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60507_加算関係様式変更（R6年度改定に対応）\02老健\新\"/>
    </mc:Choice>
  </mc:AlternateContent>
  <xr:revisionPtr revIDLastSave="0" documentId="13_ncr:1_{F5214653-84B9-45DA-AAF5-EF881B410E0A}" xr6:coauthVersionLast="47" xr6:coauthVersionMax="47" xr10:uidLastSave="{00000000-0000-0000-0000-000000000000}"/>
  <bookViews>
    <workbookView xWindow="-108" yWindow="-108" windowWidth="23256" windowHeight="14160" tabRatio="921" xr2:uid="{00000000-000D-0000-FFFF-FFFF00000000}"/>
  </bookViews>
  <sheets>
    <sheet name="手続き" sheetId="225" r:id="rId1"/>
    <sheet name="一覧" sheetId="155" r:id="rId2"/>
    <sheet name="一覧（取り下げ）" sheetId="230" r:id="rId3"/>
    <sheet name="別紙１－１－２" sheetId="204" r:id="rId4"/>
    <sheet name="別紙2" sheetId="208" r:id="rId5"/>
    <sheet name="別紙6" sheetId="232" r:id="rId6"/>
    <sheet name="別紙7" sheetId="219" r:id="rId7"/>
    <sheet name="別紙7－2" sheetId="217" r:id="rId8"/>
    <sheet name="別紙11" sheetId="224" r:id="rId9"/>
    <sheet name="別紙12-2" sheetId="211" r:id="rId10"/>
    <sheet name="別紙14－2" sheetId="227" r:id="rId11"/>
    <sheet name="別紙14－3" sheetId="223" r:id="rId12"/>
    <sheet name="別紙14－4" sheetId="216" r:id="rId13"/>
    <sheet name="別紙20" sheetId="226" r:id="rId14"/>
    <sheet name="別紙22" sheetId="220" r:id="rId15"/>
    <sheet name="別紙22ー２" sheetId="221" r:id="rId16"/>
    <sheet name="別紙24" sheetId="222" r:id="rId17"/>
    <sheet name="別紙28" sheetId="215" r:id="rId18"/>
    <sheet name="別紙２ 成果の確認の根拠データ" sheetId="229" r:id="rId19"/>
    <sheet name="別紙29" sheetId="231" r:id="rId20"/>
    <sheet name="別紙29－2" sheetId="206" r:id="rId21"/>
    <sheet name="別紙29-3" sheetId="207" r:id="rId22"/>
    <sheet name="別紙35" sheetId="214" r:id="rId23"/>
    <sheet name="別紙38" sheetId="210" r:id="rId24"/>
    <sheet name="別紙40" sheetId="212" r:id="rId25"/>
    <sheet name="別紙41" sheetId="213" r:id="rId26"/>
    <sheet name="届出様式" sheetId="195" r:id="rId27"/>
    <sheet name="（参考）利用延人員数計算シート" sheetId="196" r:id="rId28"/>
    <sheet name="勤務一覧（夜勤加算用）" sheetId="233" r:id="rId29"/>
    <sheet name="勤務一覧（夜勤加算用）記入例" sheetId="234" r:id="rId30"/>
    <sheet name="付表第一号（十一）" sheetId="209" r:id="rId31"/>
    <sheet name="参考１" sheetId="173" r:id="rId32"/>
    <sheet name="参考２" sheetId="179" r:id="rId33"/>
    <sheet name="参考３" sheetId="198" r:id="rId34"/>
    <sheet name="様式5" sheetId="183" r:id="rId35"/>
    <sheet name="様式6" sheetId="184" r:id="rId36"/>
    <sheet name="様式8" sheetId="186" r:id="rId37"/>
    <sheet name="様式9" sheetId="182" r:id="rId38"/>
    <sheet name="別紙●24" sheetId="66" state="hidden" r:id="rId39"/>
  </sheets>
  <externalReferences>
    <externalReference r:id="rId40"/>
    <externalReference r:id="rId41"/>
    <externalReference r:id="rId42"/>
  </externalReferences>
  <definedNames>
    <definedName name="【記載例】シフト記号" localSheetId="18">#REF!</definedName>
    <definedName name="【記載例】シフト記号" localSheetId="5">#REF!</definedName>
    <definedName name="【記載例】シフト記号">#REF!</definedName>
    <definedName name="【記載例】シフト記号表" localSheetId="18">#REF!</definedName>
    <definedName name="【記載例】シフト記号表" localSheetId="5">#REF!</definedName>
    <definedName name="【記載例】シフト記号表">#REF!</definedName>
    <definedName name="ｋ">#N/A</definedName>
    <definedName name="_xlnm.Print_Area" localSheetId="27">'（参考）利用延人員数計算シート'!$A$1:$T$30</definedName>
    <definedName name="_xlnm.Print_Area" localSheetId="1">一覧!$A$1:$AA$172</definedName>
    <definedName name="_xlnm.Print_Area" localSheetId="2">'一覧（取り下げ）'!$A$1:$Z$172</definedName>
    <definedName name="_xlnm.Print_Area" localSheetId="28">'勤務一覧（夜勤加算用）'!$A$1:$AS$222</definedName>
    <definedName name="_xlnm.Print_Area" localSheetId="29">'勤務一覧（夜勤加算用）記入例'!$A$1:$AS$225</definedName>
    <definedName name="_xlnm.Print_Area" localSheetId="31">参考１!$A$1:$AN$55</definedName>
    <definedName name="_xlnm.Print_Area" localSheetId="32">参考２!$A$1:$AF$134</definedName>
    <definedName name="_xlnm.Print_Area" localSheetId="33">参考３!$A$1:$P$51</definedName>
    <definedName name="_xlnm.Print_Area" localSheetId="0">手続き!$A$1:$H$76</definedName>
    <definedName name="_xlnm.Print_Area" localSheetId="26">届出様式!$A$1:$AG$77</definedName>
    <definedName name="_xlnm.Print_Area" localSheetId="30">'付表第一号（十一）'!$A$1:$AA$49</definedName>
    <definedName name="_xlnm.Print_Area" localSheetId="38">別紙●24!$A$1:$AM$77</definedName>
    <definedName name="_xlnm.Print_Area" localSheetId="9">'別紙12-2'!$A$1:$AE$69</definedName>
    <definedName name="_xlnm.Print_Area" localSheetId="10">'別紙14－2'!$A$1:$AD$59</definedName>
    <definedName name="_xlnm.Print_Area" localSheetId="11">'別紙14－3'!$A$1:$AD$48</definedName>
    <definedName name="_xlnm.Print_Area" localSheetId="12">'別紙14－4'!$A$1:$AE$60</definedName>
    <definedName name="_xlnm.Print_Area" localSheetId="18">'別紙２ 成果の確認の根拠データ'!$A$1:$AB$61</definedName>
    <definedName name="_xlnm.Print_Area" localSheetId="13">別紙20!$A$1:$AD$27</definedName>
    <definedName name="_xlnm.Print_Area" localSheetId="14">別紙22!$A$1:$Y$31</definedName>
    <definedName name="_xlnm.Print_Area" localSheetId="15">別紙22ー２!$A$1:$W$47</definedName>
    <definedName name="_xlnm.Print_Area" localSheetId="16">別紙24!$A$1:$AD$27</definedName>
    <definedName name="_xlnm.Print_Area" localSheetId="20">#N/A</definedName>
    <definedName name="_xlnm.Print_Area" localSheetId="21">'別紙29-3'!$A$1:$AH$40</definedName>
    <definedName name="_xlnm.Print_Area" localSheetId="22">別紙35!$A$1:$AH$51</definedName>
    <definedName name="_xlnm.Print_Area" localSheetId="23">別紙38!$A$1:$Y$45</definedName>
    <definedName name="_xlnm.Print_Area" localSheetId="24">別紙40!$A$1:$AF$59</definedName>
    <definedName name="_xlnm.Print_Area" localSheetId="25">別紙41!$A$1:$AE$37</definedName>
    <definedName name="_xlnm.Print_Area" localSheetId="5">別紙6!$A$1:$AL$33</definedName>
    <definedName name="_xlnm.Print_Area" localSheetId="6">別紙7!$A$1:$AI$61</definedName>
    <definedName name="_xlnm.Print_Area" localSheetId="7">'別紙7－2'!$A$1:$S$85</definedName>
    <definedName name="_xlnm.Print_Area" localSheetId="34">様式5!$A$1:$AA$36</definedName>
    <definedName name="_xlnm.Print_Area" localSheetId="35">様式6!$A$1:$AB$52</definedName>
    <definedName name="_xlnm.Print_Area" localSheetId="36">様式8!$A$1:$AJ$45</definedName>
    <definedName name="_xlnm.Print_Area" localSheetId="37">様式9!$A$1:$AB$33</definedName>
    <definedName name="_xlnm.Print_Titles" localSheetId="1">一覧!$1:$18</definedName>
    <definedName name="_xlnm.Print_Titles" localSheetId="2">'一覧（取り下げ）'!$1:$18</definedName>
    <definedName name="_xlnm.Print_Titles" localSheetId="28">'勤務一覧（夜勤加算用）'!$7:$9</definedName>
    <definedName name="_xlnm.Print_Titles" localSheetId="3">'別紙１－１－２'!$1:$9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18">#REF!</definedName>
    <definedName name="職種" localSheetId="5">#REF!</definedName>
    <definedName name="職種">#REF!</definedName>
    <definedName name="診療放射線技師" localSheetId="5">#REF!</definedName>
    <definedName name="診療放射線技師">#REF!</definedName>
    <definedName name="調理員" localSheetId="18">#REF!</definedName>
    <definedName name="調理員" localSheetId="5">#REF!</definedName>
    <definedName name="調理員">#REF!</definedName>
    <definedName name="薬剤師" localSheetId="18">#REF!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221" i="234" l="1"/>
  <c r="AO221" i="234"/>
  <c r="AN221" i="234"/>
  <c r="F221" i="234"/>
  <c r="AR220" i="234"/>
  <c r="AO220" i="234"/>
  <c r="AN220" i="234"/>
  <c r="F220" i="234"/>
  <c r="AR219" i="234"/>
  <c r="AO219" i="234"/>
  <c r="AN219" i="234"/>
  <c r="F219" i="234"/>
  <c r="AR218" i="234"/>
  <c r="AO218" i="234"/>
  <c r="AN218" i="234"/>
  <c r="F218" i="234"/>
  <c r="AR217" i="234"/>
  <c r="AO217" i="234"/>
  <c r="AN217" i="234"/>
  <c r="F217" i="234"/>
  <c r="AR216" i="234"/>
  <c r="AO216" i="234"/>
  <c r="AN216" i="234"/>
  <c r="F216" i="234"/>
  <c r="AR215" i="234"/>
  <c r="AO215" i="234"/>
  <c r="AN215" i="234"/>
  <c r="F215" i="234"/>
  <c r="AR214" i="234"/>
  <c r="AO214" i="234"/>
  <c r="AN214" i="234"/>
  <c r="F214" i="234"/>
  <c r="AR213" i="234"/>
  <c r="AO213" i="234"/>
  <c r="AN213" i="234"/>
  <c r="F213" i="234"/>
  <c r="AR212" i="234"/>
  <c r="AO212" i="234"/>
  <c r="AN212" i="234"/>
  <c r="F212" i="234"/>
  <c r="AR211" i="234"/>
  <c r="AO211" i="234"/>
  <c r="AN211" i="234"/>
  <c r="F211" i="234"/>
  <c r="AR210" i="234"/>
  <c r="AO210" i="234"/>
  <c r="AN210" i="234"/>
  <c r="F210" i="234"/>
  <c r="AR209" i="234"/>
  <c r="AO209" i="234"/>
  <c r="AN209" i="234"/>
  <c r="F209" i="234"/>
  <c r="AR208" i="234"/>
  <c r="AO208" i="234"/>
  <c r="AN208" i="234"/>
  <c r="F208" i="234"/>
  <c r="AR207" i="234"/>
  <c r="AO207" i="234"/>
  <c r="AN207" i="234"/>
  <c r="F207" i="234"/>
  <c r="AR206" i="234"/>
  <c r="AO206" i="234"/>
  <c r="AN206" i="234"/>
  <c r="F206" i="234"/>
  <c r="AR205" i="234"/>
  <c r="AO205" i="234"/>
  <c r="AN205" i="234"/>
  <c r="F205" i="234"/>
  <c r="AR204" i="234"/>
  <c r="AO204" i="234"/>
  <c r="AN204" i="234"/>
  <c r="F204" i="234"/>
  <c r="AR203" i="234"/>
  <c r="AO203" i="234"/>
  <c r="AN203" i="234"/>
  <c r="F203" i="234"/>
  <c r="AR202" i="234"/>
  <c r="AO202" i="234"/>
  <c r="AN202" i="234"/>
  <c r="F202" i="234"/>
  <c r="AR201" i="234"/>
  <c r="AO201" i="234"/>
  <c r="AN201" i="234"/>
  <c r="F201" i="234"/>
  <c r="AR200" i="234"/>
  <c r="AO200" i="234"/>
  <c r="AN200" i="234"/>
  <c r="F200" i="234"/>
  <c r="AR199" i="234"/>
  <c r="AO199" i="234"/>
  <c r="AN199" i="234"/>
  <c r="F199" i="234"/>
  <c r="AR198" i="234"/>
  <c r="AO198" i="234"/>
  <c r="AN198" i="234"/>
  <c r="F198" i="234"/>
  <c r="AR197" i="234"/>
  <c r="AO197" i="234"/>
  <c r="AN197" i="234"/>
  <c r="F197" i="234"/>
  <c r="N192" i="234"/>
  <c r="N193" i="234" s="1"/>
  <c r="AM175" i="234"/>
  <c r="F175" i="234"/>
  <c r="C175" i="234"/>
  <c r="AM174" i="234"/>
  <c r="F174" i="234"/>
  <c r="C174" i="234"/>
  <c r="AM173" i="234"/>
  <c r="F173" i="234"/>
  <c r="C173" i="234"/>
  <c r="AM172" i="234"/>
  <c r="F172" i="234"/>
  <c r="C172" i="234"/>
  <c r="AM171" i="234"/>
  <c r="F171" i="234"/>
  <c r="C171" i="234"/>
  <c r="AM170" i="234"/>
  <c r="F170" i="234"/>
  <c r="C170" i="234"/>
  <c r="AM169" i="234"/>
  <c r="F169" i="234"/>
  <c r="C169" i="234"/>
  <c r="AM168" i="234"/>
  <c r="F168" i="234"/>
  <c r="C168" i="234"/>
  <c r="AM167" i="234"/>
  <c r="F167" i="234"/>
  <c r="C167" i="234"/>
  <c r="AM166" i="234"/>
  <c r="F166" i="234"/>
  <c r="C166" i="234"/>
  <c r="AM165" i="234"/>
  <c r="F165" i="234"/>
  <c r="C165" i="234"/>
  <c r="AM164" i="234"/>
  <c r="F164" i="234"/>
  <c r="C164" i="234"/>
  <c r="AM163" i="234"/>
  <c r="F163" i="234"/>
  <c r="C163" i="234"/>
  <c r="AM162" i="234"/>
  <c r="F162" i="234"/>
  <c r="C162" i="234"/>
  <c r="AM161" i="234"/>
  <c r="F161" i="234"/>
  <c r="C161" i="234"/>
  <c r="AM160" i="234"/>
  <c r="K160" i="234"/>
  <c r="F160" i="234"/>
  <c r="C160" i="234"/>
  <c r="AM159" i="234"/>
  <c r="F159" i="234"/>
  <c r="C159" i="234"/>
  <c r="AM158" i="234"/>
  <c r="F158" i="234"/>
  <c r="C158" i="234"/>
  <c r="AM157" i="234"/>
  <c r="F157" i="234"/>
  <c r="C157" i="234"/>
  <c r="AM156" i="234"/>
  <c r="F156" i="234"/>
  <c r="C156" i="234"/>
  <c r="AM155" i="234"/>
  <c r="F155" i="234"/>
  <c r="C155" i="234"/>
  <c r="AM154" i="234"/>
  <c r="F154" i="234"/>
  <c r="C154" i="234"/>
  <c r="AM153" i="234"/>
  <c r="F153" i="234"/>
  <c r="C153" i="234"/>
  <c r="AM152" i="234"/>
  <c r="F152" i="234"/>
  <c r="C152" i="234"/>
  <c r="AM151" i="234"/>
  <c r="F151" i="234"/>
  <c r="C151" i="234"/>
  <c r="AK150" i="234"/>
  <c r="AJ150" i="234"/>
  <c r="AI150" i="234"/>
  <c r="AH150" i="234"/>
  <c r="AG150" i="234"/>
  <c r="AF150" i="234"/>
  <c r="AE150" i="234"/>
  <c r="AD150" i="234"/>
  <c r="AC150" i="234"/>
  <c r="AB150" i="234"/>
  <c r="AA150" i="234"/>
  <c r="Z150" i="234"/>
  <c r="Y150" i="234"/>
  <c r="X150" i="234"/>
  <c r="W150" i="234"/>
  <c r="V150" i="234"/>
  <c r="U150" i="234"/>
  <c r="T150" i="234"/>
  <c r="S150" i="234"/>
  <c r="R150" i="234"/>
  <c r="Q150" i="234"/>
  <c r="P150" i="234"/>
  <c r="O150" i="234"/>
  <c r="N150" i="234"/>
  <c r="M150" i="234"/>
  <c r="L150" i="234"/>
  <c r="K150" i="234"/>
  <c r="J150" i="234"/>
  <c r="I150" i="234"/>
  <c r="H150" i="234"/>
  <c r="G150" i="234"/>
  <c r="C149" i="234"/>
  <c r="M148" i="234" s="1"/>
  <c r="U148" i="234" s="1"/>
  <c r="AD148" i="234"/>
  <c r="C148" i="234"/>
  <c r="F143" i="234"/>
  <c r="AP141" i="234"/>
  <c r="AO141" i="234"/>
  <c r="AN141" i="234"/>
  <c r="AK141" i="234"/>
  <c r="AJ141" i="234"/>
  <c r="AI141" i="234"/>
  <c r="AH141" i="234"/>
  <c r="AG141" i="234"/>
  <c r="AF141" i="234"/>
  <c r="AE141" i="234"/>
  <c r="AD141" i="234"/>
  <c r="AC141" i="234"/>
  <c r="AB141" i="234"/>
  <c r="AA141" i="234"/>
  <c r="Z141" i="234"/>
  <c r="Y141" i="234"/>
  <c r="X141" i="234"/>
  <c r="W141" i="234"/>
  <c r="V141" i="234"/>
  <c r="U141" i="234"/>
  <c r="T141" i="234"/>
  <c r="S141" i="234"/>
  <c r="R141" i="234"/>
  <c r="Q141" i="234"/>
  <c r="P141" i="234"/>
  <c r="O141" i="234"/>
  <c r="N141" i="234"/>
  <c r="M141" i="234"/>
  <c r="L141" i="234"/>
  <c r="K141" i="234"/>
  <c r="J141" i="234"/>
  <c r="I141" i="234"/>
  <c r="H141" i="234"/>
  <c r="G141" i="234"/>
  <c r="AP139" i="234"/>
  <c r="AO139" i="234"/>
  <c r="AN139" i="234"/>
  <c r="AK139" i="234"/>
  <c r="AJ139" i="234"/>
  <c r="AI139" i="234"/>
  <c r="AH139" i="234"/>
  <c r="AG139" i="234"/>
  <c r="AF139" i="234"/>
  <c r="AE139" i="234"/>
  <c r="AD139" i="234"/>
  <c r="AC139" i="234"/>
  <c r="AB139" i="234"/>
  <c r="AA139" i="234"/>
  <c r="Z139" i="234"/>
  <c r="Y139" i="234"/>
  <c r="X139" i="234"/>
  <c r="W139" i="234"/>
  <c r="V139" i="234"/>
  <c r="U139" i="234"/>
  <c r="T139" i="234"/>
  <c r="S139" i="234"/>
  <c r="R139" i="234"/>
  <c r="Q139" i="234"/>
  <c r="P139" i="234"/>
  <c r="O139" i="234"/>
  <c r="N139" i="234"/>
  <c r="M139" i="234"/>
  <c r="L139" i="234"/>
  <c r="K139" i="234"/>
  <c r="J139" i="234"/>
  <c r="I139" i="234"/>
  <c r="H139" i="234"/>
  <c r="G139" i="234"/>
  <c r="AP137" i="234"/>
  <c r="AO137" i="234"/>
  <c r="AN137" i="234"/>
  <c r="AK137" i="234"/>
  <c r="AJ137" i="234"/>
  <c r="AI137" i="234"/>
  <c r="AH137" i="234"/>
  <c r="AG137" i="234"/>
  <c r="AF137" i="234"/>
  <c r="AE137" i="234"/>
  <c r="AD137" i="234"/>
  <c r="AC137" i="234"/>
  <c r="AB137" i="234"/>
  <c r="AA137" i="234"/>
  <c r="Z137" i="234"/>
  <c r="Y137" i="234"/>
  <c r="X137" i="234"/>
  <c r="W137" i="234"/>
  <c r="V137" i="234"/>
  <c r="U137" i="234"/>
  <c r="T137" i="234"/>
  <c r="S137" i="234"/>
  <c r="R137" i="234"/>
  <c r="Q137" i="234"/>
  <c r="P137" i="234"/>
  <c r="O137" i="234"/>
  <c r="N137" i="234"/>
  <c r="M137" i="234"/>
  <c r="L137" i="234"/>
  <c r="K137" i="234"/>
  <c r="J137" i="234"/>
  <c r="I137" i="234"/>
  <c r="H137" i="234"/>
  <c r="G137" i="234"/>
  <c r="AP135" i="234"/>
  <c r="AO135" i="234"/>
  <c r="AN135" i="234"/>
  <c r="AK135" i="234"/>
  <c r="AJ135" i="234"/>
  <c r="AI135" i="234"/>
  <c r="AH135" i="234"/>
  <c r="AG135" i="234"/>
  <c r="AF135" i="234"/>
  <c r="AE135" i="234"/>
  <c r="AD135" i="234"/>
  <c r="AC135" i="234"/>
  <c r="AB135" i="234"/>
  <c r="AA135" i="234"/>
  <c r="Z135" i="234"/>
  <c r="Y135" i="234"/>
  <c r="X135" i="234"/>
  <c r="W135" i="234"/>
  <c r="V135" i="234"/>
  <c r="U135" i="234"/>
  <c r="T135" i="234"/>
  <c r="S135" i="234"/>
  <c r="R135" i="234"/>
  <c r="Q135" i="234"/>
  <c r="P135" i="234"/>
  <c r="O135" i="234"/>
  <c r="N135" i="234"/>
  <c r="M135" i="234"/>
  <c r="L135" i="234"/>
  <c r="K135" i="234"/>
  <c r="J135" i="234"/>
  <c r="I135" i="234"/>
  <c r="H135" i="234"/>
  <c r="G135" i="234"/>
  <c r="AP133" i="234"/>
  <c r="AO133" i="234"/>
  <c r="AN133" i="234"/>
  <c r="AK133" i="234"/>
  <c r="AJ133" i="234"/>
  <c r="AI133" i="234"/>
  <c r="AH133" i="234"/>
  <c r="AG133" i="234"/>
  <c r="AF133" i="234"/>
  <c r="AE133" i="234"/>
  <c r="AD133" i="234"/>
  <c r="AC133" i="234"/>
  <c r="AB133" i="234"/>
  <c r="AA133" i="234"/>
  <c r="Z133" i="234"/>
  <c r="Y133" i="234"/>
  <c r="X133" i="234"/>
  <c r="W133" i="234"/>
  <c r="V133" i="234"/>
  <c r="U133" i="234"/>
  <c r="T133" i="234"/>
  <c r="S133" i="234"/>
  <c r="R133" i="234"/>
  <c r="Q133" i="234"/>
  <c r="P133" i="234"/>
  <c r="O133" i="234"/>
  <c r="N133" i="234"/>
  <c r="AL133" i="234" s="1"/>
  <c r="M133" i="234"/>
  <c r="L133" i="234"/>
  <c r="K133" i="234"/>
  <c r="J133" i="234"/>
  <c r="I133" i="234"/>
  <c r="H133" i="234"/>
  <c r="G133" i="234"/>
  <c r="AL132" i="234"/>
  <c r="AP131" i="234"/>
  <c r="AO131" i="234"/>
  <c r="AN131" i="234"/>
  <c r="AK131" i="234"/>
  <c r="AJ131" i="234"/>
  <c r="AI131" i="234"/>
  <c r="AH131" i="234"/>
  <c r="AG131" i="234"/>
  <c r="AF131" i="234"/>
  <c r="AE131" i="234"/>
  <c r="AD131" i="234"/>
  <c r="AC131" i="234"/>
  <c r="AB131" i="234"/>
  <c r="AA131" i="234"/>
  <c r="Z131" i="234"/>
  <c r="Y131" i="234"/>
  <c r="X131" i="234"/>
  <c r="W131" i="234"/>
  <c r="V131" i="234"/>
  <c r="U131" i="234"/>
  <c r="T131" i="234"/>
  <c r="S131" i="234"/>
  <c r="R131" i="234"/>
  <c r="Q131" i="234"/>
  <c r="P131" i="234"/>
  <c r="O131" i="234"/>
  <c r="N131" i="234"/>
  <c r="M131" i="234"/>
  <c r="L131" i="234"/>
  <c r="K131" i="234"/>
  <c r="J131" i="234"/>
  <c r="I131" i="234"/>
  <c r="H131" i="234"/>
  <c r="G131" i="234"/>
  <c r="AL131" i="234" s="1"/>
  <c r="AP129" i="234"/>
  <c r="AO129" i="234"/>
  <c r="AN129" i="234"/>
  <c r="AK129" i="234"/>
  <c r="AJ129" i="234"/>
  <c r="AI129" i="234"/>
  <c r="AH129" i="234"/>
  <c r="AG129" i="234"/>
  <c r="AF129" i="234"/>
  <c r="AE129" i="234"/>
  <c r="AD129" i="234"/>
  <c r="AC129" i="234"/>
  <c r="AB129" i="234"/>
  <c r="AA129" i="234"/>
  <c r="Z129" i="234"/>
  <c r="Y129" i="234"/>
  <c r="X129" i="234"/>
  <c r="W129" i="234"/>
  <c r="V129" i="234"/>
  <c r="U129" i="234"/>
  <c r="T129" i="234"/>
  <c r="S129" i="234"/>
  <c r="R129" i="234"/>
  <c r="Q129" i="234"/>
  <c r="P129" i="234"/>
  <c r="O129" i="234"/>
  <c r="N129" i="234"/>
  <c r="M129" i="234"/>
  <c r="L129" i="234"/>
  <c r="K129" i="234"/>
  <c r="J129" i="234"/>
  <c r="I129" i="234"/>
  <c r="H129" i="234"/>
  <c r="G129" i="234"/>
  <c r="AP127" i="234"/>
  <c r="AO127" i="234"/>
  <c r="AN127" i="234"/>
  <c r="AK127" i="234"/>
  <c r="AJ127" i="234"/>
  <c r="AI127" i="234"/>
  <c r="AH127" i="234"/>
  <c r="AG127" i="234"/>
  <c r="AF127" i="234"/>
  <c r="AE127" i="234"/>
  <c r="AD127" i="234"/>
  <c r="AC127" i="234"/>
  <c r="AB127" i="234"/>
  <c r="AA127" i="234"/>
  <c r="Z127" i="234"/>
  <c r="Y127" i="234"/>
  <c r="X127" i="234"/>
  <c r="W127" i="234"/>
  <c r="V127" i="234"/>
  <c r="U127" i="234"/>
  <c r="T127" i="234"/>
  <c r="S127" i="234"/>
  <c r="R127" i="234"/>
  <c r="Q127" i="234"/>
  <c r="P127" i="234"/>
  <c r="O127" i="234"/>
  <c r="N127" i="234"/>
  <c r="M127" i="234"/>
  <c r="L127" i="234"/>
  <c r="K127" i="234"/>
  <c r="J127" i="234"/>
  <c r="I127" i="234"/>
  <c r="H127" i="234"/>
  <c r="G127" i="234"/>
  <c r="AP125" i="234"/>
  <c r="AO125" i="234"/>
  <c r="AN125" i="234"/>
  <c r="AK125" i="234"/>
  <c r="AJ125" i="234"/>
  <c r="AI125" i="234"/>
  <c r="AH125" i="234"/>
  <c r="AG125" i="234"/>
  <c r="AF125" i="234"/>
  <c r="AE125" i="234"/>
  <c r="AD125" i="234"/>
  <c r="AC125" i="234"/>
  <c r="AB125" i="234"/>
  <c r="AA125" i="234"/>
  <c r="Z125" i="234"/>
  <c r="Y125" i="234"/>
  <c r="X125" i="234"/>
  <c r="W125" i="234"/>
  <c r="V125" i="234"/>
  <c r="U125" i="234"/>
  <c r="T125" i="234"/>
  <c r="S125" i="234"/>
  <c r="R125" i="234"/>
  <c r="Q125" i="234"/>
  <c r="P125" i="234"/>
  <c r="O125" i="234"/>
  <c r="N125" i="234"/>
  <c r="AL125" i="234" s="1"/>
  <c r="M125" i="234"/>
  <c r="L125" i="234"/>
  <c r="K125" i="234"/>
  <c r="J125" i="234"/>
  <c r="I125" i="234"/>
  <c r="H125" i="234"/>
  <c r="G125" i="234"/>
  <c r="AL124" i="234"/>
  <c r="AP123" i="234"/>
  <c r="AO123" i="234"/>
  <c r="AN123" i="234"/>
  <c r="AK123" i="234"/>
  <c r="AJ123" i="234"/>
  <c r="AI123" i="234"/>
  <c r="AH123" i="234"/>
  <c r="AG123" i="234"/>
  <c r="AF123" i="234"/>
  <c r="AE123" i="234"/>
  <c r="AD123" i="234"/>
  <c r="AC123" i="234"/>
  <c r="AB123" i="234"/>
  <c r="AA123" i="234"/>
  <c r="Z123" i="234"/>
  <c r="Y123" i="234"/>
  <c r="X123" i="234"/>
  <c r="W123" i="234"/>
  <c r="V123" i="234"/>
  <c r="U123" i="234"/>
  <c r="T123" i="234"/>
  <c r="S123" i="234"/>
  <c r="R123" i="234"/>
  <c r="Q123" i="234"/>
  <c r="P123" i="234"/>
  <c r="O123" i="234"/>
  <c r="N123" i="234"/>
  <c r="M123" i="234"/>
  <c r="L123" i="234"/>
  <c r="K123" i="234"/>
  <c r="J123" i="234"/>
  <c r="I123" i="234"/>
  <c r="H123" i="234"/>
  <c r="G123" i="234"/>
  <c r="AP121" i="234"/>
  <c r="AO121" i="234"/>
  <c r="AN121" i="234"/>
  <c r="AK121" i="234"/>
  <c r="AJ121" i="234"/>
  <c r="AI121" i="234"/>
  <c r="AH121" i="234"/>
  <c r="AG121" i="234"/>
  <c r="AF121" i="234"/>
  <c r="AE121" i="234"/>
  <c r="AD121" i="234"/>
  <c r="AC121" i="234"/>
  <c r="AB121" i="234"/>
  <c r="AA121" i="234"/>
  <c r="Z121" i="234"/>
  <c r="Y121" i="234"/>
  <c r="X121" i="234"/>
  <c r="W121" i="234"/>
  <c r="V121" i="234"/>
  <c r="U121" i="234"/>
  <c r="T121" i="234"/>
  <c r="S121" i="234"/>
  <c r="R121" i="234"/>
  <c r="Q121" i="234"/>
  <c r="P121" i="234"/>
  <c r="O121" i="234"/>
  <c r="N121" i="234"/>
  <c r="M121" i="234"/>
  <c r="L121" i="234"/>
  <c r="K121" i="234"/>
  <c r="J121" i="234"/>
  <c r="I121" i="234"/>
  <c r="H121" i="234"/>
  <c r="G121" i="234"/>
  <c r="AP119" i="234"/>
  <c r="AO119" i="234"/>
  <c r="AN119" i="234"/>
  <c r="AK119" i="234"/>
  <c r="AJ119" i="234"/>
  <c r="AI119" i="234"/>
  <c r="AH119" i="234"/>
  <c r="AG119" i="234"/>
  <c r="AF119" i="234"/>
  <c r="AE119" i="234"/>
  <c r="AD119" i="234"/>
  <c r="AC119" i="234"/>
  <c r="AB119" i="234"/>
  <c r="AA119" i="234"/>
  <c r="Z119" i="234"/>
  <c r="Y119" i="234"/>
  <c r="X119" i="234"/>
  <c r="W119" i="234"/>
  <c r="V119" i="234"/>
  <c r="U119" i="234"/>
  <c r="T119" i="234"/>
  <c r="S119" i="234"/>
  <c r="R119" i="234"/>
  <c r="Q119" i="234"/>
  <c r="P119" i="234"/>
  <c r="O119" i="234"/>
  <c r="N119" i="234"/>
  <c r="M119" i="234"/>
  <c r="L119" i="234"/>
  <c r="K119" i="234"/>
  <c r="J119" i="234"/>
  <c r="I119" i="234"/>
  <c r="H119" i="234"/>
  <c r="G119" i="234"/>
  <c r="AP117" i="234"/>
  <c r="AO117" i="234"/>
  <c r="AN117" i="234"/>
  <c r="AK117" i="234"/>
  <c r="AJ117" i="234"/>
  <c r="AI117" i="234"/>
  <c r="AH117" i="234"/>
  <c r="AG117" i="234"/>
  <c r="AF117" i="234"/>
  <c r="AE117" i="234"/>
  <c r="AD117" i="234"/>
  <c r="AC117" i="234"/>
  <c r="AB117" i="234"/>
  <c r="AA117" i="234"/>
  <c r="Z117" i="234"/>
  <c r="Y117" i="234"/>
  <c r="X117" i="234"/>
  <c r="W117" i="234"/>
  <c r="V117" i="234"/>
  <c r="U117" i="234"/>
  <c r="T117" i="234"/>
  <c r="S117" i="234"/>
  <c r="R117" i="234"/>
  <c r="Q117" i="234"/>
  <c r="P117" i="234"/>
  <c r="O117" i="234"/>
  <c r="N117" i="234"/>
  <c r="M117" i="234"/>
  <c r="L117" i="234"/>
  <c r="K117" i="234"/>
  <c r="J117" i="234"/>
  <c r="I117" i="234"/>
  <c r="H117" i="234"/>
  <c r="G117" i="234"/>
  <c r="AL117" i="234" s="1"/>
  <c r="AP115" i="234"/>
  <c r="AO115" i="234"/>
  <c r="AN115" i="234"/>
  <c r="AK115" i="234"/>
  <c r="AJ115" i="234"/>
  <c r="AI115" i="234"/>
  <c r="AH115" i="234"/>
  <c r="AG115" i="234"/>
  <c r="AF115" i="234"/>
  <c r="AE115" i="234"/>
  <c r="AD115" i="234"/>
  <c r="AC115" i="234"/>
  <c r="AB115" i="234"/>
  <c r="AA115" i="234"/>
  <c r="Z115" i="234"/>
  <c r="Y115" i="234"/>
  <c r="X115" i="234"/>
  <c r="W115" i="234"/>
  <c r="V115" i="234"/>
  <c r="U115" i="234"/>
  <c r="T115" i="234"/>
  <c r="S115" i="234"/>
  <c r="R115" i="234"/>
  <c r="Q115" i="234"/>
  <c r="P115" i="234"/>
  <c r="O115" i="234"/>
  <c r="N115" i="234"/>
  <c r="AL115" i="234" s="1"/>
  <c r="M115" i="234"/>
  <c r="L115" i="234"/>
  <c r="K115" i="234"/>
  <c r="J115" i="234"/>
  <c r="I115" i="234"/>
  <c r="H115" i="234"/>
  <c r="G115" i="234"/>
  <c r="AL114" i="234"/>
  <c r="AP113" i="234"/>
  <c r="AO113" i="234"/>
  <c r="AN113" i="234"/>
  <c r="AK113" i="234"/>
  <c r="AJ113" i="234"/>
  <c r="AI113" i="234"/>
  <c r="AH113" i="234"/>
  <c r="AG113" i="234"/>
  <c r="AF113" i="234"/>
  <c r="AE113" i="234"/>
  <c r="AD113" i="234"/>
  <c r="AC113" i="234"/>
  <c r="AB113" i="234"/>
  <c r="AA113" i="234"/>
  <c r="Z113" i="234"/>
  <c r="Y113" i="234"/>
  <c r="X113" i="234"/>
  <c r="W113" i="234"/>
  <c r="V113" i="234"/>
  <c r="U113" i="234"/>
  <c r="T113" i="234"/>
  <c r="S113" i="234"/>
  <c r="R113" i="234"/>
  <c r="Q113" i="234"/>
  <c r="P113" i="234"/>
  <c r="O113" i="234"/>
  <c r="N113" i="234"/>
  <c r="M113" i="234"/>
  <c r="L113" i="234"/>
  <c r="K113" i="234"/>
  <c r="J113" i="234"/>
  <c r="I113" i="234"/>
  <c r="H113" i="234"/>
  <c r="G113" i="234"/>
  <c r="AP111" i="234"/>
  <c r="AO111" i="234"/>
  <c r="AN111" i="234"/>
  <c r="AK111" i="234"/>
  <c r="AJ111" i="234"/>
  <c r="AI111" i="234"/>
  <c r="AH111" i="234"/>
  <c r="AG111" i="234"/>
  <c r="AF111" i="234"/>
  <c r="AE111" i="234"/>
  <c r="AD111" i="234"/>
  <c r="AC111" i="234"/>
  <c r="AB111" i="234"/>
  <c r="AA111" i="234"/>
  <c r="Z111" i="234"/>
  <c r="Y111" i="234"/>
  <c r="X111" i="234"/>
  <c r="W111" i="234"/>
  <c r="V111" i="234"/>
  <c r="U111" i="234"/>
  <c r="T111" i="234"/>
  <c r="S111" i="234"/>
  <c r="R111" i="234"/>
  <c r="Q111" i="234"/>
  <c r="P111" i="234"/>
  <c r="O111" i="234"/>
  <c r="N111" i="234"/>
  <c r="M111" i="234"/>
  <c r="L111" i="234"/>
  <c r="K111" i="234"/>
  <c r="J111" i="234"/>
  <c r="I111" i="234"/>
  <c r="H111" i="234"/>
  <c r="G111" i="234"/>
  <c r="AP109" i="234"/>
  <c r="AO109" i="234"/>
  <c r="AN109" i="234"/>
  <c r="AK109" i="234"/>
  <c r="AJ109" i="234"/>
  <c r="AI109" i="234"/>
  <c r="AH109" i="234"/>
  <c r="AG109" i="234"/>
  <c r="AF109" i="234"/>
  <c r="AE109" i="234"/>
  <c r="AD109" i="234"/>
  <c r="AC109" i="234"/>
  <c r="AB109" i="234"/>
  <c r="AA109" i="234"/>
  <c r="Z109" i="234"/>
  <c r="Y109" i="234"/>
  <c r="X109" i="234"/>
  <c r="W109" i="234"/>
  <c r="V109" i="234"/>
  <c r="U109" i="234"/>
  <c r="T109" i="234"/>
  <c r="S109" i="234"/>
  <c r="R109" i="234"/>
  <c r="Q109" i="234"/>
  <c r="P109" i="234"/>
  <c r="O109" i="234"/>
  <c r="N109" i="234"/>
  <c r="M109" i="234"/>
  <c r="L109" i="234"/>
  <c r="K109" i="234"/>
  <c r="J109" i="234"/>
  <c r="I109" i="234"/>
  <c r="H109" i="234"/>
  <c r="G109" i="234"/>
  <c r="AP107" i="234"/>
  <c r="AO107" i="234"/>
  <c r="AN107" i="234"/>
  <c r="AK107" i="234"/>
  <c r="AJ107" i="234"/>
  <c r="AI107" i="234"/>
  <c r="AH107" i="234"/>
  <c r="AG107" i="234"/>
  <c r="AF107" i="234"/>
  <c r="AE107" i="234"/>
  <c r="AD107" i="234"/>
  <c r="AC107" i="234"/>
  <c r="AB107" i="234"/>
  <c r="AA107" i="234"/>
  <c r="Z107" i="234"/>
  <c r="Y107" i="234"/>
  <c r="X107" i="234"/>
  <c r="W107" i="234"/>
  <c r="V107" i="234"/>
  <c r="U107" i="234"/>
  <c r="T107" i="234"/>
  <c r="S107" i="234"/>
  <c r="R107" i="234"/>
  <c r="Q107" i="234"/>
  <c r="P107" i="234"/>
  <c r="O107" i="234"/>
  <c r="N107" i="234"/>
  <c r="M107" i="234"/>
  <c r="L107" i="234"/>
  <c r="K107" i="234"/>
  <c r="J107" i="234"/>
  <c r="I107" i="234"/>
  <c r="H107" i="234"/>
  <c r="G107" i="234"/>
  <c r="AP105" i="234"/>
  <c r="AO105" i="234"/>
  <c r="AN105" i="234"/>
  <c r="AK105" i="234"/>
  <c r="AJ105" i="234"/>
  <c r="AI105" i="234"/>
  <c r="AH105" i="234"/>
  <c r="AG105" i="234"/>
  <c r="AF105" i="234"/>
  <c r="AE105" i="234"/>
  <c r="AD105" i="234"/>
  <c r="AC105" i="234"/>
  <c r="AB105" i="234"/>
  <c r="AA105" i="234"/>
  <c r="Z105" i="234"/>
  <c r="Y105" i="234"/>
  <c r="X105" i="234"/>
  <c r="W105" i="234"/>
  <c r="V105" i="234"/>
  <c r="U105" i="234"/>
  <c r="T105" i="234"/>
  <c r="S105" i="234"/>
  <c r="R105" i="234"/>
  <c r="Q105" i="234"/>
  <c r="P105" i="234"/>
  <c r="O105" i="234"/>
  <c r="N105" i="234"/>
  <c r="M105" i="234"/>
  <c r="L105" i="234"/>
  <c r="K105" i="234"/>
  <c r="J105" i="234"/>
  <c r="I105" i="234"/>
  <c r="H105" i="234"/>
  <c r="G105" i="234"/>
  <c r="AP103" i="234"/>
  <c r="AO103" i="234"/>
  <c r="AN103" i="234"/>
  <c r="AK103" i="234"/>
  <c r="AJ103" i="234"/>
  <c r="AI103" i="234"/>
  <c r="AH103" i="234"/>
  <c r="AG103" i="234"/>
  <c r="AF103" i="234"/>
  <c r="AE103" i="234"/>
  <c r="AD103" i="234"/>
  <c r="AC103" i="234"/>
  <c r="AB103" i="234"/>
  <c r="AA103" i="234"/>
  <c r="Z103" i="234"/>
  <c r="Y103" i="234"/>
  <c r="X103" i="234"/>
  <c r="W103" i="234"/>
  <c r="V103" i="234"/>
  <c r="U103" i="234"/>
  <c r="T103" i="234"/>
  <c r="S103" i="234"/>
  <c r="R103" i="234"/>
  <c r="Q103" i="234"/>
  <c r="P103" i="234"/>
  <c r="O103" i="234"/>
  <c r="N103" i="234"/>
  <c r="M103" i="234"/>
  <c r="L103" i="234"/>
  <c r="K103" i="234"/>
  <c r="J103" i="234"/>
  <c r="I103" i="234"/>
  <c r="H103" i="234"/>
  <c r="G103" i="234"/>
  <c r="AP101" i="234"/>
  <c r="AO101" i="234"/>
  <c r="AN101" i="234"/>
  <c r="AK101" i="234"/>
  <c r="AJ101" i="234"/>
  <c r="AI101" i="234"/>
  <c r="AH101" i="234"/>
  <c r="AG101" i="234"/>
  <c r="AF101" i="234"/>
  <c r="AE101" i="234"/>
  <c r="AD101" i="234"/>
  <c r="AC101" i="234"/>
  <c r="AB101" i="234"/>
  <c r="AA101" i="234"/>
  <c r="Z101" i="234"/>
  <c r="Y101" i="234"/>
  <c r="X101" i="234"/>
  <c r="W101" i="234"/>
  <c r="V101" i="234"/>
  <c r="U101" i="234"/>
  <c r="T101" i="234"/>
  <c r="S101" i="234"/>
  <c r="R101" i="234"/>
  <c r="Q101" i="234"/>
  <c r="P101" i="234"/>
  <c r="O101" i="234"/>
  <c r="N101" i="234"/>
  <c r="M101" i="234"/>
  <c r="L101" i="234"/>
  <c r="K101" i="234"/>
  <c r="J101" i="234"/>
  <c r="I101" i="234"/>
  <c r="H101" i="234"/>
  <c r="G101" i="234"/>
  <c r="AP99" i="234"/>
  <c r="AO99" i="234"/>
  <c r="AN99" i="234"/>
  <c r="AK99" i="234"/>
  <c r="AJ99" i="234"/>
  <c r="AI99" i="234"/>
  <c r="AH99" i="234"/>
  <c r="AG99" i="234"/>
  <c r="AF99" i="234"/>
  <c r="AE99" i="234"/>
  <c r="AD99" i="234"/>
  <c r="AC99" i="234"/>
  <c r="AB99" i="234"/>
  <c r="AA99" i="234"/>
  <c r="Z99" i="234"/>
  <c r="Y99" i="234"/>
  <c r="X99" i="234"/>
  <c r="W99" i="234"/>
  <c r="V99" i="234"/>
  <c r="U99" i="234"/>
  <c r="T99" i="234"/>
  <c r="S99" i="234"/>
  <c r="R99" i="234"/>
  <c r="Q99" i="234"/>
  <c r="P99" i="234"/>
  <c r="O99" i="234"/>
  <c r="N99" i="234"/>
  <c r="M99" i="234"/>
  <c r="L99" i="234"/>
  <c r="K99" i="234"/>
  <c r="J99" i="234"/>
  <c r="I99" i="234"/>
  <c r="H99" i="234"/>
  <c r="G99" i="234"/>
  <c r="AP97" i="234"/>
  <c r="AO97" i="234"/>
  <c r="AN97" i="234"/>
  <c r="AK97" i="234"/>
  <c r="AJ97" i="234"/>
  <c r="AI97" i="234"/>
  <c r="AH97" i="234"/>
  <c r="AG97" i="234"/>
  <c r="AF97" i="234"/>
  <c r="AE97" i="234"/>
  <c r="AD97" i="234"/>
  <c r="AC97" i="234"/>
  <c r="AB97" i="234"/>
  <c r="AA97" i="234"/>
  <c r="Z97" i="234"/>
  <c r="Y97" i="234"/>
  <c r="X97" i="234"/>
  <c r="W97" i="234"/>
  <c r="V97" i="234"/>
  <c r="U97" i="234"/>
  <c r="T97" i="234"/>
  <c r="S97" i="234"/>
  <c r="R97" i="234"/>
  <c r="Q97" i="234"/>
  <c r="P97" i="234"/>
  <c r="O97" i="234"/>
  <c r="N97" i="234"/>
  <c r="AL97" i="234" s="1"/>
  <c r="M97" i="234"/>
  <c r="L97" i="234"/>
  <c r="K97" i="234"/>
  <c r="J97" i="234"/>
  <c r="I97" i="234"/>
  <c r="H97" i="234"/>
  <c r="G97" i="234"/>
  <c r="AL96" i="234"/>
  <c r="AP95" i="234"/>
  <c r="AO95" i="234"/>
  <c r="AN95" i="234"/>
  <c r="AK95" i="234"/>
  <c r="AJ95" i="234"/>
  <c r="AI95" i="234"/>
  <c r="AH95" i="234"/>
  <c r="AG95" i="234"/>
  <c r="AF95" i="234"/>
  <c r="AE95" i="234"/>
  <c r="AD95" i="234"/>
  <c r="AC95" i="234"/>
  <c r="AB95" i="234"/>
  <c r="AA95" i="234"/>
  <c r="Z95" i="234"/>
  <c r="Y95" i="234"/>
  <c r="X95" i="234"/>
  <c r="W95" i="234"/>
  <c r="V95" i="234"/>
  <c r="U95" i="234"/>
  <c r="T95" i="234"/>
  <c r="S95" i="234"/>
  <c r="R95" i="234"/>
  <c r="Q95" i="234"/>
  <c r="P95" i="234"/>
  <c r="O95" i="234"/>
  <c r="N95" i="234"/>
  <c r="M95" i="234"/>
  <c r="L95" i="234"/>
  <c r="K95" i="234"/>
  <c r="J95" i="234"/>
  <c r="I95" i="234"/>
  <c r="H95" i="234"/>
  <c r="G95" i="234"/>
  <c r="AP93" i="234"/>
  <c r="AO93" i="234"/>
  <c r="AN93" i="234"/>
  <c r="AK93" i="234"/>
  <c r="AJ93" i="234"/>
  <c r="AI93" i="234"/>
  <c r="AH93" i="234"/>
  <c r="AG93" i="234"/>
  <c r="AF93" i="234"/>
  <c r="AE93" i="234"/>
  <c r="AD93" i="234"/>
  <c r="AC93" i="234"/>
  <c r="AB93" i="234"/>
  <c r="AA93" i="234"/>
  <c r="Z93" i="234"/>
  <c r="Y93" i="234"/>
  <c r="X93" i="234"/>
  <c r="W93" i="234"/>
  <c r="V93" i="234"/>
  <c r="U93" i="234"/>
  <c r="T93" i="234"/>
  <c r="S93" i="234"/>
  <c r="R93" i="234"/>
  <c r="Q93" i="234"/>
  <c r="P93" i="234"/>
  <c r="O93" i="234"/>
  <c r="N93" i="234"/>
  <c r="M93" i="234"/>
  <c r="L93" i="234"/>
  <c r="K93" i="234"/>
  <c r="J93" i="234"/>
  <c r="I93" i="234"/>
  <c r="H93" i="234"/>
  <c r="G93" i="234"/>
  <c r="AP91" i="234"/>
  <c r="AO91" i="234"/>
  <c r="AN91" i="234"/>
  <c r="AK91" i="234"/>
  <c r="AJ91" i="234"/>
  <c r="AI91" i="234"/>
  <c r="AH91" i="234"/>
  <c r="AG91" i="234"/>
  <c r="AF91" i="234"/>
  <c r="AE91" i="234"/>
  <c r="AD91" i="234"/>
  <c r="AC91" i="234"/>
  <c r="AB91" i="234"/>
  <c r="AA91" i="234"/>
  <c r="Z91" i="234"/>
  <c r="Y91" i="234"/>
  <c r="X91" i="234"/>
  <c r="W91" i="234"/>
  <c r="V91" i="234"/>
  <c r="U91" i="234"/>
  <c r="T91" i="234"/>
  <c r="S91" i="234"/>
  <c r="R91" i="234"/>
  <c r="Q91" i="234"/>
  <c r="P91" i="234"/>
  <c r="O91" i="234"/>
  <c r="N91" i="234"/>
  <c r="M91" i="234"/>
  <c r="L91" i="234"/>
  <c r="K91" i="234"/>
  <c r="J91" i="234"/>
  <c r="I91" i="234"/>
  <c r="H91" i="234"/>
  <c r="G91" i="234"/>
  <c r="AP89" i="234"/>
  <c r="AO89" i="234"/>
  <c r="AN89" i="234"/>
  <c r="AK89" i="234"/>
  <c r="AJ89" i="234"/>
  <c r="AI89" i="234"/>
  <c r="AH89" i="234"/>
  <c r="AG89" i="234"/>
  <c r="AF89" i="234"/>
  <c r="AE89" i="234"/>
  <c r="AD89" i="234"/>
  <c r="AC89" i="234"/>
  <c r="AB89" i="234"/>
  <c r="AA89" i="234"/>
  <c r="Z89" i="234"/>
  <c r="Y89" i="234"/>
  <c r="X89" i="234"/>
  <c r="W89" i="234"/>
  <c r="V89" i="234"/>
  <c r="U89" i="234"/>
  <c r="T89" i="234"/>
  <c r="S89" i="234"/>
  <c r="R89" i="234"/>
  <c r="Q89" i="234"/>
  <c r="P89" i="234"/>
  <c r="O89" i="234"/>
  <c r="N89" i="234"/>
  <c r="M89" i="234"/>
  <c r="L89" i="234"/>
  <c r="K89" i="234"/>
  <c r="J89" i="234"/>
  <c r="I89" i="234"/>
  <c r="H89" i="234"/>
  <c r="G89" i="234"/>
  <c r="AP87" i="234"/>
  <c r="AO87" i="234"/>
  <c r="AN87" i="234"/>
  <c r="AK87" i="234"/>
  <c r="AJ87" i="234"/>
  <c r="AI87" i="234"/>
  <c r="AH87" i="234"/>
  <c r="AG87" i="234"/>
  <c r="AF87" i="234"/>
  <c r="AE87" i="234"/>
  <c r="AD87" i="234"/>
  <c r="AC87" i="234"/>
  <c r="AB87" i="234"/>
  <c r="AA87" i="234"/>
  <c r="Z87" i="234"/>
  <c r="Y87" i="234"/>
  <c r="X87" i="234"/>
  <c r="W87" i="234"/>
  <c r="V87" i="234"/>
  <c r="U87" i="234"/>
  <c r="T87" i="234"/>
  <c r="S87" i="234"/>
  <c r="R87" i="234"/>
  <c r="Q87" i="234"/>
  <c r="P87" i="234"/>
  <c r="O87" i="234"/>
  <c r="N87" i="234"/>
  <c r="M87" i="234"/>
  <c r="L87" i="234"/>
  <c r="K87" i="234"/>
  <c r="J87" i="234"/>
  <c r="I87" i="234"/>
  <c r="H87" i="234"/>
  <c r="G87" i="234"/>
  <c r="AL87" i="234" s="1"/>
  <c r="AP85" i="234"/>
  <c r="AO85" i="234"/>
  <c r="AN85" i="234"/>
  <c r="AK85" i="234"/>
  <c r="AJ85" i="234"/>
  <c r="AI85" i="234"/>
  <c r="AH85" i="234"/>
  <c r="AG85" i="234"/>
  <c r="AF85" i="234"/>
  <c r="AE85" i="234"/>
  <c r="AD85" i="234"/>
  <c r="AC85" i="234"/>
  <c r="AB85" i="234"/>
  <c r="AA85" i="234"/>
  <c r="Z85" i="234"/>
  <c r="Y85" i="234"/>
  <c r="X85" i="234"/>
  <c r="W85" i="234"/>
  <c r="V85" i="234"/>
  <c r="U85" i="234"/>
  <c r="T85" i="234"/>
  <c r="S85" i="234"/>
  <c r="R85" i="234"/>
  <c r="Q85" i="234"/>
  <c r="P85" i="234"/>
  <c r="O85" i="234"/>
  <c r="N85" i="234"/>
  <c r="M85" i="234"/>
  <c r="L85" i="234"/>
  <c r="K85" i="234"/>
  <c r="J85" i="234"/>
  <c r="I85" i="234"/>
  <c r="H85" i="234"/>
  <c r="G85" i="234"/>
  <c r="AP83" i="234"/>
  <c r="AO83" i="234"/>
  <c r="AN83" i="234"/>
  <c r="AK83" i="234"/>
  <c r="AJ83" i="234"/>
  <c r="AI83" i="234"/>
  <c r="AH83" i="234"/>
  <c r="AG83" i="234"/>
  <c r="AF83" i="234"/>
  <c r="AE83" i="234"/>
  <c r="AD83" i="234"/>
  <c r="AC83" i="234"/>
  <c r="AB83" i="234"/>
  <c r="AA83" i="234"/>
  <c r="Z83" i="234"/>
  <c r="Y83" i="234"/>
  <c r="X83" i="234"/>
  <c r="W83" i="234"/>
  <c r="V83" i="234"/>
  <c r="U83" i="234"/>
  <c r="T83" i="234"/>
  <c r="S83" i="234"/>
  <c r="R83" i="234"/>
  <c r="Q83" i="234"/>
  <c r="P83" i="234"/>
  <c r="O83" i="234"/>
  <c r="N83" i="234"/>
  <c r="M83" i="234"/>
  <c r="L83" i="234"/>
  <c r="K83" i="234"/>
  <c r="J83" i="234"/>
  <c r="I83" i="234"/>
  <c r="H83" i="234"/>
  <c r="G83" i="234"/>
  <c r="AP81" i="234"/>
  <c r="AO81" i="234"/>
  <c r="AN81" i="234"/>
  <c r="AK81" i="234"/>
  <c r="AJ81" i="234"/>
  <c r="AI81" i="234"/>
  <c r="AH81" i="234"/>
  <c r="AG81" i="234"/>
  <c r="AF81" i="234"/>
  <c r="AE81" i="234"/>
  <c r="AD81" i="234"/>
  <c r="AC81" i="234"/>
  <c r="AB81" i="234"/>
  <c r="AA81" i="234"/>
  <c r="Z81" i="234"/>
  <c r="Y81" i="234"/>
  <c r="X81" i="234"/>
  <c r="W81" i="234"/>
  <c r="V81" i="234"/>
  <c r="U81" i="234"/>
  <c r="T81" i="234"/>
  <c r="S81" i="234"/>
  <c r="R81" i="234"/>
  <c r="Q81" i="234"/>
  <c r="P81" i="234"/>
  <c r="O81" i="234"/>
  <c r="N81" i="234"/>
  <c r="AL81" i="234" s="1"/>
  <c r="M81" i="234"/>
  <c r="L81" i="234"/>
  <c r="K81" i="234"/>
  <c r="J81" i="234"/>
  <c r="I81" i="234"/>
  <c r="H81" i="234"/>
  <c r="G81" i="234"/>
  <c r="AL80" i="234"/>
  <c r="AP79" i="234"/>
  <c r="AO79" i="234"/>
  <c r="AN79" i="234"/>
  <c r="AK79" i="234"/>
  <c r="AJ79" i="234"/>
  <c r="AI79" i="234"/>
  <c r="AH79" i="234"/>
  <c r="AG79" i="234"/>
  <c r="AF79" i="234"/>
  <c r="AE79" i="234"/>
  <c r="AD79" i="234"/>
  <c r="AC79" i="234"/>
  <c r="AB79" i="234"/>
  <c r="AA79" i="234"/>
  <c r="Z79" i="234"/>
  <c r="Y79" i="234"/>
  <c r="X79" i="234"/>
  <c r="W79" i="234"/>
  <c r="V79" i="234"/>
  <c r="U79" i="234"/>
  <c r="T79" i="234"/>
  <c r="S79" i="234"/>
  <c r="R79" i="234"/>
  <c r="Q79" i="234"/>
  <c r="P79" i="234"/>
  <c r="O79" i="234"/>
  <c r="N79" i="234"/>
  <c r="M79" i="234"/>
  <c r="L79" i="234"/>
  <c r="K79" i="234"/>
  <c r="J79" i="234"/>
  <c r="I79" i="234"/>
  <c r="H79" i="234"/>
  <c r="G79" i="234"/>
  <c r="AP77" i="234"/>
  <c r="AO77" i="234"/>
  <c r="AN77" i="234"/>
  <c r="AK77" i="234"/>
  <c r="AJ77" i="234"/>
  <c r="AI77" i="234"/>
  <c r="AH77" i="234"/>
  <c r="AG77" i="234"/>
  <c r="AF77" i="234"/>
  <c r="AE77" i="234"/>
  <c r="AD77" i="234"/>
  <c r="AC77" i="234"/>
  <c r="AB77" i="234"/>
  <c r="AA77" i="234"/>
  <c r="Z77" i="234"/>
  <c r="Y77" i="234"/>
  <c r="X77" i="234"/>
  <c r="W77" i="234"/>
  <c r="V77" i="234"/>
  <c r="U77" i="234"/>
  <c r="T77" i="234"/>
  <c r="S77" i="234"/>
  <c r="R77" i="234"/>
  <c r="Q77" i="234"/>
  <c r="P77" i="234"/>
  <c r="O77" i="234"/>
  <c r="N77" i="234"/>
  <c r="M77" i="234"/>
  <c r="L77" i="234"/>
  <c r="K77" i="234"/>
  <c r="J77" i="234"/>
  <c r="I77" i="234"/>
  <c r="H77" i="234"/>
  <c r="G77" i="234"/>
  <c r="AP75" i="234"/>
  <c r="AO75" i="234"/>
  <c r="AN75" i="234"/>
  <c r="AK75" i="234"/>
  <c r="AJ75" i="234"/>
  <c r="AI75" i="234"/>
  <c r="AH75" i="234"/>
  <c r="AG75" i="234"/>
  <c r="AF75" i="234"/>
  <c r="AE75" i="234"/>
  <c r="AD75" i="234"/>
  <c r="AC75" i="234"/>
  <c r="AB75" i="234"/>
  <c r="AA75" i="234"/>
  <c r="Z75" i="234"/>
  <c r="Y75" i="234"/>
  <c r="X75" i="234"/>
  <c r="W75" i="234"/>
  <c r="V75" i="234"/>
  <c r="U75" i="234"/>
  <c r="T75" i="234"/>
  <c r="S75" i="234"/>
  <c r="R75" i="234"/>
  <c r="Q75" i="234"/>
  <c r="P75" i="234"/>
  <c r="O75" i="234"/>
  <c r="N75" i="234"/>
  <c r="M75" i="234"/>
  <c r="L75" i="234"/>
  <c r="K75" i="234"/>
  <c r="J75" i="234"/>
  <c r="I75" i="234"/>
  <c r="H75" i="234"/>
  <c r="G75" i="234"/>
  <c r="AP73" i="234"/>
  <c r="AO73" i="234"/>
  <c r="AN73" i="234"/>
  <c r="AK73" i="234"/>
  <c r="AJ73" i="234"/>
  <c r="AI73" i="234"/>
  <c r="AH73" i="234"/>
  <c r="AG73" i="234"/>
  <c r="AF73" i="234"/>
  <c r="AE73" i="234"/>
  <c r="AD73" i="234"/>
  <c r="AC73" i="234"/>
  <c r="AB73" i="234"/>
  <c r="AA73" i="234"/>
  <c r="Z73" i="234"/>
  <c r="Y73" i="234"/>
  <c r="X73" i="234"/>
  <c r="W73" i="234"/>
  <c r="V73" i="234"/>
  <c r="U73" i="234"/>
  <c r="T73" i="234"/>
  <c r="S73" i="234"/>
  <c r="R73" i="234"/>
  <c r="Q73" i="234"/>
  <c r="P73" i="234"/>
  <c r="O73" i="234"/>
  <c r="N73" i="234"/>
  <c r="M73" i="234"/>
  <c r="L73" i="234"/>
  <c r="K73" i="234"/>
  <c r="J73" i="234"/>
  <c r="I73" i="234"/>
  <c r="H73" i="234"/>
  <c r="G73" i="234"/>
  <c r="AP71" i="234"/>
  <c r="AO71" i="234"/>
  <c r="AN71" i="234"/>
  <c r="AK71" i="234"/>
  <c r="AJ71" i="234"/>
  <c r="AI71" i="234"/>
  <c r="AH71" i="234"/>
  <c r="AG71" i="234"/>
  <c r="AF71" i="234"/>
  <c r="AE71" i="234"/>
  <c r="AD71" i="234"/>
  <c r="AC71" i="234"/>
  <c r="AB71" i="234"/>
  <c r="AA71" i="234"/>
  <c r="Z71" i="234"/>
  <c r="Y71" i="234"/>
  <c r="X71" i="234"/>
  <c r="W71" i="234"/>
  <c r="V71" i="234"/>
  <c r="U71" i="234"/>
  <c r="T71" i="234"/>
  <c r="S71" i="234"/>
  <c r="R71" i="234"/>
  <c r="Q71" i="234"/>
  <c r="P71" i="234"/>
  <c r="O71" i="234"/>
  <c r="N71" i="234"/>
  <c r="M71" i="234"/>
  <c r="L71" i="234"/>
  <c r="K71" i="234"/>
  <c r="J71" i="234"/>
  <c r="I71" i="234"/>
  <c r="H71" i="234"/>
  <c r="G71" i="234"/>
  <c r="AP69" i="234"/>
  <c r="AO69" i="234"/>
  <c r="AN69" i="234"/>
  <c r="AK69" i="234"/>
  <c r="AJ69" i="234"/>
  <c r="AI69" i="234"/>
  <c r="AH69" i="234"/>
  <c r="AG69" i="234"/>
  <c r="AF69" i="234"/>
  <c r="AE69" i="234"/>
  <c r="AD69" i="234"/>
  <c r="AC69" i="234"/>
  <c r="AB69" i="234"/>
  <c r="AA69" i="234"/>
  <c r="Z69" i="234"/>
  <c r="Y69" i="234"/>
  <c r="X69" i="234"/>
  <c r="W69" i="234"/>
  <c r="V69" i="234"/>
  <c r="U69" i="234"/>
  <c r="T69" i="234"/>
  <c r="S69" i="234"/>
  <c r="R69" i="234"/>
  <c r="Q69" i="234"/>
  <c r="P69" i="234"/>
  <c r="O69" i="234"/>
  <c r="N69" i="234"/>
  <c r="M69" i="234"/>
  <c r="L69" i="234"/>
  <c r="K69" i="234"/>
  <c r="J69" i="234"/>
  <c r="I69" i="234"/>
  <c r="H69" i="234"/>
  <c r="G69" i="234"/>
  <c r="AL69" i="234" s="1"/>
  <c r="AP67" i="234"/>
  <c r="AO67" i="234"/>
  <c r="AN67" i="234"/>
  <c r="AK67" i="234"/>
  <c r="AJ67" i="234"/>
  <c r="AI67" i="234"/>
  <c r="AH67" i="234"/>
  <c r="AG67" i="234"/>
  <c r="AF67" i="234"/>
  <c r="AE67" i="234"/>
  <c r="AD67" i="234"/>
  <c r="AC67" i="234"/>
  <c r="AB67" i="234"/>
  <c r="AA67" i="234"/>
  <c r="Z67" i="234"/>
  <c r="Y67" i="234"/>
  <c r="X67" i="234"/>
  <c r="W67" i="234"/>
  <c r="V67" i="234"/>
  <c r="U67" i="234"/>
  <c r="T67" i="234"/>
  <c r="S67" i="234"/>
  <c r="R67" i="234"/>
  <c r="Q67" i="234"/>
  <c r="P67" i="234"/>
  <c r="O67" i="234"/>
  <c r="N67" i="234"/>
  <c r="M67" i="234"/>
  <c r="L67" i="234"/>
  <c r="K67" i="234"/>
  <c r="J67" i="234"/>
  <c r="I67" i="234"/>
  <c r="H67" i="234"/>
  <c r="G67" i="234"/>
  <c r="AL67" i="234" s="1"/>
  <c r="AP65" i="234"/>
  <c r="AO65" i="234"/>
  <c r="AN65" i="234"/>
  <c r="AK65" i="234"/>
  <c r="AJ65" i="234"/>
  <c r="AI65" i="234"/>
  <c r="AH65" i="234"/>
  <c r="AG65" i="234"/>
  <c r="AF65" i="234"/>
  <c r="AE65" i="234"/>
  <c r="AD65" i="234"/>
  <c r="AC65" i="234"/>
  <c r="AB65" i="234"/>
  <c r="AA65" i="234"/>
  <c r="Z65" i="234"/>
  <c r="Y65" i="234"/>
  <c r="X65" i="234"/>
  <c r="W65" i="234"/>
  <c r="V65" i="234"/>
  <c r="U65" i="234"/>
  <c r="T65" i="234"/>
  <c r="S65" i="234"/>
  <c r="R65" i="234"/>
  <c r="Q65" i="234"/>
  <c r="P65" i="234"/>
  <c r="O65" i="234"/>
  <c r="N65" i="234"/>
  <c r="AL65" i="234" s="1"/>
  <c r="M65" i="234"/>
  <c r="L65" i="234"/>
  <c r="K65" i="234"/>
  <c r="J65" i="234"/>
  <c r="I65" i="234"/>
  <c r="H65" i="234"/>
  <c r="G65" i="234"/>
  <c r="AL64" i="234"/>
  <c r="AP63" i="234"/>
  <c r="AO63" i="234"/>
  <c r="AN63" i="234"/>
  <c r="AK63" i="234"/>
  <c r="AJ63" i="234"/>
  <c r="AI63" i="234"/>
  <c r="AH63" i="234"/>
  <c r="AG63" i="234"/>
  <c r="AF63" i="234"/>
  <c r="AE63" i="234"/>
  <c r="AD63" i="234"/>
  <c r="AC63" i="234"/>
  <c r="AB63" i="234"/>
  <c r="AA63" i="234"/>
  <c r="Z63" i="234"/>
  <c r="Y63" i="234"/>
  <c r="X63" i="234"/>
  <c r="W63" i="234"/>
  <c r="V63" i="234"/>
  <c r="U63" i="234"/>
  <c r="T63" i="234"/>
  <c r="S63" i="234"/>
  <c r="R63" i="234"/>
  <c r="Q63" i="234"/>
  <c r="P63" i="234"/>
  <c r="O63" i="234"/>
  <c r="N63" i="234"/>
  <c r="M63" i="234"/>
  <c r="L63" i="234"/>
  <c r="K63" i="234"/>
  <c r="J63" i="234"/>
  <c r="I63" i="234"/>
  <c r="H63" i="234"/>
  <c r="G63" i="234"/>
  <c r="AP61" i="234"/>
  <c r="AO61" i="234"/>
  <c r="AN61" i="234"/>
  <c r="AK61" i="234"/>
  <c r="AJ61" i="234"/>
  <c r="AI61" i="234"/>
  <c r="AH61" i="234"/>
  <c r="AG61" i="234"/>
  <c r="AF61" i="234"/>
  <c r="AE61" i="234"/>
  <c r="AD61" i="234"/>
  <c r="AC61" i="234"/>
  <c r="AB61" i="234"/>
  <c r="AA61" i="234"/>
  <c r="Z61" i="234"/>
  <c r="Y61" i="234"/>
  <c r="X61" i="234"/>
  <c r="W61" i="234"/>
  <c r="V61" i="234"/>
  <c r="U61" i="234"/>
  <c r="T61" i="234"/>
  <c r="S61" i="234"/>
  <c r="R61" i="234"/>
  <c r="Q61" i="234"/>
  <c r="P61" i="234"/>
  <c r="O61" i="234"/>
  <c r="N61" i="234"/>
  <c r="M61" i="234"/>
  <c r="L61" i="234"/>
  <c r="K61" i="234"/>
  <c r="J61" i="234"/>
  <c r="I61" i="234"/>
  <c r="AL61" i="234" s="1"/>
  <c r="AM61" i="234" s="1"/>
  <c r="H61" i="234"/>
  <c r="G61" i="234"/>
  <c r="AP59" i="234"/>
  <c r="AO59" i="234"/>
  <c r="AN59" i="234"/>
  <c r="AK59" i="234"/>
  <c r="AJ59" i="234"/>
  <c r="AI59" i="234"/>
  <c r="AH59" i="234"/>
  <c r="AG59" i="234"/>
  <c r="AF59" i="234"/>
  <c r="AE59" i="234"/>
  <c r="AD59" i="234"/>
  <c r="AC59" i="234"/>
  <c r="AB59" i="234"/>
  <c r="AA59" i="234"/>
  <c r="Z59" i="234"/>
  <c r="Y59" i="234"/>
  <c r="X59" i="234"/>
  <c r="W59" i="234"/>
  <c r="V59" i="234"/>
  <c r="U59" i="234"/>
  <c r="T59" i="234"/>
  <c r="S59" i="234"/>
  <c r="R59" i="234"/>
  <c r="Q59" i="234"/>
  <c r="P59" i="234"/>
  <c r="O59" i="234"/>
  <c r="N59" i="234"/>
  <c r="M59" i="234"/>
  <c r="L59" i="234"/>
  <c r="K59" i="234"/>
  <c r="J59" i="234"/>
  <c r="I59" i="234"/>
  <c r="H59" i="234"/>
  <c r="G59" i="234"/>
  <c r="AP57" i="234"/>
  <c r="AO57" i="234"/>
  <c r="AN57" i="234"/>
  <c r="AK57" i="234"/>
  <c r="AJ57" i="234"/>
  <c r="AI57" i="234"/>
  <c r="AH57" i="234"/>
  <c r="AG57" i="234"/>
  <c r="AF57" i="234"/>
  <c r="AE57" i="234"/>
  <c r="AD57" i="234"/>
  <c r="AC57" i="234"/>
  <c r="AB57" i="234"/>
  <c r="AA57" i="234"/>
  <c r="Z57" i="234"/>
  <c r="Y57" i="234"/>
  <c r="X57" i="234"/>
  <c r="W57" i="234"/>
  <c r="V57" i="234"/>
  <c r="U57" i="234"/>
  <c r="T57" i="234"/>
  <c r="S57" i="234"/>
  <c r="R57" i="234"/>
  <c r="Q57" i="234"/>
  <c r="P57" i="234"/>
  <c r="O57" i="234"/>
  <c r="N57" i="234"/>
  <c r="M57" i="234"/>
  <c r="L57" i="234"/>
  <c r="K57" i="234"/>
  <c r="J57" i="234"/>
  <c r="I57" i="234"/>
  <c r="H57" i="234"/>
  <c r="G57" i="234"/>
  <c r="AP55" i="234"/>
  <c r="AO55" i="234"/>
  <c r="AN55" i="234"/>
  <c r="AK55" i="234"/>
  <c r="AJ55" i="234"/>
  <c r="AI55" i="234"/>
  <c r="AH55" i="234"/>
  <c r="AG55" i="234"/>
  <c r="AF55" i="234"/>
  <c r="AE55" i="234"/>
  <c r="AD55" i="234"/>
  <c r="AC55" i="234"/>
  <c r="AB55" i="234"/>
  <c r="AA55" i="234"/>
  <c r="Z55" i="234"/>
  <c r="Y55" i="234"/>
  <c r="X55" i="234"/>
  <c r="W55" i="234"/>
  <c r="V55" i="234"/>
  <c r="U55" i="234"/>
  <c r="T55" i="234"/>
  <c r="S55" i="234"/>
  <c r="R55" i="234"/>
  <c r="Q55" i="234"/>
  <c r="P55" i="234"/>
  <c r="O55" i="234"/>
  <c r="N55" i="234"/>
  <c r="M55" i="234"/>
  <c r="L55" i="234"/>
  <c r="K55" i="234"/>
  <c r="J55" i="234"/>
  <c r="I55" i="234"/>
  <c r="H55" i="234"/>
  <c r="G55" i="234"/>
  <c r="AP53" i="234"/>
  <c r="AO53" i="234"/>
  <c r="AN53" i="234"/>
  <c r="AK53" i="234"/>
  <c r="AJ53" i="234"/>
  <c r="AI53" i="234"/>
  <c r="AH53" i="234"/>
  <c r="AG53" i="234"/>
  <c r="AF53" i="234"/>
  <c r="AE53" i="234"/>
  <c r="AD53" i="234"/>
  <c r="AC53" i="234"/>
  <c r="AB53" i="234"/>
  <c r="AA53" i="234"/>
  <c r="Z53" i="234"/>
  <c r="Y53" i="234"/>
  <c r="X53" i="234"/>
  <c r="W53" i="234"/>
  <c r="V53" i="234"/>
  <c r="U53" i="234"/>
  <c r="T53" i="234"/>
  <c r="S53" i="234"/>
  <c r="R53" i="234"/>
  <c r="Q53" i="234"/>
  <c r="P53" i="234"/>
  <c r="O53" i="234"/>
  <c r="N53" i="234"/>
  <c r="M53" i="234"/>
  <c r="L53" i="234"/>
  <c r="K53" i="234"/>
  <c r="J53" i="234"/>
  <c r="I53" i="234"/>
  <c r="H53" i="234"/>
  <c r="G53" i="234"/>
  <c r="AP51" i="234"/>
  <c r="AO51" i="234"/>
  <c r="AN51" i="234"/>
  <c r="AK51" i="234"/>
  <c r="AJ51" i="234"/>
  <c r="AI51" i="234"/>
  <c r="AH51" i="234"/>
  <c r="AG51" i="234"/>
  <c r="AF51" i="234"/>
  <c r="AE51" i="234"/>
  <c r="AD51" i="234"/>
  <c r="AC51" i="234"/>
  <c r="AB51" i="234"/>
  <c r="AA51" i="234"/>
  <c r="Z51" i="234"/>
  <c r="Y51" i="234"/>
  <c r="X51" i="234"/>
  <c r="W51" i="234"/>
  <c r="V51" i="234"/>
  <c r="U51" i="234"/>
  <c r="T51" i="234"/>
  <c r="S51" i="234"/>
  <c r="R51" i="234"/>
  <c r="Q51" i="234"/>
  <c r="P51" i="234"/>
  <c r="O51" i="234"/>
  <c r="N51" i="234"/>
  <c r="AL51" i="234" s="1"/>
  <c r="M51" i="234"/>
  <c r="L51" i="234"/>
  <c r="K51" i="234"/>
  <c r="J51" i="234"/>
  <c r="I51" i="234"/>
  <c r="H51" i="234"/>
  <c r="G51" i="234"/>
  <c r="AL50" i="234"/>
  <c r="AP49" i="234"/>
  <c r="AO49" i="234"/>
  <c r="AN49" i="234"/>
  <c r="AK49" i="234"/>
  <c r="AJ49" i="234"/>
  <c r="AI49" i="234"/>
  <c r="AH49" i="234"/>
  <c r="AG49" i="234"/>
  <c r="AF49" i="234"/>
  <c r="AE49" i="234"/>
  <c r="AD49" i="234"/>
  <c r="AC49" i="234"/>
  <c r="AB49" i="234"/>
  <c r="AA49" i="234"/>
  <c r="Z49" i="234"/>
  <c r="Y49" i="234"/>
  <c r="X49" i="234"/>
  <c r="W49" i="234"/>
  <c r="V49" i="234"/>
  <c r="U49" i="234"/>
  <c r="T49" i="234"/>
  <c r="S49" i="234"/>
  <c r="R49" i="234"/>
  <c r="Q49" i="234"/>
  <c r="P49" i="234"/>
  <c r="O49" i="234"/>
  <c r="N49" i="234"/>
  <c r="M49" i="234"/>
  <c r="L49" i="234"/>
  <c r="K49" i="234"/>
  <c r="J49" i="234"/>
  <c r="I49" i="234"/>
  <c r="H49" i="234"/>
  <c r="G49" i="234"/>
  <c r="AP47" i="234"/>
  <c r="AO47" i="234"/>
  <c r="AN47" i="234"/>
  <c r="AK47" i="234"/>
  <c r="AJ47" i="234"/>
  <c r="AI47" i="234"/>
  <c r="AH47" i="234"/>
  <c r="AG47" i="234"/>
  <c r="AF47" i="234"/>
  <c r="AE47" i="234"/>
  <c r="AD47" i="234"/>
  <c r="AC47" i="234"/>
  <c r="AB47" i="234"/>
  <c r="AA47" i="234"/>
  <c r="Z47" i="234"/>
  <c r="Y47" i="234"/>
  <c r="X47" i="234"/>
  <c r="W47" i="234"/>
  <c r="V47" i="234"/>
  <c r="U47" i="234"/>
  <c r="T47" i="234"/>
  <c r="S47" i="234"/>
  <c r="R47" i="234"/>
  <c r="Q47" i="234"/>
  <c r="P47" i="234"/>
  <c r="O47" i="234"/>
  <c r="N47" i="234"/>
  <c r="M47" i="234"/>
  <c r="L47" i="234"/>
  <c r="K47" i="234"/>
  <c r="J47" i="234"/>
  <c r="I47" i="234"/>
  <c r="H47" i="234"/>
  <c r="G47" i="234"/>
  <c r="AP45" i="234"/>
  <c r="AO45" i="234"/>
  <c r="AN45" i="234"/>
  <c r="AK45" i="234"/>
  <c r="AJ45" i="234"/>
  <c r="AI45" i="234"/>
  <c r="AH45" i="234"/>
  <c r="AG45" i="234"/>
  <c r="AF45" i="234"/>
  <c r="AE45" i="234"/>
  <c r="AD45" i="234"/>
  <c r="AC45" i="234"/>
  <c r="AB45" i="234"/>
  <c r="AA45" i="234"/>
  <c r="Z45" i="234"/>
  <c r="Y45" i="234"/>
  <c r="X45" i="234"/>
  <c r="W45" i="234"/>
  <c r="V45" i="234"/>
  <c r="U45" i="234"/>
  <c r="T45" i="234"/>
  <c r="S45" i="234"/>
  <c r="R45" i="234"/>
  <c r="Q45" i="234"/>
  <c r="P45" i="234"/>
  <c r="O45" i="234"/>
  <c r="N45" i="234"/>
  <c r="M45" i="234"/>
  <c r="L45" i="234"/>
  <c r="K45" i="234"/>
  <c r="J45" i="234"/>
  <c r="I45" i="234"/>
  <c r="H45" i="234"/>
  <c r="G45" i="234"/>
  <c r="AL45" i="234" s="1"/>
  <c r="AP43" i="234"/>
  <c r="AO43" i="234"/>
  <c r="AN43" i="234"/>
  <c r="AK43" i="234"/>
  <c r="AJ43" i="234"/>
  <c r="AI43" i="234"/>
  <c r="AH43" i="234"/>
  <c r="AG43" i="234"/>
  <c r="AF43" i="234"/>
  <c r="AE43" i="234"/>
  <c r="AD43" i="234"/>
  <c r="AC43" i="234"/>
  <c r="AB43" i="234"/>
  <c r="AA43" i="234"/>
  <c r="Z43" i="234"/>
  <c r="Y43" i="234"/>
  <c r="X43" i="234"/>
  <c r="W43" i="234"/>
  <c r="V43" i="234"/>
  <c r="U43" i="234"/>
  <c r="T43" i="234"/>
  <c r="S43" i="234"/>
  <c r="R43" i="234"/>
  <c r="Q43" i="234"/>
  <c r="P43" i="234"/>
  <c r="O43" i="234"/>
  <c r="N43" i="234"/>
  <c r="M43" i="234"/>
  <c r="L43" i="234"/>
  <c r="K43" i="234"/>
  <c r="J43" i="234"/>
  <c r="I43" i="234"/>
  <c r="H43" i="234"/>
  <c r="G43" i="234"/>
  <c r="AP41" i="234"/>
  <c r="AO41" i="234"/>
  <c r="AN41" i="234"/>
  <c r="AK41" i="234"/>
  <c r="AJ41" i="234"/>
  <c r="AI41" i="234"/>
  <c r="AH41" i="234"/>
  <c r="AG41" i="234"/>
  <c r="AF41" i="234"/>
  <c r="AE41" i="234"/>
  <c r="AD41" i="234"/>
  <c r="AC41" i="234"/>
  <c r="AB41" i="234"/>
  <c r="AA41" i="234"/>
  <c r="Z41" i="234"/>
  <c r="Y41" i="234"/>
  <c r="X41" i="234"/>
  <c r="W41" i="234"/>
  <c r="V41" i="234"/>
  <c r="U41" i="234"/>
  <c r="T41" i="234"/>
  <c r="S41" i="234"/>
  <c r="R41" i="234"/>
  <c r="Q41" i="234"/>
  <c r="P41" i="234"/>
  <c r="O41" i="234"/>
  <c r="N41" i="234"/>
  <c r="M41" i="234"/>
  <c r="AL41" i="234" s="1"/>
  <c r="L41" i="234"/>
  <c r="K41" i="234"/>
  <c r="J41" i="234"/>
  <c r="I41" i="234"/>
  <c r="H41" i="234"/>
  <c r="G41" i="234"/>
  <c r="AP39" i="234"/>
  <c r="AO39" i="234"/>
  <c r="AN39" i="234"/>
  <c r="AK39" i="234"/>
  <c r="AJ39" i="234"/>
  <c r="AI39" i="234"/>
  <c r="AH39" i="234"/>
  <c r="AG39" i="234"/>
  <c r="AF39" i="234"/>
  <c r="AE39" i="234"/>
  <c r="AD39" i="234"/>
  <c r="AC39" i="234"/>
  <c r="AB39" i="234"/>
  <c r="AA39" i="234"/>
  <c r="Z39" i="234"/>
  <c r="Y39" i="234"/>
  <c r="X39" i="234"/>
  <c r="W39" i="234"/>
  <c r="V39" i="234"/>
  <c r="U39" i="234"/>
  <c r="T39" i="234"/>
  <c r="S39" i="234"/>
  <c r="R39" i="234"/>
  <c r="Q39" i="234"/>
  <c r="P39" i="234"/>
  <c r="O39" i="234"/>
  <c r="N39" i="234"/>
  <c r="M39" i="234"/>
  <c r="L39" i="234"/>
  <c r="K39" i="234"/>
  <c r="J39" i="234"/>
  <c r="I39" i="234"/>
  <c r="H39" i="234"/>
  <c r="G39" i="234"/>
  <c r="AP37" i="234"/>
  <c r="AO37" i="234"/>
  <c r="AN37" i="234"/>
  <c r="AK37" i="234"/>
  <c r="AJ37" i="234"/>
  <c r="AI37" i="234"/>
  <c r="AH37" i="234"/>
  <c r="AG37" i="234"/>
  <c r="AF37" i="234"/>
  <c r="AE37" i="234"/>
  <c r="AD37" i="234"/>
  <c r="AC37" i="234"/>
  <c r="AB37" i="234"/>
  <c r="AA37" i="234"/>
  <c r="Z37" i="234"/>
  <c r="Y37" i="234"/>
  <c r="X37" i="234"/>
  <c r="W37" i="234"/>
  <c r="W143" i="234" s="1"/>
  <c r="V37" i="234"/>
  <c r="U37" i="234"/>
  <c r="T37" i="234"/>
  <c r="S37" i="234"/>
  <c r="R37" i="234"/>
  <c r="Q37" i="234"/>
  <c r="P37" i="234"/>
  <c r="O37" i="234"/>
  <c r="O154" i="234" s="1"/>
  <c r="N37" i="234"/>
  <c r="M37" i="234"/>
  <c r="L37" i="234"/>
  <c r="K37" i="234"/>
  <c r="J37" i="234"/>
  <c r="I37" i="234"/>
  <c r="H37" i="234"/>
  <c r="G37" i="234"/>
  <c r="AP35" i="234"/>
  <c r="AO35" i="234"/>
  <c r="AN35" i="234"/>
  <c r="AK35" i="234"/>
  <c r="AJ35" i="234"/>
  <c r="AI35" i="234"/>
  <c r="AH35" i="234"/>
  <c r="AG35" i="234"/>
  <c r="AF35" i="234"/>
  <c r="AE35" i="234"/>
  <c r="AD35" i="234"/>
  <c r="AC35" i="234"/>
  <c r="AB35" i="234"/>
  <c r="AA35" i="234"/>
  <c r="Z35" i="234"/>
  <c r="Y35" i="234"/>
  <c r="X35" i="234"/>
  <c r="W35" i="234"/>
  <c r="V35" i="234"/>
  <c r="U35" i="234"/>
  <c r="T35" i="234"/>
  <c r="S35" i="234"/>
  <c r="R35" i="234"/>
  <c r="Q35" i="234"/>
  <c r="P35" i="234"/>
  <c r="O35" i="234"/>
  <c r="N35" i="234"/>
  <c r="M35" i="234"/>
  <c r="L35" i="234"/>
  <c r="K35" i="234"/>
  <c r="J35" i="234"/>
  <c r="I35" i="234"/>
  <c r="H35" i="234"/>
  <c r="G35" i="234"/>
  <c r="AP33" i="234"/>
  <c r="AO33" i="234"/>
  <c r="AN33" i="234"/>
  <c r="AK33" i="234"/>
  <c r="AJ33" i="234"/>
  <c r="AI33" i="234"/>
  <c r="AH33" i="234"/>
  <c r="AG33" i="234"/>
  <c r="AF33" i="234"/>
  <c r="AE33" i="234"/>
  <c r="AD33" i="234"/>
  <c r="AC33" i="234"/>
  <c r="AB33" i="234"/>
  <c r="AA33" i="234"/>
  <c r="Z33" i="234"/>
  <c r="Y33" i="234"/>
  <c r="X33" i="234"/>
  <c r="W33" i="234"/>
  <c r="V33" i="234"/>
  <c r="U33" i="234"/>
  <c r="T33" i="234"/>
  <c r="S33" i="234"/>
  <c r="R33" i="234"/>
  <c r="Q33" i="234"/>
  <c r="P33" i="234"/>
  <c r="O33" i="234"/>
  <c r="N33" i="234"/>
  <c r="AL33" i="234" s="1"/>
  <c r="M33" i="234"/>
  <c r="L33" i="234"/>
  <c r="K33" i="234"/>
  <c r="J33" i="234"/>
  <c r="I33" i="234"/>
  <c r="H33" i="234"/>
  <c r="G33" i="234"/>
  <c r="AL32" i="234"/>
  <c r="AP31" i="234"/>
  <c r="AO31" i="234"/>
  <c r="AN31" i="234"/>
  <c r="AK31" i="234"/>
  <c r="AJ31" i="234"/>
  <c r="AI31" i="234"/>
  <c r="AH31" i="234"/>
  <c r="AG31" i="234"/>
  <c r="AF31" i="234"/>
  <c r="AE31" i="234"/>
  <c r="AD31" i="234"/>
  <c r="AC31" i="234"/>
  <c r="AB31" i="234"/>
  <c r="AA31" i="234"/>
  <c r="Z31" i="234"/>
  <c r="Y31" i="234"/>
  <c r="X31" i="234"/>
  <c r="W31" i="234"/>
  <c r="V31" i="234"/>
  <c r="U31" i="234"/>
  <c r="T31" i="234"/>
  <c r="S31" i="234"/>
  <c r="R31" i="234"/>
  <c r="Q31" i="234"/>
  <c r="P31" i="234"/>
  <c r="O31" i="234"/>
  <c r="N31" i="234"/>
  <c r="M31" i="234"/>
  <c r="L31" i="234"/>
  <c r="K31" i="234"/>
  <c r="J31" i="234"/>
  <c r="I31" i="234"/>
  <c r="H31" i="234"/>
  <c r="G31" i="234"/>
  <c r="AP29" i="234"/>
  <c r="AO29" i="234"/>
  <c r="AN29" i="234"/>
  <c r="AK29" i="234"/>
  <c r="AJ29" i="234"/>
  <c r="AI29" i="234"/>
  <c r="AH29" i="234"/>
  <c r="AG29" i="234"/>
  <c r="AF29" i="234"/>
  <c r="AE29" i="234"/>
  <c r="AD29" i="234"/>
  <c r="AC29" i="234"/>
  <c r="AB29" i="234"/>
  <c r="AA29" i="234"/>
  <c r="Z29" i="234"/>
  <c r="Y29" i="234"/>
  <c r="X29" i="234"/>
  <c r="W29" i="234"/>
  <c r="V29" i="234"/>
  <c r="U29" i="234"/>
  <c r="T29" i="234"/>
  <c r="S29" i="234"/>
  <c r="R29" i="234"/>
  <c r="Q29" i="234"/>
  <c r="P29" i="234"/>
  <c r="O29" i="234"/>
  <c r="N29" i="234"/>
  <c r="M29" i="234"/>
  <c r="L29" i="234"/>
  <c r="AL29" i="234" s="1"/>
  <c r="K29" i="234"/>
  <c r="J29" i="234"/>
  <c r="I29" i="234"/>
  <c r="H29" i="234"/>
  <c r="G29" i="234"/>
  <c r="AP27" i="234"/>
  <c r="AO27" i="234"/>
  <c r="AN27" i="234"/>
  <c r="AK27" i="234"/>
  <c r="AJ27" i="234"/>
  <c r="AI27" i="234"/>
  <c r="AH27" i="234"/>
  <c r="AG27" i="234"/>
  <c r="AF27" i="234"/>
  <c r="AE27" i="234"/>
  <c r="AD27" i="234"/>
  <c r="AC27" i="234"/>
  <c r="AB27" i="234"/>
  <c r="AA27" i="234"/>
  <c r="Z27" i="234"/>
  <c r="Y27" i="234"/>
  <c r="X27" i="234"/>
  <c r="W27" i="234"/>
  <c r="V27" i="234"/>
  <c r="U27" i="234"/>
  <c r="T27" i="234"/>
  <c r="S27" i="234"/>
  <c r="R27" i="234"/>
  <c r="Q27" i="234"/>
  <c r="P27" i="234"/>
  <c r="O27" i="234"/>
  <c r="N27" i="234"/>
  <c r="M27" i="234"/>
  <c r="L27" i="234"/>
  <c r="K27" i="234"/>
  <c r="J27" i="234"/>
  <c r="I27" i="234"/>
  <c r="H27" i="234"/>
  <c r="G27" i="234"/>
  <c r="AL27" i="234" s="1"/>
  <c r="AP25" i="234"/>
  <c r="AO25" i="234"/>
  <c r="AN25" i="234"/>
  <c r="AK25" i="234"/>
  <c r="AJ25" i="234"/>
  <c r="AI25" i="234"/>
  <c r="AH25" i="234"/>
  <c r="AG25" i="234"/>
  <c r="AF25" i="234"/>
  <c r="AE25" i="234"/>
  <c r="AD25" i="234"/>
  <c r="AC25" i="234"/>
  <c r="AB25" i="234"/>
  <c r="AA25" i="234"/>
  <c r="Z25" i="234"/>
  <c r="Y25" i="234"/>
  <c r="X25" i="234"/>
  <c r="W25" i="234"/>
  <c r="V25" i="234"/>
  <c r="U25" i="234"/>
  <c r="T25" i="234"/>
  <c r="S25" i="234"/>
  <c r="R25" i="234"/>
  <c r="Q25" i="234"/>
  <c r="P25" i="234"/>
  <c r="O25" i="234"/>
  <c r="N25" i="234"/>
  <c r="M25" i="234"/>
  <c r="L25" i="234"/>
  <c r="K25" i="234"/>
  <c r="J25" i="234"/>
  <c r="I25" i="234"/>
  <c r="H25" i="234"/>
  <c r="G25" i="234"/>
  <c r="AP23" i="234"/>
  <c r="AO23" i="234"/>
  <c r="AN23" i="234"/>
  <c r="AK23" i="234"/>
  <c r="AJ23" i="234"/>
  <c r="AI23" i="234"/>
  <c r="AH23" i="234"/>
  <c r="AG23" i="234"/>
  <c r="AF23" i="234"/>
  <c r="AE23" i="234"/>
  <c r="AD23" i="234"/>
  <c r="AC23" i="234"/>
  <c r="AB23" i="234"/>
  <c r="AA23" i="234"/>
  <c r="Z23" i="234"/>
  <c r="Y23" i="234"/>
  <c r="X23" i="234"/>
  <c r="W23" i="234"/>
  <c r="V23" i="234"/>
  <c r="U23" i="234"/>
  <c r="T23" i="234"/>
  <c r="S23" i="234"/>
  <c r="R23" i="234"/>
  <c r="Q23" i="234"/>
  <c r="P23" i="234"/>
  <c r="O23" i="234"/>
  <c r="N23" i="234"/>
  <c r="M23" i="234"/>
  <c r="L23" i="234"/>
  <c r="K23" i="234"/>
  <c r="J23" i="234"/>
  <c r="I23" i="234"/>
  <c r="H23" i="234"/>
  <c r="G23" i="234"/>
  <c r="AP21" i="234"/>
  <c r="AO21" i="234"/>
  <c r="AN21" i="234"/>
  <c r="AK21" i="234"/>
  <c r="AJ21" i="234"/>
  <c r="AI21" i="234"/>
  <c r="AH21" i="234"/>
  <c r="AG21" i="234"/>
  <c r="AF21" i="234"/>
  <c r="AF173" i="234" s="1"/>
  <c r="AE21" i="234"/>
  <c r="AD21" i="234"/>
  <c r="AC21" i="234"/>
  <c r="AB21" i="234"/>
  <c r="AA21" i="234"/>
  <c r="Z21" i="234"/>
  <c r="Y21" i="234"/>
  <c r="X21" i="234"/>
  <c r="X154" i="234" s="1"/>
  <c r="W21" i="234"/>
  <c r="V21" i="234"/>
  <c r="U21" i="234"/>
  <c r="T21" i="234"/>
  <c r="S21" i="234"/>
  <c r="R21" i="234"/>
  <c r="Q21" i="234"/>
  <c r="P21" i="234"/>
  <c r="O21" i="234"/>
  <c r="N21" i="234"/>
  <c r="M21" i="234"/>
  <c r="L21" i="234"/>
  <c r="K21" i="234"/>
  <c r="J21" i="234"/>
  <c r="I21" i="234"/>
  <c r="H21" i="234"/>
  <c r="G21" i="234"/>
  <c r="AP19" i="234"/>
  <c r="AO19" i="234"/>
  <c r="AN19" i="234"/>
  <c r="AK19" i="234"/>
  <c r="AJ19" i="234"/>
  <c r="AI19" i="234"/>
  <c r="AH19" i="234"/>
  <c r="AG19" i="234"/>
  <c r="AF19" i="234"/>
  <c r="AE19" i="234"/>
  <c r="AD19" i="234"/>
  <c r="AC19" i="234"/>
  <c r="AB19" i="234"/>
  <c r="AA19" i="234"/>
  <c r="Z19" i="234"/>
  <c r="Y19" i="234"/>
  <c r="X19" i="234"/>
  <c r="W19" i="234"/>
  <c r="V19" i="234"/>
  <c r="U19" i="234"/>
  <c r="T19" i="234"/>
  <c r="S19" i="234"/>
  <c r="R19" i="234"/>
  <c r="Q19" i="234"/>
  <c r="P19" i="234"/>
  <c r="O19" i="234"/>
  <c r="N19" i="234"/>
  <c r="M19" i="234"/>
  <c r="L19" i="234"/>
  <c r="K19" i="234"/>
  <c r="J19" i="234"/>
  <c r="I19" i="234"/>
  <c r="H19" i="234"/>
  <c r="G19" i="234"/>
  <c r="AL19" i="234" s="1"/>
  <c r="AP17" i="234"/>
  <c r="AO17" i="234"/>
  <c r="AN17" i="234"/>
  <c r="AK17" i="234"/>
  <c r="AJ17" i="234"/>
  <c r="AI17" i="234"/>
  <c r="AH17" i="234"/>
  <c r="AH157" i="234" s="1"/>
  <c r="AG17" i="234"/>
  <c r="AF17" i="234"/>
  <c r="AE17" i="234"/>
  <c r="AD17" i="234"/>
  <c r="AC17" i="234"/>
  <c r="AB17" i="234"/>
  <c r="AA17" i="234"/>
  <c r="Z17" i="234"/>
  <c r="Y17" i="234"/>
  <c r="X17" i="234"/>
  <c r="W17" i="234"/>
  <c r="V17" i="234"/>
  <c r="U17" i="234"/>
  <c r="T17" i="234"/>
  <c r="S17" i="234"/>
  <c r="R17" i="234"/>
  <c r="Q17" i="234"/>
  <c r="P17" i="234"/>
  <c r="O17" i="234"/>
  <c r="N17" i="234"/>
  <c r="M17" i="234"/>
  <c r="L17" i="234"/>
  <c r="K17" i="234"/>
  <c r="J17" i="234"/>
  <c r="J175" i="234" s="1"/>
  <c r="I17" i="234"/>
  <c r="H17" i="234"/>
  <c r="G17" i="234"/>
  <c r="AP15" i="234"/>
  <c r="AR15" i="234" s="1"/>
  <c r="AO15" i="234"/>
  <c r="AN15" i="234"/>
  <c r="AK15" i="234"/>
  <c r="AJ15" i="234"/>
  <c r="AJ151" i="234" s="1"/>
  <c r="AI15" i="234"/>
  <c r="AH15" i="234"/>
  <c r="AG15" i="234"/>
  <c r="AF15" i="234"/>
  <c r="AE15" i="234"/>
  <c r="AD15" i="234"/>
  <c r="AC15" i="234"/>
  <c r="AB15" i="234"/>
  <c r="AB153" i="234" s="1"/>
  <c r="AA15" i="234"/>
  <c r="Z15" i="234"/>
  <c r="Y15" i="234"/>
  <c r="X15" i="234"/>
  <c r="W15" i="234"/>
  <c r="V15" i="234"/>
  <c r="U15" i="234"/>
  <c r="T15" i="234"/>
  <c r="S15" i="234"/>
  <c r="R15" i="234"/>
  <c r="Q15" i="234"/>
  <c r="P15" i="234"/>
  <c r="O15" i="234"/>
  <c r="N15" i="234"/>
  <c r="M15" i="234"/>
  <c r="M171" i="234" s="1"/>
  <c r="L15" i="234"/>
  <c r="L160" i="234" s="1"/>
  <c r="K15" i="234"/>
  <c r="J15" i="234"/>
  <c r="I15" i="234"/>
  <c r="H15" i="234"/>
  <c r="G15" i="234"/>
  <c r="AR13" i="234"/>
  <c r="AP13" i="234"/>
  <c r="AO13" i="234"/>
  <c r="AN13" i="234"/>
  <c r="AK13" i="234"/>
  <c r="AJ13" i="234"/>
  <c r="AI13" i="234"/>
  <c r="AH13" i="234"/>
  <c r="AG13" i="234"/>
  <c r="AG143" i="234" s="1"/>
  <c r="AF13" i="234"/>
  <c r="AE13" i="234"/>
  <c r="AD13" i="234"/>
  <c r="AC13" i="234"/>
  <c r="AB13" i="234"/>
  <c r="AA13" i="234"/>
  <c r="Z13" i="234"/>
  <c r="Y13" i="234"/>
  <c r="X13" i="234"/>
  <c r="W13" i="234"/>
  <c r="V13" i="234"/>
  <c r="U13" i="234"/>
  <c r="T13" i="234"/>
  <c r="S13" i="234"/>
  <c r="R13" i="234"/>
  <c r="Q13" i="234"/>
  <c r="P13" i="234"/>
  <c r="O13" i="234"/>
  <c r="N13" i="234"/>
  <c r="M13" i="234"/>
  <c r="L13" i="234"/>
  <c r="K13" i="234"/>
  <c r="J13" i="234"/>
  <c r="I13" i="234"/>
  <c r="H13" i="234"/>
  <c r="G13" i="234"/>
  <c r="AP11" i="234"/>
  <c r="AR11" i="234" s="1"/>
  <c r="AO11" i="234"/>
  <c r="AN11" i="234"/>
  <c r="AK11" i="234"/>
  <c r="AJ11" i="234"/>
  <c r="AI11" i="234"/>
  <c r="AH11" i="234"/>
  <c r="AG11" i="234"/>
  <c r="AF11" i="234"/>
  <c r="AE11" i="234"/>
  <c r="AD11" i="234"/>
  <c r="AC11" i="234"/>
  <c r="AB11" i="234"/>
  <c r="AA11" i="234"/>
  <c r="Z11" i="234"/>
  <c r="Y11" i="234"/>
  <c r="X11" i="234"/>
  <c r="W11" i="234"/>
  <c r="V11" i="234"/>
  <c r="U11" i="234"/>
  <c r="T11" i="234"/>
  <c r="S11" i="234"/>
  <c r="R11" i="234"/>
  <c r="Q11" i="234"/>
  <c r="P11" i="234"/>
  <c r="O11" i="234"/>
  <c r="N11" i="234"/>
  <c r="M11" i="234"/>
  <c r="L11" i="234"/>
  <c r="K11" i="234"/>
  <c r="J11" i="234"/>
  <c r="I11" i="234"/>
  <c r="H11" i="234"/>
  <c r="G11" i="234"/>
  <c r="AL10" i="234"/>
  <c r="G9" i="234"/>
  <c r="H9" i="234" s="1"/>
  <c r="I9" i="234" s="1"/>
  <c r="J9" i="234" s="1"/>
  <c r="K9" i="234" s="1"/>
  <c r="L9" i="234" s="1"/>
  <c r="M9" i="234" s="1"/>
  <c r="N9" i="234" s="1"/>
  <c r="O9" i="234" s="1"/>
  <c r="P9" i="234" s="1"/>
  <c r="Q9" i="234" s="1"/>
  <c r="R9" i="234" s="1"/>
  <c r="S9" i="234" s="1"/>
  <c r="T9" i="234" s="1"/>
  <c r="U9" i="234" s="1"/>
  <c r="V9" i="234" s="1"/>
  <c r="W9" i="234" s="1"/>
  <c r="X9" i="234" s="1"/>
  <c r="Y9" i="234" s="1"/>
  <c r="Z9" i="234" s="1"/>
  <c r="AA9" i="234" s="1"/>
  <c r="AB9" i="234" s="1"/>
  <c r="AC9" i="234" s="1"/>
  <c r="AD9" i="234" s="1"/>
  <c r="AE9" i="234" s="1"/>
  <c r="AF9" i="234" s="1"/>
  <c r="AG9" i="234" s="1"/>
  <c r="AH9" i="234" s="1"/>
  <c r="AI9" i="234" s="1"/>
  <c r="AJ9" i="234" s="1"/>
  <c r="AK9" i="234" s="1"/>
  <c r="AM6" i="234"/>
  <c r="AL6" i="234"/>
  <c r="C5" i="234"/>
  <c r="E4" i="234"/>
  <c r="AR221" i="233"/>
  <c r="AO221" i="233"/>
  <c r="AN221" i="233"/>
  <c r="F221" i="233"/>
  <c r="AR220" i="233"/>
  <c r="AO220" i="233"/>
  <c r="AN220" i="233"/>
  <c r="F220" i="233"/>
  <c r="AR219" i="233"/>
  <c r="AO219" i="233"/>
  <c r="AN219" i="233"/>
  <c r="F219" i="233"/>
  <c r="AR218" i="233"/>
  <c r="AM172" i="233" s="1"/>
  <c r="AO218" i="233"/>
  <c r="AN218" i="233"/>
  <c r="F218" i="233"/>
  <c r="AR217" i="233"/>
  <c r="AO217" i="233"/>
  <c r="AN217" i="233"/>
  <c r="F217" i="233"/>
  <c r="AR216" i="233"/>
  <c r="AO216" i="233"/>
  <c r="AN216" i="233"/>
  <c r="F216" i="233"/>
  <c r="AR215" i="233"/>
  <c r="AO215" i="233"/>
  <c r="AN215" i="233"/>
  <c r="F215" i="233"/>
  <c r="AR214" i="233"/>
  <c r="AM168" i="233" s="1"/>
  <c r="AO214" i="233"/>
  <c r="AN214" i="233"/>
  <c r="F214" i="233"/>
  <c r="AR213" i="233"/>
  <c r="AO213" i="233"/>
  <c r="AN213" i="233"/>
  <c r="F213" i="233"/>
  <c r="AR212" i="233"/>
  <c r="AO212" i="233"/>
  <c r="AN212" i="233"/>
  <c r="F212" i="233"/>
  <c r="AR211" i="233"/>
  <c r="AO211" i="233"/>
  <c r="AN211" i="233"/>
  <c r="F211" i="233"/>
  <c r="AR210" i="233"/>
  <c r="AM164" i="233" s="1"/>
  <c r="AO210" i="233"/>
  <c r="AN210" i="233"/>
  <c r="F210" i="233"/>
  <c r="AR209" i="233"/>
  <c r="AM163" i="233" s="1"/>
  <c r="AO209" i="233"/>
  <c r="AN209" i="233"/>
  <c r="F209" i="233"/>
  <c r="AR208" i="233"/>
  <c r="AO208" i="233"/>
  <c r="AN208" i="233"/>
  <c r="F208" i="233"/>
  <c r="AR207" i="233"/>
  <c r="AM161" i="233" s="1"/>
  <c r="AO207" i="233"/>
  <c r="AN207" i="233"/>
  <c r="F207" i="233"/>
  <c r="AR206" i="233"/>
  <c r="AM160" i="233" s="1"/>
  <c r="AO206" i="233"/>
  <c r="AN206" i="233"/>
  <c r="F206" i="233"/>
  <c r="AR205" i="233"/>
  <c r="AM159" i="233" s="1"/>
  <c r="AO205" i="233"/>
  <c r="AN205" i="233"/>
  <c r="F205" i="233"/>
  <c r="AR204" i="233"/>
  <c r="AO204" i="233"/>
  <c r="AN204" i="233"/>
  <c r="F204" i="233"/>
  <c r="AR203" i="233"/>
  <c r="AO203" i="233"/>
  <c r="AN203" i="233"/>
  <c r="F203" i="233"/>
  <c r="AR202" i="233"/>
  <c r="AM156" i="233" s="1"/>
  <c r="AO202" i="233"/>
  <c r="AN202" i="233"/>
  <c r="F202" i="233"/>
  <c r="AR201" i="233"/>
  <c r="AO201" i="233"/>
  <c r="AN201" i="233"/>
  <c r="F201" i="233"/>
  <c r="AR200" i="233"/>
  <c r="AO200" i="233"/>
  <c r="AN200" i="233"/>
  <c r="F200" i="233"/>
  <c r="AR199" i="233"/>
  <c r="AO199" i="233"/>
  <c r="AN199" i="233"/>
  <c r="F199" i="233"/>
  <c r="AR198" i="233"/>
  <c r="AO198" i="233"/>
  <c r="AN198" i="233"/>
  <c r="E4" i="233" s="1"/>
  <c r="F198" i="233"/>
  <c r="AR197" i="233"/>
  <c r="AO197" i="233"/>
  <c r="AN197" i="233"/>
  <c r="F197" i="233"/>
  <c r="N192" i="233"/>
  <c r="N193" i="233" s="1"/>
  <c r="AM175" i="233"/>
  <c r="F175" i="233"/>
  <c r="C175" i="233"/>
  <c r="AM174" i="233"/>
  <c r="F174" i="233"/>
  <c r="C174" i="233"/>
  <c r="AM173" i="233"/>
  <c r="F173" i="233"/>
  <c r="C173" i="233"/>
  <c r="F172" i="233"/>
  <c r="C172" i="233"/>
  <c r="AM171" i="233"/>
  <c r="F171" i="233"/>
  <c r="C171" i="233"/>
  <c r="AM170" i="233"/>
  <c r="F170" i="233"/>
  <c r="C170" i="233"/>
  <c r="AM169" i="233"/>
  <c r="F169" i="233"/>
  <c r="C169" i="233"/>
  <c r="F168" i="233"/>
  <c r="C168" i="233"/>
  <c r="AM167" i="233"/>
  <c r="F167" i="233"/>
  <c r="AF167" i="233" s="1"/>
  <c r="C167" i="233"/>
  <c r="AM166" i="233"/>
  <c r="F166" i="233"/>
  <c r="C166" i="233"/>
  <c r="AM165" i="233"/>
  <c r="F165" i="233"/>
  <c r="C165" i="233"/>
  <c r="F164" i="233"/>
  <c r="C164" i="233"/>
  <c r="F163" i="233"/>
  <c r="C163" i="233"/>
  <c r="AM162" i="233"/>
  <c r="F162" i="233"/>
  <c r="C162" i="233"/>
  <c r="F161" i="233"/>
  <c r="C161" i="233"/>
  <c r="F160" i="233"/>
  <c r="C160" i="233"/>
  <c r="F159" i="233"/>
  <c r="C159" i="233"/>
  <c r="AM158" i="233"/>
  <c r="F158" i="233"/>
  <c r="C158" i="233"/>
  <c r="AM157" i="233"/>
  <c r="F157" i="233"/>
  <c r="C157" i="233"/>
  <c r="F156" i="233"/>
  <c r="C156" i="233"/>
  <c r="AM155" i="233"/>
  <c r="F155" i="233"/>
  <c r="C155" i="233"/>
  <c r="AM154" i="233"/>
  <c r="F154" i="233"/>
  <c r="P154" i="233" s="1"/>
  <c r="C154" i="233"/>
  <c r="AM153" i="233"/>
  <c r="F153" i="233"/>
  <c r="C153" i="233"/>
  <c r="AM152" i="233"/>
  <c r="F152" i="233"/>
  <c r="AE152" i="233" s="1"/>
  <c r="C152" i="233"/>
  <c r="AM151" i="233"/>
  <c r="F151" i="233"/>
  <c r="C151" i="233"/>
  <c r="AK150" i="233"/>
  <c r="AJ150" i="233"/>
  <c r="AI150" i="233"/>
  <c r="AH150" i="233"/>
  <c r="AG150" i="233"/>
  <c r="AF150" i="233"/>
  <c r="AE150" i="233"/>
  <c r="AD150" i="233"/>
  <c r="AC150" i="233"/>
  <c r="AB150" i="233"/>
  <c r="AA150" i="233"/>
  <c r="Z150" i="233"/>
  <c r="Y150" i="233"/>
  <c r="X150" i="233"/>
  <c r="W150" i="233"/>
  <c r="V150" i="233"/>
  <c r="U150" i="233"/>
  <c r="T150" i="233"/>
  <c r="S150" i="233"/>
  <c r="R150" i="233"/>
  <c r="Q150" i="233"/>
  <c r="P150" i="233"/>
  <c r="O150" i="233"/>
  <c r="N150" i="233"/>
  <c r="M150" i="233"/>
  <c r="L150" i="233"/>
  <c r="K150" i="233"/>
  <c r="J150" i="233"/>
  <c r="I150" i="233"/>
  <c r="H150" i="233"/>
  <c r="G150" i="233"/>
  <c r="C149" i="233"/>
  <c r="M148" i="233" s="1"/>
  <c r="U148" i="233" s="1"/>
  <c r="AD148" i="233"/>
  <c r="C148" i="233"/>
  <c r="F143" i="233"/>
  <c r="AP141" i="233"/>
  <c r="AO141" i="233"/>
  <c r="AN141" i="233"/>
  <c r="AK141" i="233"/>
  <c r="AJ141" i="233"/>
  <c r="AI141" i="233"/>
  <c r="AH141" i="233"/>
  <c r="AG141" i="233"/>
  <c r="AF141" i="233"/>
  <c r="AE141" i="233"/>
  <c r="AD141" i="233"/>
  <c r="AC141" i="233"/>
  <c r="AB141" i="233"/>
  <c r="AA141" i="233"/>
  <c r="Z141" i="233"/>
  <c r="Y141" i="233"/>
  <c r="X141" i="233"/>
  <c r="W141" i="233"/>
  <c r="V141" i="233"/>
  <c r="U141" i="233"/>
  <c r="T141" i="233"/>
  <c r="S141" i="233"/>
  <c r="R141" i="233"/>
  <c r="Q141" i="233"/>
  <c r="P141" i="233"/>
  <c r="O141" i="233"/>
  <c r="N141" i="233"/>
  <c r="M141" i="233"/>
  <c r="L141" i="233"/>
  <c r="K141" i="233"/>
  <c r="J141" i="233"/>
  <c r="I141" i="233"/>
  <c r="H141" i="233"/>
  <c r="G141" i="233"/>
  <c r="AP139" i="233"/>
  <c r="AO139" i="233"/>
  <c r="AN139" i="233"/>
  <c r="AK139" i="233"/>
  <c r="AJ139" i="233"/>
  <c r="AI139" i="233"/>
  <c r="AH139" i="233"/>
  <c r="AG139" i="233"/>
  <c r="AF139" i="233"/>
  <c r="AE139" i="233"/>
  <c r="AD139" i="233"/>
  <c r="AC139" i="233"/>
  <c r="AB139" i="233"/>
  <c r="AA139" i="233"/>
  <c r="Z139" i="233"/>
  <c r="Y139" i="233"/>
  <c r="X139" i="233"/>
  <c r="W139" i="233"/>
  <c r="V139" i="233"/>
  <c r="U139" i="233"/>
  <c r="T139" i="233"/>
  <c r="S139" i="233"/>
  <c r="R139" i="233"/>
  <c r="Q139" i="233"/>
  <c r="P139" i="233"/>
  <c r="O139" i="233"/>
  <c r="N139" i="233"/>
  <c r="AL139" i="233" s="1"/>
  <c r="M139" i="233"/>
  <c r="L139" i="233"/>
  <c r="K139" i="233"/>
  <c r="J139" i="233"/>
  <c r="I139" i="233"/>
  <c r="H139" i="233"/>
  <c r="G139" i="233"/>
  <c r="AL138" i="233"/>
  <c r="AP137" i="233"/>
  <c r="AO137" i="233"/>
  <c r="AN137" i="233"/>
  <c r="AK137" i="233"/>
  <c r="AJ137" i="233"/>
  <c r="AI137" i="233"/>
  <c r="AH137" i="233"/>
  <c r="AG137" i="233"/>
  <c r="AF137" i="233"/>
  <c r="AE137" i="233"/>
  <c r="AD137" i="233"/>
  <c r="AC137" i="233"/>
  <c r="AB137" i="233"/>
  <c r="AA137" i="233"/>
  <c r="Z137" i="233"/>
  <c r="Y137" i="233"/>
  <c r="X137" i="233"/>
  <c r="W137" i="233"/>
  <c r="V137" i="233"/>
  <c r="U137" i="233"/>
  <c r="T137" i="233"/>
  <c r="S137" i="233"/>
  <c r="R137" i="233"/>
  <c r="Q137" i="233"/>
  <c r="P137" i="233"/>
  <c r="O137" i="233"/>
  <c r="N137" i="233"/>
  <c r="M137" i="233"/>
  <c r="L137" i="233"/>
  <c r="K137" i="233"/>
  <c r="J137" i="233"/>
  <c r="I137" i="233"/>
  <c r="H137" i="233"/>
  <c r="AL137" i="233" s="1"/>
  <c r="AM137" i="233" s="1"/>
  <c r="G137" i="233"/>
  <c r="AP135" i="233"/>
  <c r="AO135" i="233"/>
  <c r="AN135" i="233"/>
  <c r="AK135" i="233"/>
  <c r="AJ135" i="233"/>
  <c r="AI135" i="233"/>
  <c r="AH135" i="233"/>
  <c r="AG135" i="233"/>
  <c r="AF135" i="233"/>
  <c r="AE135" i="233"/>
  <c r="AD135" i="233"/>
  <c r="AC135" i="233"/>
  <c r="AB135" i="233"/>
  <c r="AA135" i="233"/>
  <c r="Z135" i="233"/>
  <c r="Y135" i="233"/>
  <c r="X135" i="233"/>
  <c r="W135" i="233"/>
  <c r="V135" i="233"/>
  <c r="U135" i="233"/>
  <c r="T135" i="233"/>
  <c r="S135" i="233"/>
  <c r="R135" i="233"/>
  <c r="Q135" i="233"/>
  <c r="P135" i="233"/>
  <c r="O135" i="233"/>
  <c r="N135" i="233"/>
  <c r="M135" i="233"/>
  <c r="L135" i="233"/>
  <c r="K135" i="233"/>
  <c r="J135" i="233"/>
  <c r="I135" i="233"/>
  <c r="H135" i="233"/>
  <c r="G135" i="233"/>
  <c r="AP133" i="233"/>
  <c r="AO133" i="233"/>
  <c r="AN133" i="233"/>
  <c r="AK133" i="233"/>
  <c r="AJ133" i="233"/>
  <c r="AI133" i="233"/>
  <c r="AH133" i="233"/>
  <c r="AG133" i="233"/>
  <c r="AF133" i="233"/>
  <c r="AE133" i="233"/>
  <c r="AD133" i="233"/>
  <c r="AC133" i="233"/>
  <c r="AB133" i="233"/>
  <c r="AA133" i="233"/>
  <c r="Z133" i="233"/>
  <c r="Y133" i="233"/>
  <c r="X133" i="233"/>
  <c r="W133" i="233"/>
  <c r="V133" i="233"/>
  <c r="U133" i="233"/>
  <c r="T133" i="233"/>
  <c r="S133" i="233"/>
  <c r="R133" i="233"/>
  <c r="Q133" i="233"/>
  <c r="P133" i="233"/>
  <c r="O133" i="233"/>
  <c r="N133" i="233"/>
  <c r="M133" i="233"/>
  <c r="L133" i="233"/>
  <c r="K133" i="233"/>
  <c r="J133" i="233"/>
  <c r="I133" i="233"/>
  <c r="H133" i="233"/>
  <c r="G133" i="233"/>
  <c r="AP131" i="233"/>
  <c r="AO131" i="233"/>
  <c r="AN131" i="233"/>
  <c r="AK131" i="233"/>
  <c r="AJ131" i="233"/>
  <c r="AI131" i="233"/>
  <c r="AH131" i="233"/>
  <c r="AG131" i="233"/>
  <c r="AF131" i="233"/>
  <c r="AE131" i="233"/>
  <c r="AD131" i="233"/>
  <c r="AC131" i="233"/>
  <c r="AB131" i="233"/>
  <c r="AA131" i="233"/>
  <c r="Z131" i="233"/>
  <c r="Y131" i="233"/>
  <c r="X131" i="233"/>
  <c r="W131" i="233"/>
  <c r="V131" i="233"/>
  <c r="U131" i="233"/>
  <c r="T131" i="233"/>
  <c r="S131" i="233"/>
  <c r="R131" i="233"/>
  <c r="Q131" i="233"/>
  <c r="P131" i="233"/>
  <c r="O131" i="233"/>
  <c r="N131" i="233"/>
  <c r="M131" i="233"/>
  <c r="L131" i="233"/>
  <c r="K131" i="233"/>
  <c r="J131" i="233"/>
  <c r="I131" i="233"/>
  <c r="H131" i="233"/>
  <c r="G131" i="233"/>
  <c r="AL131" i="233" s="1"/>
  <c r="AP129" i="233"/>
  <c r="AO129" i="233"/>
  <c r="AN129" i="233"/>
  <c r="AK129" i="233"/>
  <c r="AJ129" i="233"/>
  <c r="AI129" i="233"/>
  <c r="AH129" i="233"/>
  <c r="AG129" i="233"/>
  <c r="AF129" i="233"/>
  <c r="AE129" i="233"/>
  <c r="AD129" i="233"/>
  <c r="AC129" i="233"/>
  <c r="AB129" i="233"/>
  <c r="AA129" i="233"/>
  <c r="Z129" i="233"/>
  <c r="Y129" i="233"/>
  <c r="X129" i="233"/>
  <c r="W129" i="233"/>
  <c r="V129" i="233"/>
  <c r="U129" i="233"/>
  <c r="T129" i="233"/>
  <c r="S129" i="233"/>
  <c r="R129" i="233"/>
  <c r="Q129" i="233"/>
  <c r="P129" i="233"/>
  <c r="O129" i="233"/>
  <c r="N129" i="233"/>
  <c r="M129" i="233"/>
  <c r="AL128" i="233" s="1"/>
  <c r="L129" i="233"/>
  <c r="K129" i="233"/>
  <c r="J129" i="233"/>
  <c r="I129" i="233"/>
  <c r="H129" i="233"/>
  <c r="G129" i="233"/>
  <c r="AP127" i="233"/>
  <c r="AO127" i="233"/>
  <c r="AN127" i="233"/>
  <c r="AK127" i="233"/>
  <c r="AJ127" i="233"/>
  <c r="AI127" i="233"/>
  <c r="AH127" i="233"/>
  <c r="AG127" i="233"/>
  <c r="AF127" i="233"/>
  <c r="AE127" i="233"/>
  <c r="AD127" i="233"/>
  <c r="AC127" i="233"/>
  <c r="AB127" i="233"/>
  <c r="AA127" i="233"/>
  <c r="Z127" i="233"/>
  <c r="Y127" i="233"/>
  <c r="X127" i="233"/>
  <c r="W127" i="233"/>
  <c r="V127" i="233"/>
  <c r="U127" i="233"/>
  <c r="T127" i="233"/>
  <c r="S127" i="233"/>
  <c r="R127" i="233"/>
  <c r="Q127" i="233"/>
  <c r="P127" i="233"/>
  <c r="O127" i="233"/>
  <c r="N127" i="233"/>
  <c r="M127" i="233"/>
  <c r="L127" i="233"/>
  <c r="K127" i="233"/>
  <c r="AL127" i="233" s="1"/>
  <c r="J127" i="233"/>
  <c r="I127" i="233"/>
  <c r="H127" i="233"/>
  <c r="G127" i="233"/>
  <c r="AP125" i="233"/>
  <c r="AO125" i="233"/>
  <c r="AN125" i="233"/>
  <c r="AK125" i="233"/>
  <c r="AJ125" i="233"/>
  <c r="AI125" i="233"/>
  <c r="AH125" i="233"/>
  <c r="AG125" i="233"/>
  <c r="AF125" i="233"/>
  <c r="AE125" i="233"/>
  <c r="AD125" i="233"/>
  <c r="AC125" i="233"/>
  <c r="AB125" i="233"/>
  <c r="AA125" i="233"/>
  <c r="Z125" i="233"/>
  <c r="Y125" i="233"/>
  <c r="X125" i="233"/>
  <c r="W125" i="233"/>
  <c r="V125" i="233"/>
  <c r="U125" i="233"/>
  <c r="T125" i="233"/>
  <c r="S125" i="233"/>
  <c r="R125" i="233"/>
  <c r="Q125" i="233"/>
  <c r="P125" i="233"/>
  <c r="O125" i="233"/>
  <c r="N125" i="233"/>
  <c r="M125" i="233"/>
  <c r="L125" i="233"/>
  <c r="K125" i="233"/>
  <c r="J125" i="233"/>
  <c r="I125" i="233"/>
  <c r="H125" i="233"/>
  <c r="G125" i="233"/>
  <c r="AP123" i="233"/>
  <c r="AO123" i="233"/>
  <c r="AN123" i="233"/>
  <c r="AK123" i="233"/>
  <c r="AJ123" i="233"/>
  <c r="AI123" i="233"/>
  <c r="AH123" i="233"/>
  <c r="AG123" i="233"/>
  <c r="AF123" i="233"/>
  <c r="AE123" i="233"/>
  <c r="AD123" i="233"/>
  <c r="AC123" i="233"/>
  <c r="AB123" i="233"/>
  <c r="AA123" i="233"/>
  <c r="Z123" i="233"/>
  <c r="Y123" i="233"/>
  <c r="X123" i="233"/>
  <c r="W123" i="233"/>
  <c r="V123" i="233"/>
  <c r="U123" i="233"/>
  <c r="T123" i="233"/>
  <c r="S123" i="233"/>
  <c r="R123" i="233"/>
  <c r="Q123" i="233"/>
  <c r="P123" i="233"/>
  <c r="O123" i="233"/>
  <c r="N123" i="233"/>
  <c r="M123" i="233"/>
  <c r="L123" i="233"/>
  <c r="K123" i="233"/>
  <c r="J123" i="233"/>
  <c r="I123" i="233"/>
  <c r="H123" i="233"/>
  <c r="G123" i="233"/>
  <c r="AP121" i="233"/>
  <c r="AO121" i="233"/>
  <c r="AN121" i="233"/>
  <c r="AK121" i="233"/>
  <c r="AJ121" i="233"/>
  <c r="AI121" i="233"/>
  <c r="AH121" i="233"/>
  <c r="AG121" i="233"/>
  <c r="AF121" i="233"/>
  <c r="AE121" i="233"/>
  <c r="AD121" i="233"/>
  <c r="AC121" i="233"/>
  <c r="AB121" i="233"/>
  <c r="AA121" i="233"/>
  <c r="Z121" i="233"/>
  <c r="Y121" i="233"/>
  <c r="X121" i="233"/>
  <c r="W121" i="233"/>
  <c r="V121" i="233"/>
  <c r="U121" i="233"/>
  <c r="T121" i="233"/>
  <c r="S121" i="233"/>
  <c r="R121" i="233"/>
  <c r="Q121" i="233"/>
  <c r="P121" i="233"/>
  <c r="O121" i="233"/>
  <c r="N121" i="233"/>
  <c r="M121" i="233"/>
  <c r="AL121" i="233" s="1"/>
  <c r="L121" i="233"/>
  <c r="K121" i="233"/>
  <c r="J121" i="233"/>
  <c r="I121" i="233"/>
  <c r="H121" i="233"/>
  <c r="G121" i="233"/>
  <c r="AP119" i="233"/>
  <c r="AO119" i="233"/>
  <c r="AN119" i="233"/>
  <c r="AK119" i="233"/>
  <c r="AJ119" i="233"/>
  <c r="AI119" i="233"/>
  <c r="AH119" i="233"/>
  <c r="AG119" i="233"/>
  <c r="AF119" i="233"/>
  <c r="AE119" i="233"/>
  <c r="AD119" i="233"/>
  <c r="AC119" i="233"/>
  <c r="AB119" i="233"/>
  <c r="AA119" i="233"/>
  <c r="Z119" i="233"/>
  <c r="Y119" i="233"/>
  <c r="X119" i="233"/>
  <c r="W119" i="233"/>
  <c r="V119" i="233"/>
  <c r="U119" i="233"/>
  <c r="T119" i="233"/>
  <c r="S119" i="233"/>
  <c r="R119" i="233"/>
  <c r="Q119" i="233"/>
  <c r="P119" i="233"/>
  <c r="O119" i="233"/>
  <c r="N119" i="233"/>
  <c r="M119" i="233"/>
  <c r="L119" i="233"/>
  <c r="AL119" i="233" s="1"/>
  <c r="K119" i="233"/>
  <c r="J119" i="233"/>
  <c r="I119" i="233"/>
  <c r="H119" i="233"/>
  <c r="G119" i="233"/>
  <c r="AP117" i="233"/>
  <c r="AO117" i="233"/>
  <c r="AN117" i="233"/>
  <c r="AK117" i="233"/>
  <c r="AJ117" i="233"/>
  <c r="AI117" i="233"/>
  <c r="AH117" i="233"/>
  <c r="AG117" i="233"/>
  <c r="AF117" i="233"/>
  <c r="AE117" i="233"/>
  <c r="AD117" i="233"/>
  <c r="AC117" i="233"/>
  <c r="AB117" i="233"/>
  <c r="AA117" i="233"/>
  <c r="Z117" i="233"/>
  <c r="Y117" i="233"/>
  <c r="X117" i="233"/>
  <c r="W117" i="233"/>
  <c r="V117" i="233"/>
  <c r="U117" i="233"/>
  <c r="T117" i="233"/>
  <c r="S117" i="233"/>
  <c r="R117" i="233"/>
  <c r="Q117" i="233"/>
  <c r="P117" i="233"/>
  <c r="O117" i="233"/>
  <c r="N117" i="233"/>
  <c r="M117" i="233"/>
  <c r="L117" i="233"/>
  <c r="K117" i="233"/>
  <c r="J117" i="233"/>
  <c r="I117" i="233"/>
  <c r="H117" i="233"/>
  <c r="AL117" i="233" s="1"/>
  <c r="AM117" i="233" s="1"/>
  <c r="G117" i="233"/>
  <c r="AP115" i="233"/>
  <c r="AO115" i="233"/>
  <c r="AN115" i="233"/>
  <c r="AK115" i="233"/>
  <c r="AJ115" i="233"/>
  <c r="AI115" i="233"/>
  <c r="AH115" i="233"/>
  <c r="AG115" i="233"/>
  <c r="AF115" i="233"/>
  <c r="AE115" i="233"/>
  <c r="AD115" i="233"/>
  <c r="AC115" i="233"/>
  <c r="AB115" i="233"/>
  <c r="AA115" i="233"/>
  <c r="Z115" i="233"/>
  <c r="Y115" i="233"/>
  <c r="X115" i="233"/>
  <c r="W115" i="233"/>
  <c r="V115" i="233"/>
  <c r="U115" i="233"/>
  <c r="T115" i="233"/>
  <c r="S115" i="233"/>
  <c r="R115" i="233"/>
  <c r="Q115" i="233"/>
  <c r="P115" i="233"/>
  <c r="O115" i="233"/>
  <c r="N115" i="233"/>
  <c r="M115" i="233"/>
  <c r="L115" i="233"/>
  <c r="K115" i="233"/>
  <c r="J115" i="233"/>
  <c r="I115" i="233"/>
  <c r="H115" i="233"/>
  <c r="G115" i="233"/>
  <c r="AP113" i="233"/>
  <c r="AO113" i="233"/>
  <c r="AN113" i="233"/>
  <c r="AK113" i="233"/>
  <c r="AJ113" i="233"/>
  <c r="AI113" i="233"/>
  <c r="AH113" i="233"/>
  <c r="AG113" i="233"/>
  <c r="AF113" i="233"/>
  <c r="AE113" i="233"/>
  <c r="AD113" i="233"/>
  <c r="AC113" i="233"/>
  <c r="AB113" i="233"/>
  <c r="AA113" i="233"/>
  <c r="Z113" i="233"/>
  <c r="Y113" i="233"/>
  <c r="X113" i="233"/>
  <c r="W113" i="233"/>
  <c r="V113" i="233"/>
  <c r="U113" i="233"/>
  <c r="T113" i="233"/>
  <c r="S113" i="233"/>
  <c r="R113" i="233"/>
  <c r="Q113" i="233"/>
  <c r="P113" i="233"/>
  <c r="O113" i="233"/>
  <c r="N113" i="233"/>
  <c r="M113" i="233"/>
  <c r="L113" i="233"/>
  <c r="K113" i="233"/>
  <c r="J113" i="233"/>
  <c r="I113" i="233"/>
  <c r="H113" i="233"/>
  <c r="G113" i="233"/>
  <c r="AL113" i="233" s="1"/>
  <c r="AM113" i="233" s="1"/>
  <c r="AP111" i="233"/>
  <c r="AO111" i="233"/>
  <c r="AN111" i="233"/>
  <c r="AK111" i="233"/>
  <c r="AJ111" i="233"/>
  <c r="AI111" i="233"/>
  <c r="AH111" i="233"/>
  <c r="AG111" i="233"/>
  <c r="AF111" i="233"/>
  <c r="AE111" i="233"/>
  <c r="AD111" i="233"/>
  <c r="AC111" i="233"/>
  <c r="AB111" i="233"/>
  <c r="AA111" i="233"/>
  <c r="Z111" i="233"/>
  <c r="Y111" i="233"/>
  <c r="X111" i="233"/>
  <c r="W111" i="233"/>
  <c r="V111" i="233"/>
  <c r="U111" i="233"/>
  <c r="T111" i="233"/>
  <c r="S111" i="233"/>
  <c r="R111" i="233"/>
  <c r="Q111" i="233"/>
  <c r="P111" i="233"/>
  <c r="O111" i="233"/>
  <c r="N111" i="233"/>
  <c r="M111" i="233"/>
  <c r="L111" i="233"/>
  <c r="K111" i="233"/>
  <c r="J111" i="233"/>
  <c r="I111" i="233"/>
  <c r="H111" i="233"/>
  <c r="AL111" i="233" s="1"/>
  <c r="G111" i="233"/>
  <c r="AP109" i="233"/>
  <c r="AO109" i="233"/>
  <c r="AN109" i="233"/>
  <c r="AK109" i="233"/>
  <c r="AJ109" i="233"/>
  <c r="AI109" i="233"/>
  <c r="AH109" i="233"/>
  <c r="AG109" i="233"/>
  <c r="AF109" i="233"/>
  <c r="AE109" i="233"/>
  <c r="AD109" i="233"/>
  <c r="AC109" i="233"/>
  <c r="AB109" i="233"/>
  <c r="AA109" i="233"/>
  <c r="Z109" i="233"/>
  <c r="Y109" i="233"/>
  <c r="X109" i="233"/>
  <c r="W109" i="233"/>
  <c r="V109" i="233"/>
  <c r="U109" i="233"/>
  <c r="T109" i="233"/>
  <c r="S109" i="233"/>
  <c r="R109" i="233"/>
  <c r="Q109" i="233"/>
  <c r="P109" i="233"/>
  <c r="O109" i="233"/>
  <c r="N109" i="233"/>
  <c r="M109" i="233"/>
  <c r="L109" i="233"/>
  <c r="K109" i="233"/>
  <c r="J109" i="233"/>
  <c r="I109" i="233"/>
  <c r="H109" i="233"/>
  <c r="G109" i="233"/>
  <c r="AP107" i="233"/>
  <c r="AO107" i="233"/>
  <c r="AN107" i="233"/>
  <c r="AK107" i="233"/>
  <c r="AJ107" i="233"/>
  <c r="AI107" i="233"/>
  <c r="AH107" i="233"/>
  <c r="AG107" i="233"/>
  <c r="AF107" i="233"/>
  <c r="AE107" i="233"/>
  <c r="AD107" i="233"/>
  <c r="AC107" i="233"/>
  <c r="AB107" i="233"/>
  <c r="AA107" i="233"/>
  <c r="Z107" i="233"/>
  <c r="Y107" i="233"/>
  <c r="X107" i="233"/>
  <c r="W107" i="233"/>
  <c r="V107" i="233"/>
  <c r="U107" i="233"/>
  <c r="T107" i="233"/>
  <c r="S107" i="233"/>
  <c r="R107" i="233"/>
  <c r="Q107" i="233"/>
  <c r="P107" i="233"/>
  <c r="O107" i="233"/>
  <c r="N107" i="233"/>
  <c r="M107" i="233"/>
  <c r="L107" i="233"/>
  <c r="K107" i="233"/>
  <c r="J107" i="233"/>
  <c r="I107" i="233"/>
  <c r="H107" i="233"/>
  <c r="G107" i="233"/>
  <c r="AP105" i="233"/>
  <c r="AO105" i="233"/>
  <c r="AN105" i="233"/>
  <c r="AK105" i="233"/>
  <c r="AJ105" i="233"/>
  <c r="AI105" i="233"/>
  <c r="AH105" i="233"/>
  <c r="AG105" i="233"/>
  <c r="AF105" i="233"/>
  <c r="AE105" i="233"/>
  <c r="AD105" i="233"/>
  <c r="AC105" i="233"/>
  <c r="AB105" i="233"/>
  <c r="AA105" i="233"/>
  <c r="Z105" i="233"/>
  <c r="Y105" i="233"/>
  <c r="X105" i="233"/>
  <c r="W105" i="233"/>
  <c r="V105" i="233"/>
  <c r="U105" i="233"/>
  <c r="T105" i="233"/>
  <c r="S105" i="233"/>
  <c r="R105" i="233"/>
  <c r="Q105" i="233"/>
  <c r="P105" i="233"/>
  <c r="O105" i="233"/>
  <c r="N105" i="233"/>
  <c r="M105" i="233"/>
  <c r="L105" i="233"/>
  <c r="K105" i="233"/>
  <c r="J105" i="233"/>
  <c r="I105" i="233"/>
  <c r="H105" i="233"/>
  <c r="G105" i="233"/>
  <c r="AP103" i="233"/>
  <c r="AO103" i="233"/>
  <c r="AN103" i="233"/>
  <c r="AK103" i="233"/>
  <c r="AJ103" i="233"/>
  <c r="AI103" i="233"/>
  <c r="AH103" i="233"/>
  <c r="AG103" i="233"/>
  <c r="AF103" i="233"/>
  <c r="AE103" i="233"/>
  <c r="AD103" i="233"/>
  <c r="AC103" i="233"/>
  <c r="AB103" i="233"/>
  <c r="AA103" i="233"/>
  <c r="Z103" i="233"/>
  <c r="Y103" i="233"/>
  <c r="X103" i="233"/>
  <c r="W103" i="233"/>
  <c r="V103" i="233"/>
  <c r="U103" i="233"/>
  <c r="T103" i="233"/>
  <c r="S103" i="233"/>
  <c r="R103" i="233"/>
  <c r="Q103" i="233"/>
  <c r="P103" i="233"/>
  <c r="O103" i="233"/>
  <c r="N103" i="233"/>
  <c r="M103" i="233"/>
  <c r="L103" i="233"/>
  <c r="K103" i="233"/>
  <c r="J103" i="233"/>
  <c r="I103" i="233"/>
  <c r="H103" i="233"/>
  <c r="G103" i="233"/>
  <c r="AL103" i="233" s="1"/>
  <c r="AP101" i="233"/>
  <c r="AO101" i="233"/>
  <c r="AN101" i="233"/>
  <c r="AK101" i="233"/>
  <c r="AJ101" i="233"/>
  <c r="AI101" i="233"/>
  <c r="AH101" i="233"/>
  <c r="AG101" i="233"/>
  <c r="AF101" i="233"/>
  <c r="AE101" i="233"/>
  <c r="AD101" i="233"/>
  <c r="AC101" i="233"/>
  <c r="AB101" i="233"/>
  <c r="AA101" i="233"/>
  <c r="Z101" i="233"/>
  <c r="Y101" i="233"/>
  <c r="X101" i="233"/>
  <c r="W101" i="233"/>
  <c r="V101" i="233"/>
  <c r="U101" i="233"/>
  <c r="T101" i="233"/>
  <c r="S101" i="233"/>
  <c r="R101" i="233"/>
  <c r="Q101" i="233"/>
  <c r="P101" i="233"/>
  <c r="O101" i="233"/>
  <c r="N101" i="233"/>
  <c r="M101" i="233"/>
  <c r="AL101" i="233" s="1"/>
  <c r="L101" i="233"/>
  <c r="K101" i="233"/>
  <c r="J101" i="233"/>
  <c r="I101" i="233"/>
  <c r="H101" i="233"/>
  <c r="G101" i="233"/>
  <c r="AP99" i="233"/>
  <c r="AO99" i="233"/>
  <c r="AN99" i="233"/>
  <c r="AK99" i="233"/>
  <c r="AJ99" i="233"/>
  <c r="AI99" i="233"/>
  <c r="AH99" i="233"/>
  <c r="AG99" i="233"/>
  <c r="AF99" i="233"/>
  <c r="AE99" i="233"/>
  <c r="AD99" i="233"/>
  <c r="AC99" i="233"/>
  <c r="AB99" i="233"/>
  <c r="AA99" i="233"/>
  <c r="Z99" i="233"/>
  <c r="Y99" i="233"/>
  <c r="X99" i="233"/>
  <c r="W99" i="233"/>
  <c r="V99" i="233"/>
  <c r="U99" i="233"/>
  <c r="T99" i="233"/>
  <c r="S99" i="233"/>
  <c r="R99" i="233"/>
  <c r="Q99" i="233"/>
  <c r="P99" i="233"/>
  <c r="O99" i="233"/>
  <c r="N99" i="233"/>
  <c r="M99" i="233"/>
  <c r="L99" i="233"/>
  <c r="AL99" i="233" s="1"/>
  <c r="K99" i="233"/>
  <c r="J99" i="233"/>
  <c r="I99" i="233"/>
  <c r="H99" i="233"/>
  <c r="G99" i="233"/>
  <c r="AP97" i="233"/>
  <c r="AO97" i="233"/>
  <c r="AN97" i="233"/>
  <c r="AK97" i="233"/>
  <c r="AJ97" i="233"/>
  <c r="AI97" i="233"/>
  <c r="AH97" i="233"/>
  <c r="AG97" i="233"/>
  <c r="AF97" i="233"/>
  <c r="AE97" i="233"/>
  <c r="AD97" i="233"/>
  <c r="AC97" i="233"/>
  <c r="AB97" i="233"/>
  <c r="AA97" i="233"/>
  <c r="Z97" i="233"/>
  <c r="Y97" i="233"/>
  <c r="X97" i="233"/>
  <c r="W97" i="233"/>
  <c r="V97" i="233"/>
  <c r="U97" i="233"/>
  <c r="T97" i="233"/>
  <c r="S97" i="233"/>
  <c r="R97" i="233"/>
  <c r="Q97" i="233"/>
  <c r="P97" i="233"/>
  <c r="O97" i="233"/>
  <c r="N97" i="233"/>
  <c r="M97" i="233"/>
  <c r="L97" i="233"/>
  <c r="K97" i="233"/>
  <c r="AL97" i="233" s="1"/>
  <c r="J97" i="233"/>
  <c r="I97" i="233"/>
  <c r="H97" i="233"/>
  <c r="G97" i="233"/>
  <c r="AP95" i="233"/>
  <c r="AO95" i="233"/>
  <c r="AN95" i="233"/>
  <c r="AK95" i="233"/>
  <c r="AJ95" i="233"/>
  <c r="AI95" i="233"/>
  <c r="AH95" i="233"/>
  <c r="AG95" i="233"/>
  <c r="AF95" i="233"/>
  <c r="AE95" i="233"/>
  <c r="AD95" i="233"/>
  <c r="AC95" i="233"/>
  <c r="AB95" i="233"/>
  <c r="AA95" i="233"/>
  <c r="Z95" i="233"/>
  <c r="Y95" i="233"/>
  <c r="X95" i="233"/>
  <c r="W95" i="233"/>
  <c r="V95" i="233"/>
  <c r="U95" i="233"/>
  <c r="T95" i="233"/>
  <c r="S95" i="233"/>
  <c r="R95" i="233"/>
  <c r="Q95" i="233"/>
  <c r="P95" i="233"/>
  <c r="O95" i="233"/>
  <c r="N95" i="233"/>
  <c r="M95" i="233"/>
  <c r="L95" i="233"/>
  <c r="K95" i="233"/>
  <c r="J95" i="233"/>
  <c r="I95" i="233"/>
  <c r="H95" i="233"/>
  <c r="AL95" i="233" s="1"/>
  <c r="AM95" i="233" s="1"/>
  <c r="G95" i="233"/>
  <c r="AP93" i="233"/>
  <c r="AO93" i="233"/>
  <c r="AN93" i="233"/>
  <c r="AK93" i="233"/>
  <c r="AJ93" i="233"/>
  <c r="AI93" i="233"/>
  <c r="AH93" i="233"/>
  <c r="AG93" i="233"/>
  <c r="AF93" i="233"/>
  <c r="AE93" i="233"/>
  <c r="AD93" i="233"/>
  <c r="AC93" i="233"/>
  <c r="AB93" i="233"/>
  <c r="AA93" i="233"/>
  <c r="Z93" i="233"/>
  <c r="Y93" i="233"/>
  <c r="X93" i="233"/>
  <c r="W93" i="233"/>
  <c r="V93" i="233"/>
  <c r="U93" i="233"/>
  <c r="T93" i="233"/>
  <c r="S93" i="233"/>
  <c r="R93" i="233"/>
  <c r="Q93" i="233"/>
  <c r="P93" i="233"/>
  <c r="O93" i="233"/>
  <c r="N93" i="233"/>
  <c r="M93" i="233"/>
  <c r="L93" i="233"/>
  <c r="K93" i="233"/>
  <c r="J93" i="233"/>
  <c r="I93" i="233"/>
  <c r="H93" i="233"/>
  <c r="G93" i="233"/>
  <c r="AP91" i="233"/>
  <c r="AO91" i="233"/>
  <c r="AN91" i="233"/>
  <c r="AL91" i="233"/>
  <c r="AK91" i="233"/>
  <c r="AJ91" i="233"/>
  <c r="AI91" i="233"/>
  <c r="AH91" i="233"/>
  <c r="AG91" i="233"/>
  <c r="AF91" i="233"/>
  <c r="AE91" i="233"/>
  <c r="AD91" i="233"/>
  <c r="AC91" i="233"/>
  <c r="AB91" i="233"/>
  <c r="AA91" i="233"/>
  <c r="Z91" i="233"/>
  <c r="Y91" i="233"/>
  <c r="X91" i="233"/>
  <c r="W91" i="233"/>
  <c r="V91" i="233"/>
  <c r="U91" i="233"/>
  <c r="T91" i="233"/>
  <c r="S91" i="233"/>
  <c r="R91" i="233"/>
  <c r="Q91" i="233"/>
  <c r="P91" i="233"/>
  <c r="O91" i="233"/>
  <c r="N91" i="233"/>
  <c r="M91" i="233"/>
  <c r="L91" i="233"/>
  <c r="K91" i="233"/>
  <c r="J91" i="233"/>
  <c r="I91" i="233"/>
  <c r="H91" i="233"/>
  <c r="G91" i="233"/>
  <c r="AL90" i="233"/>
  <c r="AP89" i="233"/>
  <c r="AO89" i="233"/>
  <c r="AN89" i="233"/>
  <c r="AK89" i="233"/>
  <c r="AJ89" i="233"/>
  <c r="AI89" i="233"/>
  <c r="AH89" i="233"/>
  <c r="AG89" i="233"/>
  <c r="AF89" i="233"/>
  <c r="AE89" i="233"/>
  <c r="AD89" i="233"/>
  <c r="AC89" i="233"/>
  <c r="AB89" i="233"/>
  <c r="AA89" i="233"/>
  <c r="Z89" i="233"/>
  <c r="Y89" i="233"/>
  <c r="X89" i="233"/>
  <c r="W89" i="233"/>
  <c r="V89" i="233"/>
  <c r="U89" i="233"/>
  <c r="T89" i="233"/>
  <c r="S89" i="233"/>
  <c r="R89" i="233"/>
  <c r="Q89" i="233"/>
  <c r="P89" i="233"/>
  <c r="O89" i="233"/>
  <c r="N89" i="233"/>
  <c r="M89" i="233"/>
  <c r="L89" i="233"/>
  <c r="K89" i="233"/>
  <c r="AL89" i="233" s="1"/>
  <c r="J89" i="233"/>
  <c r="I89" i="233"/>
  <c r="H89" i="233"/>
  <c r="G89" i="233"/>
  <c r="AP87" i="233"/>
  <c r="AO87" i="233"/>
  <c r="AN87" i="233"/>
  <c r="AK87" i="233"/>
  <c r="AJ87" i="233"/>
  <c r="AI87" i="233"/>
  <c r="AH87" i="233"/>
  <c r="AG87" i="233"/>
  <c r="AF87" i="233"/>
  <c r="AE87" i="233"/>
  <c r="AD87" i="233"/>
  <c r="AC87" i="233"/>
  <c r="AB87" i="233"/>
  <c r="AA87" i="233"/>
  <c r="Z87" i="233"/>
  <c r="Y87" i="233"/>
  <c r="X87" i="233"/>
  <c r="W87" i="233"/>
  <c r="V87" i="233"/>
  <c r="U87" i="233"/>
  <c r="T87" i="233"/>
  <c r="S87" i="233"/>
  <c r="R87" i="233"/>
  <c r="Q87" i="233"/>
  <c r="P87" i="233"/>
  <c r="O87" i="233"/>
  <c r="N87" i="233"/>
  <c r="M87" i="233"/>
  <c r="L87" i="233"/>
  <c r="K87" i="233"/>
  <c r="J87" i="233"/>
  <c r="I87" i="233"/>
  <c r="H87" i="233"/>
  <c r="G87" i="233"/>
  <c r="AL87" i="233" s="1"/>
  <c r="AP85" i="233"/>
  <c r="AO85" i="233"/>
  <c r="AN85" i="233"/>
  <c r="AK85" i="233"/>
  <c r="AJ85" i="233"/>
  <c r="AI85" i="233"/>
  <c r="AH85" i="233"/>
  <c r="AG85" i="233"/>
  <c r="AF85" i="233"/>
  <c r="AE85" i="233"/>
  <c r="AD85" i="233"/>
  <c r="AC85" i="233"/>
  <c r="AB85" i="233"/>
  <c r="AA85" i="233"/>
  <c r="Z85" i="233"/>
  <c r="Y85" i="233"/>
  <c r="X85" i="233"/>
  <c r="W85" i="233"/>
  <c r="V85" i="233"/>
  <c r="U85" i="233"/>
  <c r="T85" i="233"/>
  <c r="S85" i="233"/>
  <c r="R85" i="233"/>
  <c r="Q85" i="233"/>
  <c r="P85" i="233"/>
  <c r="O85" i="233"/>
  <c r="N85" i="233"/>
  <c r="M85" i="233"/>
  <c r="L85" i="233"/>
  <c r="K85" i="233"/>
  <c r="J85" i="233"/>
  <c r="I85" i="233"/>
  <c r="H85" i="233"/>
  <c r="G85" i="233"/>
  <c r="AP83" i="233"/>
  <c r="AO83" i="233"/>
  <c r="AN83" i="233"/>
  <c r="AK83" i="233"/>
  <c r="AJ83" i="233"/>
  <c r="AI83" i="233"/>
  <c r="AH83" i="233"/>
  <c r="AG83" i="233"/>
  <c r="AF83" i="233"/>
  <c r="AE83" i="233"/>
  <c r="AD83" i="233"/>
  <c r="AC83" i="233"/>
  <c r="AB83" i="233"/>
  <c r="AA83" i="233"/>
  <c r="Z83" i="233"/>
  <c r="Y83" i="233"/>
  <c r="X83" i="233"/>
  <c r="W83" i="233"/>
  <c r="V83" i="233"/>
  <c r="AL82" i="233" s="1"/>
  <c r="U83" i="233"/>
  <c r="T83" i="233"/>
  <c r="S83" i="233"/>
  <c r="R83" i="233"/>
  <c r="Q83" i="233"/>
  <c r="P83" i="233"/>
  <c r="O83" i="233"/>
  <c r="N83" i="233"/>
  <c r="AL83" i="233" s="1"/>
  <c r="M83" i="233"/>
  <c r="L83" i="233"/>
  <c r="K83" i="233"/>
  <c r="J83" i="233"/>
  <c r="I83" i="233"/>
  <c r="H83" i="233"/>
  <c r="G83" i="233"/>
  <c r="AP81" i="233"/>
  <c r="AO81" i="233"/>
  <c r="AN81" i="233"/>
  <c r="AK81" i="233"/>
  <c r="AJ81" i="233"/>
  <c r="AI81" i="233"/>
  <c r="AH81" i="233"/>
  <c r="AG81" i="233"/>
  <c r="AF81" i="233"/>
  <c r="AE81" i="233"/>
  <c r="AD81" i="233"/>
  <c r="AC81" i="233"/>
  <c r="AB81" i="233"/>
  <c r="AA81" i="233"/>
  <c r="Z81" i="233"/>
  <c r="Y81" i="233"/>
  <c r="X81" i="233"/>
  <c r="W81" i="233"/>
  <c r="V81" i="233"/>
  <c r="U81" i="233"/>
  <c r="T81" i="233"/>
  <c r="S81" i="233"/>
  <c r="R81" i="233"/>
  <c r="Q81" i="233"/>
  <c r="P81" i="233"/>
  <c r="O81" i="233"/>
  <c r="N81" i="233"/>
  <c r="M81" i="233"/>
  <c r="L81" i="233"/>
  <c r="K81" i="233"/>
  <c r="J81" i="233"/>
  <c r="I81" i="233"/>
  <c r="H81" i="233"/>
  <c r="G81" i="233"/>
  <c r="AL81" i="233" s="1"/>
  <c r="AP79" i="233"/>
  <c r="AO79" i="233"/>
  <c r="AN79" i="233"/>
  <c r="AK79" i="233"/>
  <c r="AJ79" i="233"/>
  <c r="AI79" i="233"/>
  <c r="AH79" i="233"/>
  <c r="AG79" i="233"/>
  <c r="AF79" i="233"/>
  <c r="AE79" i="233"/>
  <c r="AD79" i="233"/>
  <c r="AC79" i="233"/>
  <c r="AB79" i="233"/>
  <c r="AA79" i="233"/>
  <c r="Z79" i="233"/>
  <c r="Y79" i="233"/>
  <c r="X79" i="233"/>
  <c r="W79" i="233"/>
  <c r="V79" i="233"/>
  <c r="U79" i="233"/>
  <c r="T79" i="233"/>
  <c r="S79" i="233"/>
  <c r="R79" i="233"/>
  <c r="Q79" i="233"/>
  <c r="P79" i="233"/>
  <c r="O79" i="233"/>
  <c r="N79" i="233"/>
  <c r="AL79" i="233" s="1"/>
  <c r="M79" i="233"/>
  <c r="L79" i="233"/>
  <c r="K79" i="233"/>
  <c r="J79" i="233"/>
  <c r="I79" i="233"/>
  <c r="H79" i="233"/>
  <c r="G79" i="233"/>
  <c r="AL78" i="233"/>
  <c r="AP77" i="233"/>
  <c r="AO77" i="233"/>
  <c r="AN77" i="233"/>
  <c r="AK77" i="233"/>
  <c r="AJ77" i="233"/>
  <c r="AI77" i="233"/>
  <c r="AH77" i="233"/>
  <c r="AG77" i="233"/>
  <c r="AF77" i="233"/>
  <c r="AE77" i="233"/>
  <c r="AD77" i="233"/>
  <c r="AC77" i="233"/>
  <c r="AB77" i="233"/>
  <c r="AA77" i="233"/>
  <c r="Z77" i="233"/>
  <c r="Y77" i="233"/>
  <c r="X77" i="233"/>
  <c r="W77" i="233"/>
  <c r="V77" i="233"/>
  <c r="U77" i="233"/>
  <c r="T77" i="233"/>
  <c r="S77" i="233"/>
  <c r="R77" i="233"/>
  <c r="Q77" i="233"/>
  <c r="P77" i="233"/>
  <c r="O77" i="233"/>
  <c r="N77" i="233"/>
  <c r="M77" i="233"/>
  <c r="L77" i="233"/>
  <c r="K77" i="233"/>
  <c r="J77" i="233"/>
  <c r="I77" i="233"/>
  <c r="H77" i="233"/>
  <c r="G77" i="233"/>
  <c r="AP75" i="233"/>
  <c r="AO75" i="233"/>
  <c r="AN75" i="233"/>
  <c r="AK75" i="233"/>
  <c r="AJ75" i="233"/>
  <c r="AI75" i="233"/>
  <c r="AH75" i="233"/>
  <c r="AG75" i="233"/>
  <c r="AF75" i="233"/>
  <c r="AE75" i="233"/>
  <c r="AD75" i="233"/>
  <c r="AC75" i="233"/>
  <c r="AB75" i="233"/>
  <c r="AA75" i="233"/>
  <c r="Z75" i="233"/>
  <c r="Y75" i="233"/>
  <c r="X75" i="233"/>
  <c r="W75" i="233"/>
  <c r="V75" i="233"/>
  <c r="U75" i="233"/>
  <c r="T75" i="233"/>
  <c r="S75" i="233"/>
  <c r="R75" i="233"/>
  <c r="Q75" i="233"/>
  <c r="P75" i="233"/>
  <c r="O75" i="233"/>
  <c r="N75" i="233"/>
  <c r="M75" i="233"/>
  <c r="L75" i="233"/>
  <c r="K75" i="233"/>
  <c r="J75" i="233"/>
  <c r="I75" i="233"/>
  <c r="H75" i="233"/>
  <c r="G75" i="233"/>
  <c r="AP73" i="233"/>
  <c r="AO73" i="233"/>
  <c r="AN73" i="233"/>
  <c r="AK73" i="233"/>
  <c r="AJ73" i="233"/>
  <c r="AI73" i="233"/>
  <c r="AH73" i="233"/>
  <c r="AG73" i="233"/>
  <c r="AF73" i="233"/>
  <c r="AE73" i="233"/>
  <c r="AD73" i="233"/>
  <c r="AC73" i="233"/>
  <c r="AB73" i="233"/>
  <c r="AA73" i="233"/>
  <c r="Z73" i="233"/>
  <c r="Y73" i="233"/>
  <c r="X73" i="233"/>
  <c r="W73" i="233"/>
  <c r="V73" i="233"/>
  <c r="U73" i="233"/>
  <c r="T73" i="233"/>
  <c r="S73" i="233"/>
  <c r="R73" i="233"/>
  <c r="Q73" i="233"/>
  <c r="P73" i="233"/>
  <c r="O73" i="233"/>
  <c r="N73" i="233"/>
  <c r="M73" i="233"/>
  <c r="AL72" i="233" s="1"/>
  <c r="L73" i="233"/>
  <c r="K73" i="233"/>
  <c r="J73" i="233"/>
  <c r="I73" i="233"/>
  <c r="H73" i="233"/>
  <c r="G73" i="233"/>
  <c r="AP71" i="233"/>
  <c r="AO71" i="233"/>
  <c r="AN71" i="233"/>
  <c r="AK71" i="233"/>
  <c r="AJ71" i="233"/>
  <c r="AI71" i="233"/>
  <c r="AH71" i="233"/>
  <c r="AG71" i="233"/>
  <c r="AF71" i="233"/>
  <c r="AE71" i="233"/>
  <c r="AD71" i="233"/>
  <c r="AC71" i="233"/>
  <c r="AB71" i="233"/>
  <c r="AA71" i="233"/>
  <c r="Z71" i="233"/>
  <c r="Y71" i="233"/>
  <c r="X71" i="233"/>
  <c r="W71" i="233"/>
  <c r="V71" i="233"/>
  <c r="U71" i="233"/>
  <c r="T71" i="233"/>
  <c r="S71" i="233"/>
  <c r="R71" i="233"/>
  <c r="Q71" i="233"/>
  <c r="P71" i="233"/>
  <c r="O71" i="233"/>
  <c r="N71" i="233"/>
  <c r="M71" i="233"/>
  <c r="L71" i="233"/>
  <c r="K71" i="233"/>
  <c r="J71" i="233"/>
  <c r="I71" i="233"/>
  <c r="H71" i="233"/>
  <c r="G71" i="233"/>
  <c r="AL71" i="233" s="1"/>
  <c r="AP69" i="233"/>
  <c r="AO69" i="233"/>
  <c r="AN69" i="233"/>
  <c r="AK69" i="233"/>
  <c r="AJ69" i="233"/>
  <c r="AI69" i="233"/>
  <c r="AH69" i="233"/>
  <c r="AG69" i="233"/>
  <c r="AF69" i="233"/>
  <c r="AE69" i="233"/>
  <c r="AD69" i="233"/>
  <c r="AC69" i="233"/>
  <c r="AB69" i="233"/>
  <c r="AA69" i="233"/>
  <c r="Z69" i="233"/>
  <c r="Y69" i="233"/>
  <c r="X69" i="233"/>
  <c r="W69" i="233"/>
  <c r="V69" i="233"/>
  <c r="U69" i="233"/>
  <c r="T69" i="233"/>
  <c r="S69" i="233"/>
  <c r="R69" i="233"/>
  <c r="Q69" i="233"/>
  <c r="P69" i="233"/>
  <c r="O69" i="233"/>
  <c r="N69" i="233"/>
  <c r="M69" i="233"/>
  <c r="AL69" i="233" s="1"/>
  <c r="L69" i="233"/>
  <c r="K69" i="233"/>
  <c r="J69" i="233"/>
  <c r="I69" i="233"/>
  <c r="H69" i="233"/>
  <c r="G69" i="233"/>
  <c r="AP67" i="233"/>
  <c r="AO67" i="233"/>
  <c r="AN67" i="233"/>
  <c r="AK67" i="233"/>
  <c r="AJ67" i="233"/>
  <c r="AI67" i="233"/>
  <c r="AH67" i="233"/>
  <c r="AG67" i="233"/>
  <c r="AF67" i="233"/>
  <c r="AE67" i="233"/>
  <c r="AD67" i="233"/>
  <c r="AC67" i="233"/>
  <c r="AB67" i="233"/>
  <c r="AA67" i="233"/>
  <c r="Z67" i="233"/>
  <c r="Y67" i="233"/>
  <c r="X67" i="233"/>
  <c r="W67" i="233"/>
  <c r="V67" i="233"/>
  <c r="U67" i="233"/>
  <c r="T67" i="233"/>
  <c r="S67" i="233"/>
  <c r="R67" i="233"/>
  <c r="Q67" i="233"/>
  <c r="P67" i="233"/>
  <c r="O67" i="233"/>
  <c r="N67" i="233"/>
  <c r="M67" i="233"/>
  <c r="L67" i="233"/>
  <c r="K67" i="233"/>
  <c r="J67" i="233"/>
  <c r="I67" i="233"/>
  <c r="H67" i="233"/>
  <c r="G67" i="233"/>
  <c r="AP65" i="233"/>
  <c r="AO65" i="233"/>
  <c r="AN65" i="233"/>
  <c r="AK65" i="233"/>
  <c r="AJ65" i="233"/>
  <c r="AI65" i="233"/>
  <c r="AH65" i="233"/>
  <c r="AG65" i="233"/>
  <c r="AF65" i="233"/>
  <c r="AE65" i="233"/>
  <c r="AD65" i="233"/>
  <c r="AC65" i="233"/>
  <c r="AB65" i="233"/>
  <c r="AA65" i="233"/>
  <c r="Z65" i="233"/>
  <c r="Y65" i="233"/>
  <c r="X65" i="233"/>
  <c r="W65" i="233"/>
  <c r="V65" i="233"/>
  <c r="U65" i="233"/>
  <c r="T65" i="233"/>
  <c r="S65" i="233"/>
  <c r="R65" i="233"/>
  <c r="Q65" i="233"/>
  <c r="P65" i="233"/>
  <c r="O65" i="233"/>
  <c r="N65" i="233"/>
  <c r="M65" i="233"/>
  <c r="L65" i="233"/>
  <c r="K65" i="233"/>
  <c r="J65" i="233"/>
  <c r="I65" i="233"/>
  <c r="H65" i="233"/>
  <c r="G65" i="233"/>
  <c r="AP63" i="233"/>
  <c r="AO63" i="233"/>
  <c r="AN63" i="233"/>
  <c r="AK63" i="233"/>
  <c r="AJ63" i="233"/>
  <c r="AI63" i="233"/>
  <c r="AH63" i="233"/>
  <c r="AG63" i="233"/>
  <c r="AF63" i="233"/>
  <c r="AE63" i="233"/>
  <c r="AD63" i="233"/>
  <c r="AC63" i="233"/>
  <c r="AB63" i="233"/>
  <c r="AA63" i="233"/>
  <c r="Z63" i="233"/>
  <c r="Y63" i="233"/>
  <c r="X63" i="233"/>
  <c r="W63" i="233"/>
  <c r="V63" i="233"/>
  <c r="U63" i="233"/>
  <c r="T63" i="233"/>
  <c r="S63" i="233"/>
  <c r="R63" i="233"/>
  <c r="Q63" i="233"/>
  <c r="P63" i="233"/>
  <c r="O63" i="233"/>
  <c r="N63" i="233"/>
  <c r="AL63" i="233" s="1"/>
  <c r="M63" i="233"/>
  <c r="L63" i="233"/>
  <c r="K63" i="233"/>
  <c r="J63" i="233"/>
  <c r="I63" i="233"/>
  <c r="H63" i="233"/>
  <c r="G63" i="233"/>
  <c r="AL62" i="233"/>
  <c r="AP61" i="233"/>
  <c r="AO61" i="233"/>
  <c r="AN61" i="233"/>
  <c r="AK61" i="233"/>
  <c r="AJ61" i="233"/>
  <c r="AI61" i="233"/>
  <c r="AH61" i="233"/>
  <c r="AG61" i="233"/>
  <c r="AF61" i="233"/>
  <c r="AE61" i="233"/>
  <c r="AD61" i="233"/>
  <c r="AC61" i="233"/>
  <c r="AB61" i="233"/>
  <c r="AA61" i="233"/>
  <c r="Z61" i="233"/>
  <c r="Y61" i="233"/>
  <c r="X61" i="233"/>
  <c r="W61" i="233"/>
  <c r="V61" i="233"/>
  <c r="U61" i="233"/>
  <c r="T61" i="233"/>
  <c r="S61" i="233"/>
  <c r="R61" i="233"/>
  <c r="Q61" i="233"/>
  <c r="P61" i="233"/>
  <c r="O61" i="233"/>
  <c r="N61" i="233"/>
  <c r="M61" i="233"/>
  <c r="L61" i="233"/>
  <c r="K61" i="233"/>
  <c r="J61" i="233"/>
  <c r="I61" i="233"/>
  <c r="H61" i="233"/>
  <c r="G61" i="233"/>
  <c r="AP59" i="233"/>
  <c r="AO59" i="233"/>
  <c r="AN59" i="233"/>
  <c r="AK59" i="233"/>
  <c r="AJ59" i="233"/>
  <c r="AI59" i="233"/>
  <c r="AH59" i="233"/>
  <c r="AG59" i="233"/>
  <c r="AF59" i="233"/>
  <c r="AE59" i="233"/>
  <c r="AD59" i="233"/>
  <c r="AC59" i="233"/>
  <c r="AB59" i="233"/>
  <c r="AA59" i="233"/>
  <c r="Z59" i="233"/>
  <c r="Y59" i="233"/>
  <c r="X59" i="233"/>
  <c r="W59" i="233"/>
  <c r="V59" i="233"/>
  <c r="U59" i="233"/>
  <c r="T59" i="233"/>
  <c r="S59" i="233"/>
  <c r="R59" i="233"/>
  <c r="Q59" i="233"/>
  <c r="P59" i="233"/>
  <c r="O59" i="233"/>
  <c r="N59" i="233"/>
  <c r="M59" i="233"/>
  <c r="L59" i="233"/>
  <c r="K59" i="233"/>
  <c r="J59" i="233"/>
  <c r="I59" i="233"/>
  <c r="AL59" i="233" s="1"/>
  <c r="H59" i="233"/>
  <c r="G59" i="233"/>
  <c r="AP57" i="233"/>
  <c r="AO57" i="233"/>
  <c r="AN57" i="233"/>
  <c r="AK57" i="233"/>
  <c r="AJ57" i="233"/>
  <c r="AI57" i="233"/>
  <c r="AH57" i="233"/>
  <c r="AG57" i="233"/>
  <c r="AF57" i="233"/>
  <c r="AE57" i="233"/>
  <c r="AD57" i="233"/>
  <c r="AC57" i="233"/>
  <c r="AB57" i="233"/>
  <c r="AA57" i="233"/>
  <c r="Z57" i="233"/>
  <c r="Y57" i="233"/>
  <c r="X57" i="233"/>
  <c r="W57" i="233"/>
  <c r="V57" i="233"/>
  <c r="U57" i="233"/>
  <c r="T57" i="233"/>
  <c r="S57" i="233"/>
  <c r="R57" i="233"/>
  <c r="Q57" i="233"/>
  <c r="P57" i="233"/>
  <c r="O57" i="233"/>
  <c r="N57" i="233"/>
  <c r="M57" i="233"/>
  <c r="L57" i="233"/>
  <c r="K57" i="233"/>
  <c r="J57" i="233"/>
  <c r="I57" i="233"/>
  <c r="H57" i="233"/>
  <c r="G57" i="233"/>
  <c r="AP55" i="233"/>
  <c r="AO55" i="233"/>
  <c r="AN55" i="233"/>
  <c r="AK55" i="233"/>
  <c r="AJ55" i="233"/>
  <c r="AI55" i="233"/>
  <c r="AH55" i="233"/>
  <c r="AG55" i="233"/>
  <c r="AF55" i="233"/>
  <c r="AE55" i="233"/>
  <c r="AD55" i="233"/>
  <c r="AC55" i="233"/>
  <c r="AB55" i="233"/>
  <c r="AA55" i="233"/>
  <c r="Z55" i="233"/>
  <c r="Y55" i="233"/>
  <c r="X55" i="233"/>
  <c r="W55" i="233"/>
  <c r="V55" i="233"/>
  <c r="U55" i="233"/>
  <c r="T55" i="233"/>
  <c r="S55" i="233"/>
  <c r="R55" i="233"/>
  <c r="Q55" i="233"/>
  <c r="P55" i="233"/>
  <c r="O55" i="233"/>
  <c r="N55" i="233"/>
  <c r="M55" i="233"/>
  <c r="L55" i="233"/>
  <c r="K55" i="233"/>
  <c r="J55" i="233"/>
  <c r="I55" i="233"/>
  <c r="H55" i="233"/>
  <c r="AL55" i="233" s="1"/>
  <c r="G55" i="233"/>
  <c r="AP53" i="233"/>
  <c r="AO53" i="233"/>
  <c r="AN53" i="233"/>
  <c r="AK53" i="233"/>
  <c r="AJ53" i="233"/>
  <c r="AI53" i="233"/>
  <c r="AH53" i="233"/>
  <c r="AG53" i="233"/>
  <c r="AF53" i="233"/>
  <c r="AE53" i="233"/>
  <c r="AD53" i="233"/>
  <c r="AC53" i="233"/>
  <c r="AB53" i="233"/>
  <c r="AA53" i="233"/>
  <c r="Z53" i="233"/>
  <c r="Y53" i="233"/>
  <c r="X53" i="233"/>
  <c r="W53" i="233"/>
  <c r="V53" i="233"/>
  <c r="U53" i="233"/>
  <c r="T53" i="233"/>
  <c r="S53" i="233"/>
  <c r="R53" i="233"/>
  <c r="Q53" i="233"/>
  <c r="P53" i="233"/>
  <c r="O53" i="233"/>
  <c r="N53" i="233"/>
  <c r="M53" i="233"/>
  <c r="L53" i="233"/>
  <c r="K53" i="233"/>
  <c r="J53" i="233"/>
  <c r="I53" i="233"/>
  <c r="H53" i="233"/>
  <c r="G53" i="233"/>
  <c r="AL53" i="233" s="1"/>
  <c r="AP51" i="233"/>
  <c r="AO51" i="233"/>
  <c r="AN51" i="233"/>
  <c r="AK51" i="233"/>
  <c r="AJ51" i="233"/>
  <c r="AI51" i="233"/>
  <c r="AH51" i="233"/>
  <c r="AG51" i="233"/>
  <c r="AF51" i="233"/>
  <c r="AE51" i="233"/>
  <c r="AD51" i="233"/>
  <c r="AC51" i="233"/>
  <c r="AB51" i="233"/>
  <c r="AA51" i="233"/>
  <c r="Z51" i="233"/>
  <c r="Y51" i="233"/>
  <c r="X51" i="233"/>
  <c r="W51" i="233"/>
  <c r="V51" i="233"/>
  <c r="U51" i="233"/>
  <c r="T51" i="233"/>
  <c r="S51" i="233"/>
  <c r="R51" i="233"/>
  <c r="Q51" i="233"/>
  <c r="P51" i="233"/>
  <c r="O51" i="233"/>
  <c r="N51" i="233"/>
  <c r="AL51" i="233" s="1"/>
  <c r="M51" i="233"/>
  <c r="L51" i="233"/>
  <c r="K51" i="233"/>
  <c r="J51" i="233"/>
  <c r="I51" i="233"/>
  <c r="H51" i="233"/>
  <c r="G51" i="233"/>
  <c r="AP49" i="233"/>
  <c r="AO49" i="233"/>
  <c r="AN49" i="233"/>
  <c r="AK49" i="233"/>
  <c r="AJ49" i="233"/>
  <c r="AI49" i="233"/>
  <c r="AH49" i="233"/>
  <c r="AG49" i="233"/>
  <c r="AF49" i="233"/>
  <c r="AE49" i="233"/>
  <c r="AD49" i="233"/>
  <c r="AC49" i="233"/>
  <c r="AB49" i="233"/>
  <c r="AA49" i="233"/>
  <c r="Z49" i="233"/>
  <c r="Y49" i="233"/>
  <c r="X49" i="233"/>
  <c r="W49" i="233"/>
  <c r="V49" i="233"/>
  <c r="U49" i="233"/>
  <c r="T49" i="233"/>
  <c r="S49" i="233"/>
  <c r="R49" i="233"/>
  <c r="Q49" i="233"/>
  <c r="P49" i="233"/>
  <c r="O49" i="233"/>
  <c r="N49" i="233"/>
  <c r="M49" i="233"/>
  <c r="AL48" i="233" s="1"/>
  <c r="L49" i="233"/>
  <c r="K49" i="233"/>
  <c r="J49" i="233"/>
  <c r="I49" i="233"/>
  <c r="H49" i="233"/>
  <c r="G49" i="233"/>
  <c r="AP47" i="233"/>
  <c r="AO47" i="233"/>
  <c r="AN47" i="233"/>
  <c r="AK47" i="233"/>
  <c r="AJ47" i="233"/>
  <c r="AI47" i="233"/>
  <c r="AH47" i="233"/>
  <c r="AG47" i="233"/>
  <c r="AF47" i="233"/>
  <c r="AE47" i="233"/>
  <c r="AD47" i="233"/>
  <c r="AC47" i="233"/>
  <c r="AB47" i="233"/>
  <c r="AA47" i="233"/>
  <c r="Z47" i="233"/>
  <c r="Y47" i="233"/>
  <c r="X47" i="233"/>
  <c r="W47" i="233"/>
  <c r="V47" i="233"/>
  <c r="U47" i="233"/>
  <c r="T47" i="233"/>
  <c r="S47" i="233"/>
  <c r="R47" i="233"/>
  <c r="Q47" i="233"/>
  <c r="P47" i="233"/>
  <c r="O47" i="233"/>
  <c r="N47" i="233"/>
  <c r="M47" i="233"/>
  <c r="L47" i="233"/>
  <c r="K47" i="233"/>
  <c r="J47" i="233"/>
  <c r="I47" i="233"/>
  <c r="H47" i="233"/>
  <c r="G47" i="233"/>
  <c r="AP45" i="233"/>
  <c r="AO45" i="233"/>
  <c r="AN45" i="233"/>
  <c r="AK45" i="233"/>
  <c r="AJ45" i="233"/>
  <c r="AI45" i="233"/>
  <c r="AH45" i="233"/>
  <c r="AG45" i="233"/>
  <c r="AF45" i="233"/>
  <c r="AE45" i="233"/>
  <c r="AD45" i="233"/>
  <c r="AC45" i="233"/>
  <c r="AB45" i="233"/>
  <c r="AA45" i="233"/>
  <c r="Z45" i="233"/>
  <c r="Y45" i="233"/>
  <c r="X45" i="233"/>
  <c r="W45" i="233"/>
  <c r="V45" i="233"/>
  <c r="U45" i="233"/>
  <c r="T45" i="233"/>
  <c r="S45" i="233"/>
  <c r="R45" i="233"/>
  <c r="Q45" i="233"/>
  <c r="P45" i="233"/>
  <c r="O45" i="233"/>
  <c r="N45" i="233"/>
  <c r="M45" i="233"/>
  <c r="L45" i="233"/>
  <c r="K45" i="233"/>
  <c r="J45" i="233"/>
  <c r="I45" i="233"/>
  <c r="H45" i="233"/>
  <c r="G45" i="233"/>
  <c r="AP43" i="233"/>
  <c r="AO43" i="233"/>
  <c r="AN43" i="233"/>
  <c r="AK43" i="233"/>
  <c r="AJ43" i="233"/>
  <c r="AI43" i="233"/>
  <c r="AH43" i="233"/>
  <c r="AG43" i="233"/>
  <c r="AF43" i="233"/>
  <c r="AE43" i="233"/>
  <c r="AD43" i="233"/>
  <c r="AC43" i="233"/>
  <c r="AB43" i="233"/>
  <c r="AA43" i="233"/>
  <c r="Z43" i="233"/>
  <c r="Y43" i="233"/>
  <c r="X43" i="233"/>
  <c r="W43" i="233"/>
  <c r="V43" i="233"/>
  <c r="U43" i="233"/>
  <c r="T43" i="233"/>
  <c r="S43" i="233"/>
  <c r="R43" i="233"/>
  <c r="Q43" i="233"/>
  <c r="P43" i="233"/>
  <c r="O43" i="233"/>
  <c r="N43" i="233"/>
  <c r="M43" i="233"/>
  <c r="L43" i="233"/>
  <c r="AL43" i="233" s="1"/>
  <c r="K43" i="233"/>
  <c r="J43" i="233"/>
  <c r="I43" i="233"/>
  <c r="H43" i="233"/>
  <c r="G43" i="233"/>
  <c r="AP41" i="233"/>
  <c r="AO41" i="233"/>
  <c r="AN41" i="233"/>
  <c r="AK41" i="233"/>
  <c r="AJ41" i="233"/>
  <c r="AI41" i="233"/>
  <c r="AH41" i="233"/>
  <c r="AH154" i="233" s="1"/>
  <c r="AG41" i="233"/>
  <c r="AF41" i="233"/>
  <c r="AE41" i="233"/>
  <c r="AD41" i="233"/>
  <c r="AC41" i="233"/>
  <c r="AB41" i="233"/>
  <c r="AA41" i="233"/>
  <c r="Z41" i="233"/>
  <c r="Y41" i="233"/>
  <c r="X41" i="233"/>
  <c r="W41" i="233"/>
  <c r="V41" i="233"/>
  <c r="U41" i="233"/>
  <c r="T41" i="233"/>
  <c r="S41" i="233"/>
  <c r="R41" i="233"/>
  <c r="Q41" i="233"/>
  <c r="P41" i="233"/>
  <c r="O41" i="233"/>
  <c r="N41" i="233"/>
  <c r="M41" i="233"/>
  <c r="L41" i="233"/>
  <c r="K41" i="233"/>
  <c r="J41" i="233"/>
  <c r="J155" i="233" s="1"/>
  <c r="I41" i="233"/>
  <c r="H41" i="233"/>
  <c r="G41" i="233"/>
  <c r="AL41" i="233" s="1"/>
  <c r="AP39" i="233"/>
  <c r="AO39" i="233"/>
  <c r="AN39" i="233"/>
  <c r="AK39" i="233"/>
  <c r="AJ39" i="233"/>
  <c r="AI39" i="233"/>
  <c r="AH39" i="233"/>
  <c r="AG39" i="233"/>
  <c r="AF39" i="233"/>
  <c r="AE39" i="233"/>
  <c r="AD39" i="233"/>
  <c r="AC39" i="233"/>
  <c r="AB39" i="233"/>
  <c r="AA39" i="233"/>
  <c r="Z39" i="233"/>
  <c r="Y39" i="233"/>
  <c r="X39" i="233"/>
  <c r="W39" i="233"/>
  <c r="V39" i="233"/>
  <c r="U39" i="233"/>
  <c r="T39" i="233"/>
  <c r="S39" i="233"/>
  <c r="R39" i="233"/>
  <c r="Q39" i="233"/>
  <c r="P39" i="233"/>
  <c r="O39" i="233"/>
  <c r="N39" i="233"/>
  <c r="M39" i="233"/>
  <c r="L39" i="233"/>
  <c r="K39" i="233"/>
  <c r="J39" i="233"/>
  <c r="I39" i="233"/>
  <c r="H39" i="233"/>
  <c r="G39" i="233"/>
  <c r="AP37" i="233"/>
  <c r="AO37" i="233"/>
  <c r="AN37" i="233"/>
  <c r="AK37" i="233"/>
  <c r="AJ37" i="233"/>
  <c r="AI37" i="233"/>
  <c r="AH37" i="233"/>
  <c r="AG37" i="233"/>
  <c r="AF37" i="233"/>
  <c r="AE37" i="233"/>
  <c r="AD37" i="233"/>
  <c r="AC37" i="233"/>
  <c r="AB37" i="233"/>
  <c r="AA37" i="233"/>
  <c r="Z37" i="233"/>
  <c r="Y37" i="233"/>
  <c r="X37" i="233"/>
  <c r="W37" i="233"/>
  <c r="V37" i="233"/>
  <c r="U37" i="233"/>
  <c r="T37" i="233"/>
  <c r="S37" i="233"/>
  <c r="R37" i="233"/>
  <c r="Q37" i="233"/>
  <c r="P37" i="233"/>
  <c r="O37" i="233"/>
  <c r="N37" i="233"/>
  <c r="M37" i="233"/>
  <c r="L37" i="233"/>
  <c r="K37" i="233"/>
  <c r="J37" i="233"/>
  <c r="I37" i="233"/>
  <c r="H37" i="233"/>
  <c r="G37" i="233"/>
  <c r="AP35" i="233"/>
  <c r="AO35" i="233"/>
  <c r="AN35" i="233"/>
  <c r="AK35" i="233"/>
  <c r="AJ35" i="233"/>
  <c r="AI35" i="233"/>
  <c r="AH35" i="233"/>
  <c r="AG35" i="233"/>
  <c r="AF35" i="233"/>
  <c r="AE35" i="233"/>
  <c r="AD35" i="233"/>
  <c r="AC35" i="233"/>
  <c r="AB35" i="233"/>
  <c r="AA35" i="233"/>
  <c r="Z35" i="233"/>
  <c r="Y35" i="233"/>
  <c r="X35" i="233"/>
  <c r="W35" i="233"/>
  <c r="V35" i="233"/>
  <c r="U35" i="233"/>
  <c r="T35" i="233"/>
  <c r="S35" i="233"/>
  <c r="R35" i="233"/>
  <c r="Q35" i="233"/>
  <c r="P35" i="233"/>
  <c r="O35" i="233"/>
  <c r="N35" i="233"/>
  <c r="M35" i="233"/>
  <c r="L35" i="233"/>
  <c r="K35" i="233"/>
  <c r="J35" i="233"/>
  <c r="I35" i="233"/>
  <c r="H35" i="233"/>
  <c r="G35" i="233"/>
  <c r="AL35" i="233" s="1"/>
  <c r="AP33" i="233"/>
  <c r="AO33" i="233"/>
  <c r="AN33" i="233"/>
  <c r="AK33" i="233"/>
  <c r="AK168" i="233" s="1"/>
  <c r="AJ33" i="233"/>
  <c r="AI33" i="233"/>
  <c r="AH33" i="233"/>
  <c r="AG33" i="233"/>
  <c r="AF33" i="233"/>
  <c r="AE33" i="233"/>
  <c r="AD33" i="233"/>
  <c r="AC33" i="233"/>
  <c r="AB33" i="233"/>
  <c r="AA33" i="233"/>
  <c r="Z33" i="233"/>
  <c r="Y33" i="233"/>
  <c r="X33" i="233"/>
  <c r="W33" i="233"/>
  <c r="V33" i="233"/>
  <c r="U33" i="233"/>
  <c r="U172" i="233" s="1"/>
  <c r="T33" i="233"/>
  <c r="S33" i="233"/>
  <c r="R33" i="233"/>
  <c r="Q33" i="233"/>
  <c r="P33" i="233"/>
  <c r="O33" i="233"/>
  <c r="N33" i="233"/>
  <c r="M33" i="233"/>
  <c r="AL33" i="233" s="1"/>
  <c r="L33" i="233"/>
  <c r="K33" i="233"/>
  <c r="J33" i="233"/>
  <c r="I33" i="233"/>
  <c r="H33" i="233"/>
  <c r="G33" i="233"/>
  <c r="AP31" i="233"/>
  <c r="AO31" i="233"/>
  <c r="AN31" i="233"/>
  <c r="AK31" i="233"/>
  <c r="AJ31" i="233"/>
  <c r="AI31" i="233"/>
  <c r="AH31" i="233"/>
  <c r="AG31" i="233"/>
  <c r="AF31" i="233"/>
  <c r="AE31" i="233"/>
  <c r="AD31" i="233"/>
  <c r="AC31" i="233"/>
  <c r="AB31" i="233"/>
  <c r="AA31" i="233"/>
  <c r="Z31" i="233"/>
  <c r="Y31" i="233"/>
  <c r="X31" i="233"/>
  <c r="W31" i="233"/>
  <c r="V31" i="233"/>
  <c r="U31" i="233"/>
  <c r="T31" i="233"/>
  <c r="S31" i="233"/>
  <c r="R31" i="233"/>
  <c r="Q31" i="233"/>
  <c r="P31" i="233"/>
  <c r="O31" i="233"/>
  <c r="N31" i="233"/>
  <c r="M31" i="233"/>
  <c r="L31" i="233"/>
  <c r="K31" i="233"/>
  <c r="J31" i="233"/>
  <c r="I31" i="233"/>
  <c r="H31" i="233"/>
  <c r="AL31" i="233" s="1"/>
  <c r="G31" i="233"/>
  <c r="AP29" i="233"/>
  <c r="AO29" i="233"/>
  <c r="AN29" i="233"/>
  <c r="AK29" i="233"/>
  <c r="AJ29" i="233"/>
  <c r="AI29" i="233"/>
  <c r="AH29" i="233"/>
  <c r="AG29" i="233"/>
  <c r="AF29" i="233"/>
  <c r="AE29" i="233"/>
  <c r="AD29" i="233"/>
  <c r="AC29" i="233"/>
  <c r="AB29" i="233"/>
  <c r="AA29" i="233"/>
  <c r="Z29" i="233"/>
  <c r="Y29" i="233"/>
  <c r="X29" i="233"/>
  <c r="W29" i="233"/>
  <c r="V29" i="233"/>
  <c r="U29" i="233"/>
  <c r="T29" i="233"/>
  <c r="S29" i="233"/>
  <c r="R29" i="233"/>
  <c r="Q29" i="233"/>
  <c r="P29" i="233"/>
  <c r="O29" i="233"/>
  <c r="N29" i="233"/>
  <c r="M29" i="233"/>
  <c r="L29" i="233"/>
  <c r="K29" i="233"/>
  <c r="J29" i="233"/>
  <c r="I29" i="233"/>
  <c r="H29" i="233"/>
  <c r="G29" i="233"/>
  <c r="AP27" i="233"/>
  <c r="AO27" i="233"/>
  <c r="AN27" i="233"/>
  <c r="AK27" i="233"/>
  <c r="AJ27" i="233"/>
  <c r="AI27" i="233"/>
  <c r="AH27" i="233"/>
  <c r="AG27" i="233"/>
  <c r="AF27" i="233"/>
  <c r="AE27" i="233"/>
  <c r="AD27" i="233"/>
  <c r="AC27" i="233"/>
  <c r="AB27" i="233"/>
  <c r="AA27" i="233"/>
  <c r="Z27" i="233"/>
  <c r="Y27" i="233"/>
  <c r="X27" i="233"/>
  <c r="W27" i="233"/>
  <c r="V27" i="233"/>
  <c r="U27" i="233"/>
  <c r="T27" i="233"/>
  <c r="S27" i="233"/>
  <c r="R27" i="233"/>
  <c r="Q27" i="233"/>
  <c r="P27" i="233"/>
  <c r="O27" i="233"/>
  <c r="N27" i="233"/>
  <c r="M27" i="233"/>
  <c r="L27" i="233"/>
  <c r="K27" i="233"/>
  <c r="J27" i="233"/>
  <c r="I27" i="233"/>
  <c r="H27" i="233"/>
  <c r="G27" i="233"/>
  <c r="AP25" i="233"/>
  <c r="AO25" i="233"/>
  <c r="AN25" i="233"/>
  <c r="AK25" i="233"/>
  <c r="AJ25" i="233"/>
  <c r="AI25" i="233"/>
  <c r="AH25" i="233"/>
  <c r="AG25" i="233"/>
  <c r="AF25" i="233"/>
  <c r="AE25" i="233"/>
  <c r="AD25" i="233"/>
  <c r="AC25" i="233"/>
  <c r="AB25" i="233"/>
  <c r="AA25" i="233"/>
  <c r="Z25" i="233"/>
  <c r="Y25" i="233"/>
  <c r="X25" i="233"/>
  <c r="W25" i="233"/>
  <c r="V25" i="233"/>
  <c r="U25" i="233"/>
  <c r="T25" i="233"/>
  <c r="S25" i="233"/>
  <c r="R25" i="233"/>
  <c r="Q25" i="233"/>
  <c r="P25" i="233"/>
  <c r="O25" i="233"/>
  <c r="N25" i="233"/>
  <c r="M25" i="233"/>
  <c r="L25" i="233"/>
  <c r="K25" i="233"/>
  <c r="J25" i="233"/>
  <c r="I25" i="233"/>
  <c r="H25" i="233"/>
  <c r="AL25" i="233" s="1"/>
  <c r="G25" i="233"/>
  <c r="AP23" i="233"/>
  <c r="AO23" i="233"/>
  <c r="AN23" i="233"/>
  <c r="AK23" i="233"/>
  <c r="AJ23" i="233"/>
  <c r="AI23" i="233"/>
  <c r="AH23" i="233"/>
  <c r="AG23" i="233"/>
  <c r="AF23" i="233"/>
  <c r="AE23" i="233"/>
  <c r="AD23" i="233"/>
  <c r="AC23" i="233"/>
  <c r="AB23" i="233"/>
  <c r="AA23" i="233"/>
  <c r="Z23" i="233"/>
  <c r="Y23" i="233"/>
  <c r="X23" i="233"/>
  <c r="W23" i="233"/>
  <c r="V23" i="233"/>
  <c r="U23" i="233"/>
  <c r="T23" i="233"/>
  <c r="S23" i="233"/>
  <c r="R23" i="233"/>
  <c r="Q23" i="233"/>
  <c r="P23" i="233"/>
  <c r="O23" i="233"/>
  <c r="N23" i="233"/>
  <c r="M23" i="233"/>
  <c r="L23" i="233"/>
  <c r="K23" i="233"/>
  <c r="J23" i="233"/>
  <c r="I23" i="233"/>
  <c r="H23" i="233"/>
  <c r="G23" i="233"/>
  <c r="AL23" i="233" s="1"/>
  <c r="AP21" i="233"/>
  <c r="AO21" i="233"/>
  <c r="AN21" i="233"/>
  <c r="AK21" i="233"/>
  <c r="AJ21" i="233"/>
  <c r="AI21" i="233"/>
  <c r="AH21" i="233"/>
  <c r="AG21" i="233"/>
  <c r="AF21" i="233"/>
  <c r="AE21" i="233"/>
  <c r="AD21" i="233"/>
  <c r="AD171" i="233" s="1"/>
  <c r="AC21" i="233"/>
  <c r="AB21" i="233"/>
  <c r="AA21" i="233"/>
  <c r="Z21" i="233"/>
  <c r="Y21" i="233"/>
  <c r="X21" i="233"/>
  <c r="W21" i="233"/>
  <c r="V21" i="233"/>
  <c r="U21" i="233"/>
  <c r="T21" i="233"/>
  <c r="S21" i="233"/>
  <c r="R21" i="233"/>
  <c r="Q21" i="233"/>
  <c r="P21" i="233"/>
  <c r="O21" i="233"/>
  <c r="N21" i="233"/>
  <c r="N152" i="233" s="1"/>
  <c r="M21" i="233"/>
  <c r="L21" i="233"/>
  <c r="K21" i="233"/>
  <c r="J21" i="233"/>
  <c r="I21" i="233"/>
  <c r="H21" i="233"/>
  <c r="G21" i="233"/>
  <c r="AP19" i="233"/>
  <c r="AO19" i="233"/>
  <c r="AN19" i="233"/>
  <c r="AK19" i="233"/>
  <c r="AK156" i="233" s="1"/>
  <c r="AJ19" i="233"/>
  <c r="AJ159" i="233" s="1"/>
  <c r="AI19" i="233"/>
  <c r="AH19" i="233"/>
  <c r="AG19" i="233"/>
  <c r="AF19" i="233"/>
  <c r="AE19" i="233"/>
  <c r="AD19" i="233"/>
  <c r="AD175" i="233" s="1"/>
  <c r="AC19" i="233"/>
  <c r="AC175" i="233" s="1"/>
  <c r="AB19" i="233"/>
  <c r="AB143" i="233" s="1"/>
  <c r="AA19" i="233"/>
  <c r="Z19" i="233"/>
  <c r="Y19" i="233"/>
  <c r="X19" i="233"/>
  <c r="W19" i="233"/>
  <c r="V19" i="233"/>
  <c r="V167" i="233" s="1"/>
  <c r="U19" i="233"/>
  <c r="U167" i="233" s="1"/>
  <c r="T19" i="233"/>
  <c r="T155" i="233" s="1"/>
  <c r="S19" i="233"/>
  <c r="R19" i="233"/>
  <c r="Q19" i="233"/>
  <c r="P19" i="233"/>
  <c r="O19" i="233"/>
  <c r="N19" i="233"/>
  <c r="M19" i="233"/>
  <c r="M174" i="233" s="1"/>
  <c r="L19" i="233"/>
  <c r="L163" i="233" s="1"/>
  <c r="K19" i="233"/>
  <c r="J19" i="233"/>
  <c r="I19" i="233"/>
  <c r="H19" i="233"/>
  <c r="G19" i="233"/>
  <c r="AP17" i="233"/>
  <c r="AO17" i="233"/>
  <c r="AN17" i="233"/>
  <c r="AK17" i="233"/>
  <c r="AJ17" i="233"/>
  <c r="AI17" i="233"/>
  <c r="AH17" i="233"/>
  <c r="AH170" i="233" s="1"/>
  <c r="AG17" i="233"/>
  <c r="AG169" i="233" s="1"/>
  <c r="AF17" i="233"/>
  <c r="AE17" i="233"/>
  <c r="AD17" i="233"/>
  <c r="AC17" i="233"/>
  <c r="AB17" i="233"/>
  <c r="AA17" i="233"/>
  <c r="Z17" i="233"/>
  <c r="Y17" i="233"/>
  <c r="X17" i="233"/>
  <c r="W17" i="233"/>
  <c r="V17" i="233"/>
  <c r="U17" i="233"/>
  <c r="T17" i="233"/>
  <c r="S17" i="233"/>
  <c r="R17" i="233"/>
  <c r="Q17" i="233"/>
  <c r="Q167" i="233" s="1"/>
  <c r="P17" i="233"/>
  <c r="O17" i="233"/>
  <c r="N17" i="233"/>
  <c r="M17" i="233"/>
  <c r="L17" i="233"/>
  <c r="K17" i="233"/>
  <c r="J17" i="233"/>
  <c r="I17" i="233"/>
  <c r="H17" i="233"/>
  <c r="G17" i="233"/>
  <c r="AP15" i="233"/>
  <c r="AO15" i="233"/>
  <c r="AN15" i="233"/>
  <c r="AK15" i="233"/>
  <c r="AJ15" i="233"/>
  <c r="AJ162" i="233" s="1"/>
  <c r="AI15" i="233"/>
  <c r="AH15" i="233"/>
  <c r="AG15" i="233"/>
  <c r="AF15" i="233"/>
  <c r="AE15" i="233"/>
  <c r="AE151" i="233" s="1"/>
  <c r="AD15" i="233"/>
  <c r="AC15" i="233"/>
  <c r="AB15" i="233"/>
  <c r="AB170" i="233" s="1"/>
  <c r="AA15" i="233"/>
  <c r="Z15" i="233"/>
  <c r="Y15" i="233"/>
  <c r="X15" i="233"/>
  <c r="W15" i="233"/>
  <c r="W153" i="233" s="1"/>
  <c r="V15" i="233"/>
  <c r="U15" i="233"/>
  <c r="T15" i="233"/>
  <c r="T164" i="233" s="1"/>
  <c r="S15" i="233"/>
  <c r="R15" i="233"/>
  <c r="Q15" i="233"/>
  <c r="P15" i="233"/>
  <c r="O15" i="233"/>
  <c r="O152" i="233" s="1"/>
  <c r="N15" i="233"/>
  <c r="M15" i="233"/>
  <c r="L15" i="233"/>
  <c r="L172" i="233" s="1"/>
  <c r="K15" i="233"/>
  <c r="J15" i="233"/>
  <c r="I15" i="233"/>
  <c r="H15" i="233"/>
  <c r="G15" i="233"/>
  <c r="AP13" i="233"/>
  <c r="AO13" i="233"/>
  <c r="AN13" i="233"/>
  <c r="AK13" i="233"/>
  <c r="AJ13" i="233"/>
  <c r="AI13" i="233"/>
  <c r="AI160" i="233" s="1"/>
  <c r="AH13" i="233"/>
  <c r="AG13" i="233"/>
  <c r="AF13" i="233"/>
  <c r="AE13" i="233"/>
  <c r="AD13" i="233"/>
  <c r="AC13" i="233"/>
  <c r="AB13" i="233"/>
  <c r="AA13" i="233"/>
  <c r="AA143" i="233" s="1"/>
  <c r="Z13" i="233"/>
  <c r="Y13" i="233"/>
  <c r="X13" i="233"/>
  <c r="W13" i="233"/>
  <c r="V13" i="233"/>
  <c r="U13" i="233"/>
  <c r="T13" i="233"/>
  <c r="S13" i="233"/>
  <c r="S164" i="233" s="1"/>
  <c r="R13" i="233"/>
  <c r="Q13" i="233"/>
  <c r="P13" i="233"/>
  <c r="O13" i="233"/>
  <c r="N13" i="233"/>
  <c r="M13" i="233"/>
  <c r="L13" i="233"/>
  <c r="K13" i="233"/>
  <c r="K162" i="233" s="1"/>
  <c r="J13" i="233"/>
  <c r="I13" i="233"/>
  <c r="H13" i="233"/>
  <c r="AL13" i="233" s="1"/>
  <c r="G13" i="233"/>
  <c r="AP11" i="233"/>
  <c r="AO11" i="233"/>
  <c r="AN11" i="233"/>
  <c r="I203" i="233" s="1"/>
  <c r="AK11" i="233"/>
  <c r="AK143" i="233" s="1"/>
  <c r="AJ11" i="233"/>
  <c r="AI11" i="233"/>
  <c r="AH11" i="233"/>
  <c r="AG11" i="233"/>
  <c r="AF11" i="233"/>
  <c r="AE11" i="233"/>
  <c r="AE173" i="233" s="1"/>
  <c r="AD11" i="233"/>
  <c r="AD173" i="233" s="1"/>
  <c r="AC11" i="233"/>
  <c r="AC173" i="233" s="1"/>
  <c r="AB11" i="233"/>
  <c r="AA11" i="233"/>
  <c r="Z11" i="233"/>
  <c r="Z158" i="233" s="1"/>
  <c r="Y11" i="233"/>
  <c r="Y162" i="233" s="1"/>
  <c r="X11" i="233"/>
  <c r="W11" i="233"/>
  <c r="W163" i="233" s="1"/>
  <c r="V11" i="233"/>
  <c r="V163" i="233" s="1"/>
  <c r="U11" i="233"/>
  <c r="U168" i="233" s="1"/>
  <c r="T11" i="233"/>
  <c r="S11" i="233"/>
  <c r="R11" i="233"/>
  <c r="Q11" i="233"/>
  <c r="Q155" i="233" s="1"/>
  <c r="P11" i="233"/>
  <c r="P174" i="233" s="1"/>
  <c r="O11" i="233"/>
  <c r="O151" i="233" s="1"/>
  <c r="N11" i="233"/>
  <c r="M11" i="233"/>
  <c r="M151" i="233" s="1"/>
  <c r="L11" i="233"/>
  <c r="K11" i="233"/>
  <c r="J11" i="233"/>
  <c r="I11" i="233"/>
  <c r="I163" i="233" s="1"/>
  <c r="H11" i="233"/>
  <c r="H170" i="233" s="1"/>
  <c r="G11" i="233"/>
  <c r="G165" i="233" s="1"/>
  <c r="H9" i="233"/>
  <c r="I9" i="233" s="1"/>
  <c r="J9" i="233" s="1"/>
  <c r="K9" i="233" s="1"/>
  <c r="L9" i="233" s="1"/>
  <c r="M9" i="233" s="1"/>
  <c r="N9" i="233" s="1"/>
  <c r="O9" i="233" s="1"/>
  <c r="P9" i="233" s="1"/>
  <c r="Q9" i="233" s="1"/>
  <c r="R9" i="233" s="1"/>
  <c r="S9" i="233" s="1"/>
  <c r="T9" i="233" s="1"/>
  <c r="U9" i="233" s="1"/>
  <c r="V9" i="233" s="1"/>
  <c r="W9" i="233" s="1"/>
  <c r="X9" i="233" s="1"/>
  <c r="Y9" i="233" s="1"/>
  <c r="Z9" i="233" s="1"/>
  <c r="AA9" i="233" s="1"/>
  <c r="AB9" i="233" s="1"/>
  <c r="AC9" i="233" s="1"/>
  <c r="AD9" i="233" s="1"/>
  <c r="AE9" i="233" s="1"/>
  <c r="AF9" i="233" s="1"/>
  <c r="AG9" i="233" s="1"/>
  <c r="AH9" i="233" s="1"/>
  <c r="AI9" i="233" s="1"/>
  <c r="AJ9" i="233" s="1"/>
  <c r="AK9" i="233" s="1"/>
  <c r="G9" i="233"/>
  <c r="AM6" i="233"/>
  <c r="AL6" i="233"/>
  <c r="C5" i="233"/>
  <c r="F9" i="198"/>
  <c r="K39" i="198"/>
  <c r="AQ91" i="233" l="1"/>
  <c r="AR91" i="233" s="1"/>
  <c r="AQ131" i="233"/>
  <c r="AR131" i="233" s="1"/>
  <c r="AM13" i="233"/>
  <c r="AQ13" i="233"/>
  <c r="AQ23" i="233"/>
  <c r="AR23" i="233" s="1"/>
  <c r="AM23" i="233"/>
  <c r="AM63" i="233"/>
  <c r="AQ63" i="233"/>
  <c r="AR63" i="233" s="1"/>
  <c r="AM89" i="233"/>
  <c r="AQ89" i="233"/>
  <c r="AQ101" i="233"/>
  <c r="AR101" i="233" s="1"/>
  <c r="AM101" i="233"/>
  <c r="AM127" i="233"/>
  <c r="AQ127" i="233"/>
  <c r="AR127" i="233" s="1"/>
  <c r="AQ139" i="233"/>
  <c r="AR139" i="233" s="1"/>
  <c r="AM139" i="233"/>
  <c r="AM31" i="233"/>
  <c r="AQ31" i="233"/>
  <c r="AR31" i="233" s="1"/>
  <c r="AQ43" i="233"/>
  <c r="AR43" i="233" s="1"/>
  <c r="AM43" i="233"/>
  <c r="AQ55" i="233"/>
  <c r="AR55" i="233" s="1"/>
  <c r="AM55" i="233"/>
  <c r="AQ71" i="233"/>
  <c r="AR71" i="233" s="1"/>
  <c r="AM71" i="233"/>
  <c r="AM79" i="233"/>
  <c r="AQ79" i="233"/>
  <c r="AR79" i="233" s="1"/>
  <c r="AQ119" i="233"/>
  <c r="AR119" i="233" s="1"/>
  <c r="AM119" i="233"/>
  <c r="AQ97" i="234"/>
  <c r="AR97" i="234" s="1"/>
  <c r="AM97" i="234"/>
  <c r="AM41" i="233"/>
  <c r="AQ41" i="233"/>
  <c r="AR41" i="233" s="1"/>
  <c r="AM97" i="233"/>
  <c r="AQ97" i="233"/>
  <c r="AR97" i="233" s="1"/>
  <c r="AQ25" i="233"/>
  <c r="AR25" i="233" s="1"/>
  <c r="AM25" i="233"/>
  <c r="AM51" i="233"/>
  <c r="AQ51" i="233"/>
  <c r="AR51" i="233" s="1"/>
  <c r="AM35" i="233"/>
  <c r="AQ35" i="233"/>
  <c r="AR35" i="233" s="1"/>
  <c r="AQ81" i="233"/>
  <c r="AR81" i="233" s="1"/>
  <c r="AM81" i="233"/>
  <c r="AQ103" i="233"/>
  <c r="AR103" i="233" s="1"/>
  <c r="AM103" i="233"/>
  <c r="AQ121" i="233"/>
  <c r="AM121" i="233"/>
  <c r="AQ33" i="233"/>
  <c r="AR33" i="233" s="1"/>
  <c r="AM33" i="233"/>
  <c r="AM69" i="233"/>
  <c r="AQ69" i="233"/>
  <c r="AR69" i="233" s="1"/>
  <c r="AQ83" i="233"/>
  <c r="AM83" i="233"/>
  <c r="AQ99" i="233"/>
  <c r="AR99" i="233" s="1"/>
  <c r="AM99" i="233"/>
  <c r="AM111" i="233"/>
  <c r="AQ111" i="233"/>
  <c r="AR111" i="233" s="1"/>
  <c r="AQ33" i="234"/>
  <c r="AR33" i="234" s="1"/>
  <c r="AM33" i="234"/>
  <c r="AQ53" i="233"/>
  <c r="AR53" i="233" s="1"/>
  <c r="AM53" i="233"/>
  <c r="AM59" i="233"/>
  <c r="AQ59" i="233"/>
  <c r="AR59" i="233" s="1"/>
  <c r="X175" i="233"/>
  <c r="X173" i="233"/>
  <c r="X164" i="233"/>
  <c r="X162" i="233"/>
  <c r="X158" i="233"/>
  <c r="X170" i="233"/>
  <c r="X172" i="233"/>
  <c r="X166" i="233"/>
  <c r="X165" i="233"/>
  <c r="X163" i="233"/>
  <c r="AL50" i="233"/>
  <c r="X151" i="233"/>
  <c r="AB156" i="233"/>
  <c r="U162" i="233"/>
  <c r="AG174" i="233"/>
  <c r="AG160" i="233"/>
  <c r="AG158" i="233"/>
  <c r="AG168" i="233"/>
  <c r="AG157" i="233"/>
  <c r="AG172" i="233"/>
  <c r="AB153" i="233"/>
  <c r="AL32" i="233"/>
  <c r="M158" i="233"/>
  <c r="AK161" i="233"/>
  <c r="U165" i="233"/>
  <c r="K201" i="233"/>
  <c r="I207" i="233"/>
  <c r="I166" i="234"/>
  <c r="I152" i="234"/>
  <c r="Y163" i="234"/>
  <c r="Y156" i="234"/>
  <c r="Y152" i="234"/>
  <c r="Y160" i="234"/>
  <c r="Y158" i="234"/>
  <c r="Y154" i="234"/>
  <c r="AK167" i="234"/>
  <c r="AK153" i="234"/>
  <c r="J172" i="233"/>
  <c r="J170" i="233"/>
  <c r="J174" i="233"/>
  <c r="J158" i="233"/>
  <c r="J153" i="233"/>
  <c r="J151" i="233"/>
  <c r="AH164" i="233"/>
  <c r="AH162" i="233"/>
  <c r="AH172" i="233"/>
  <c r="AH158" i="233"/>
  <c r="AH174" i="233"/>
  <c r="AH153" i="233"/>
  <c r="AH151" i="233"/>
  <c r="AM91" i="233"/>
  <c r="AC143" i="233"/>
  <c r="X153" i="233"/>
  <c r="AJ154" i="233"/>
  <c r="P158" i="233"/>
  <c r="AG162" i="233"/>
  <c r="H166" i="233"/>
  <c r="J168" i="233"/>
  <c r="AQ41" i="234"/>
  <c r="AR41" i="234" s="1"/>
  <c r="AM41" i="234"/>
  <c r="AM125" i="234"/>
  <c r="AQ125" i="234"/>
  <c r="AR125" i="234" s="1"/>
  <c r="K168" i="233"/>
  <c r="AL12" i="233"/>
  <c r="AL67" i="233"/>
  <c r="AL66" i="233"/>
  <c r="AQ95" i="233"/>
  <c r="AR95" i="233" s="1"/>
  <c r="AL98" i="233"/>
  <c r="AL105" i="233"/>
  <c r="AQ113" i="233"/>
  <c r="AR113" i="233" s="1"/>
  <c r="L151" i="233"/>
  <c r="AE153" i="233"/>
  <c r="N154" i="233"/>
  <c r="U155" i="233"/>
  <c r="AK157" i="233"/>
  <c r="Y158" i="233"/>
  <c r="I159" i="233"/>
  <c r="AK159" i="233"/>
  <c r="Y160" i="233"/>
  <c r="M161" i="233"/>
  <c r="AI162" i="233"/>
  <c r="U163" i="233"/>
  <c r="H164" i="233"/>
  <c r="AI164" i="233"/>
  <c r="W165" i="233"/>
  <c r="I166" i="233"/>
  <c r="AE167" i="233"/>
  <c r="T168" i="233"/>
  <c r="M169" i="233"/>
  <c r="G173" i="233"/>
  <c r="S215" i="233"/>
  <c r="V215" i="233" s="1"/>
  <c r="N172" i="234"/>
  <c r="N171" i="234"/>
  <c r="N173" i="234"/>
  <c r="N174" i="234"/>
  <c r="N168" i="234"/>
  <c r="N164" i="234"/>
  <c r="N166" i="234"/>
  <c r="N160" i="234"/>
  <c r="N158" i="234"/>
  <c r="N156" i="234"/>
  <c r="N154" i="234"/>
  <c r="N151" i="234"/>
  <c r="N163" i="234"/>
  <c r="N153" i="234"/>
  <c r="N152" i="234"/>
  <c r="V174" i="234"/>
  <c r="V172" i="234"/>
  <c r="V171" i="234"/>
  <c r="V170" i="234"/>
  <c r="V166" i="234"/>
  <c r="V162" i="234"/>
  <c r="V173" i="234"/>
  <c r="V164" i="234"/>
  <c r="V151" i="234"/>
  <c r="V143" i="234"/>
  <c r="AD173" i="234"/>
  <c r="AD171" i="234"/>
  <c r="AD174" i="234"/>
  <c r="AD170" i="234"/>
  <c r="AD164" i="234"/>
  <c r="AD151" i="234"/>
  <c r="AD168" i="234"/>
  <c r="AD163" i="234"/>
  <c r="AD160" i="234"/>
  <c r="AD158" i="234"/>
  <c r="AD156" i="234"/>
  <c r="AD154" i="234"/>
  <c r="AD162" i="234"/>
  <c r="AD172" i="234"/>
  <c r="AL11" i="234"/>
  <c r="AA163" i="234"/>
  <c r="AQ67" i="234"/>
  <c r="AR67" i="234" s="1"/>
  <c r="AM67" i="234"/>
  <c r="P172" i="233"/>
  <c r="P170" i="233"/>
  <c r="P168" i="233"/>
  <c r="P166" i="233"/>
  <c r="P164" i="233"/>
  <c r="P161" i="233"/>
  <c r="P162" i="233"/>
  <c r="P160" i="233"/>
  <c r="P153" i="233"/>
  <c r="P151" i="233"/>
  <c r="AF172" i="233"/>
  <c r="AF170" i="233"/>
  <c r="AF174" i="233"/>
  <c r="AF162" i="233"/>
  <c r="AF161" i="233"/>
  <c r="AF160" i="233"/>
  <c r="AF159" i="233"/>
  <c r="AF168" i="233"/>
  <c r="AF158" i="233"/>
  <c r="AF157" i="233"/>
  <c r="AL45" i="233"/>
  <c r="AL44" i="233"/>
  <c r="U143" i="233"/>
  <c r="AG152" i="233"/>
  <c r="X157" i="233"/>
  <c r="L160" i="233"/>
  <c r="AJ161" i="233"/>
  <c r="L165" i="233"/>
  <c r="U175" i="233"/>
  <c r="K221" i="233"/>
  <c r="AL133" i="233"/>
  <c r="J143" i="233"/>
  <c r="AD143" i="233"/>
  <c r="AG151" i="233"/>
  <c r="V152" i="233"/>
  <c r="M156" i="233"/>
  <c r="T169" i="233"/>
  <c r="AJ166" i="233"/>
  <c r="AL30" i="233"/>
  <c r="AL37" i="233"/>
  <c r="AL36" i="233"/>
  <c r="AL40" i="233"/>
  <c r="AL61" i="233"/>
  <c r="AL60" i="233"/>
  <c r="AL70" i="233"/>
  <c r="AL80" i="233"/>
  <c r="AL88" i="233"/>
  <c r="AL115" i="233"/>
  <c r="AL118" i="233"/>
  <c r="K143" i="233"/>
  <c r="W152" i="233"/>
  <c r="AD153" i="233"/>
  <c r="AF153" i="233"/>
  <c r="AC155" i="233"/>
  <c r="P156" i="233"/>
  <c r="L159" i="233"/>
  <c r="AH160" i="233"/>
  <c r="V161" i="233"/>
  <c r="I162" i="233"/>
  <c r="I164" i="233"/>
  <c r="AF165" i="233"/>
  <c r="J166" i="233"/>
  <c r="P169" i="233"/>
  <c r="T171" i="233"/>
  <c r="X174" i="233"/>
  <c r="AQ61" i="234"/>
  <c r="AR61" i="234" s="1"/>
  <c r="W166" i="234"/>
  <c r="H168" i="233"/>
  <c r="H172" i="233"/>
  <c r="H174" i="233"/>
  <c r="H162" i="233"/>
  <c r="H161" i="233"/>
  <c r="H160" i="233"/>
  <c r="H159" i="233"/>
  <c r="H169" i="233"/>
  <c r="H143" i="233"/>
  <c r="H158" i="233"/>
  <c r="H157" i="233"/>
  <c r="H175" i="233"/>
  <c r="H153" i="233"/>
  <c r="H151" i="233"/>
  <c r="H173" i="233"/>
  <c r="AL20" i="233"/>
  <c r="AL21" i="233"/>
  <c r="U153" i="233"/>
  <c r="L158" i="233"/>
  <c r="AJ163" i="233"/>
  <c r="AE168" i="233"/>
  <c r="Q172" i="233"/>
  <c r="Q170" i="233"/>
  <c r="Q174" i="233"/>
  <c r="Q175" i="233"/>
  <c r="Q168" i="233"/>
  <c r="Q166" i="233"/>
  <c r="Q164" i="233"/>
  <c r="Q143" i="233"/>
  <c r="Q173" i="233"/>
  <c r="Q162" i="233"/>
  <c r="Q160" i="233"/>
  <c r="Q159" i="233"/>
  <c r="Q153" i="233"/>
  <c r="Q151" i="233"/>
  <c r="Q158" i="233"/>
  <c r="Q171" i="233"/>
  <c r="Q157" i="233"/>
  <c r="T153" i="233"/>
  <c r="AL100" i="233"/>
  <c r="AE154" i="233"/>
  <c r="W154" i="233"/>
  <c r="O154" i="233"/>
  <c r="AK154" i="233"/>
  <c r="AB154" i="233"/>
  <c r="S154" i="233"/>
  <c r="J154" i="233"/>
  <c r="AG154" i="233"/>
  <c r="V154" i="233"/>
  <c r="L154" i="233"/>
  <c r="AF154" i="233"/>
  <c r="U154" i="233"/>
  <c r="K154" i="233"/>
  <c r="AD154" i="233"/>
  <c r="T154" i="233"/>
  <c r="I154" i="233"/>
  <c r="AC154" i="233"/>
  <c r="R154" i="233"/>
  <c r="H154" i="233"/>
  <c r="AA154" i="233"/>
  <c r="Q154" i="233"/>
  <c r="G154" i="233"/>
  <c r="AI154" i="233"/>
  <c r="AG159" i="233"/>
  <c r="AG171" i="233"/>
  <c r="AC172" i="234"/>
  <c r="AC165" i="234"/>
  <c r="Z172" i="233"/>
  <c r="Z170" i="233"/>
  <c r="Z143" i="233"/>
  <c r="Z174" i="233"/>
  <c r="Z166" i="233"/>
  <c r="Z164" i="233"/>
  <c r="Z153" i="233"/>
  <c r="Z151" i="233"/>
  <c r="Z160" i="233"/>
  <c r="Z168" i="233"/>
  <c r="Z162" i="233"/>
  <c r="AL57" i="233"/>
  <c r="AL56" i="233"/>
  <c r="AL73" i="233"/>
  <c r="AG143" i="233"/>
  <c r="M154" i="233"/>
  <c r="AG164" i="233"/>
  <c r="M168" i="233"/>
  <c r="M166" i="233"/>
  <c r="M164" i="233"/>
  <c r="M160" i="233"/>
  <c r="M170" i="233"/>
  <c r="M165" i="233"/>
  <c r="M163" i="233"/>
  <c r="M162" i="233"/>
  <c r="AC172" i="233"/>
  <c r="AC170" i="233"/>
  <c r="AC174" i="233"/>
  <c r="AC171" i="233"/>
  <c r="AC169" i="233"/>
  <c r="AC166" i="233"/>
  <c r="AC164" i="233"/>
  <c r="AC153" i="233"/>
  <c r="AC151" i="233"/>
  <c r="AC162" i="233"/>
  <c r="AC160" i="233"/>
  <c r="AC168" i="233"/>
  <c r="AC159" i="233"/>
  <c r="AC158" i="233"/>
  <c r="AK172" i="233"/>
  <c r="AK170" i="233"/>
  <c r="AK174" i="233"/>
  <c r="AK153" i="233"/>
  <c r="AK151" i="233"/>
  <c r="AK166" i="233"/>
  <c r="AK164" i="233"/>
  <c r="AK162" i="233"/>
  <c r="AK165" i="233"/>
  <c r="AK163" i="233"/>
  <c r="AK160" i="233"/>
  <c r="AL24" i="233"/>
  <c r="AL54" i="233"/>
  <c r="AL65" i="233"/>
  <c r="AL64" i="233"/>
  <c r="AR83" i="233"/>
  <c r="AL96" i="233"/>
  <c r="AL110" i="233"/>
  <c r="AL126" i="233"/>
  <c r="AL135" i="233"/>
  <c r="L143" i="233"/>
  <c r="X152" i="233"/>
  <c r="L153" i="233"/>
  <c r="AG153" i="233"/>
  <c r="X154" i="233"/>
  <c r="AJ155" i="233"/>
  <c r="AD155" i="233"/>
  <c r="Q156" i="233"/>
  <c r="M157" i="233"/>
  <c r="AA158" i="233"/>
  <c r="M159" i="233"/>
  <c r="W161" i="233"/>
  <c r="J162" i="233"/>
  <c r="J164" i="233"/>
  <c r="AC165" i="233"/>
  <c r="AG165" i="233"/>
  <c r="S166" i="233"/>
  <c r="AI167" i="233"/>
  <c r="AA167" i="233"/>
  <c r="S167" i="233"/>
  <c r="K167" i="233"/>
  <c r="AH167" i="233"/>
  <c r="Z167" i="233"/>
  <c r="R167" i="233"/>
  <c r="J167" i="233"/>
  <c r="AD167" i="233"/>
  <c r="T167" i="233"/>
  <c r="H167" i="233"/>
  <c r="AC167" i="233"/>
  <c r="P167" i="233"/>
  <c r="AB167" i="233"/>
  <c r="O167" i="233"/>
  <c r="Y167" i="233"/>
  <c r="N167" i="233"/>
  <c r="AK167" i="233"/>
  <c r="X167" i="233"/>
  <c r="M167" i="233"/>
  <c r="AJ167" i="233"/>
  <c r="W167" i="233"/>
  <c r="L167" i="233"/>
  <c r="AG167" i="233"/>
  <c r="X168" i="233"/>
  <c r="Q169" i="233"/>
  <c r="K170" i="233"/>
  <c r="H171" i="233"/>
  <c r="Y166" i="234"/>
  <c r="K220" i="233"/>
  <c r="I220" i="233"/>
  <c r="M220" i="233" s="1"/>
  <c r="P220" i="233" s="1"/>
  <c r="S218" i="233"/>
  <c r="V218" i="233" s="1"/>
  <c r="I216" i="233"/>
  <c r="S214" i="233"/>
  <c r="V214" i="233" s="1"/>
  <c r="I212" i="233"/>
  <c r="S210" i="233"/>
  <c r="V210" i="233" s="1"/>
  <c r="I208" i="233"/>
  <c r="S206" i="233"/>
  <c r="V206" i="233" s="1"/>
  <c r="I204" i="233"/>
  <c r="M204" i="233" s="1"/>
  <c r="P204" i="233" s="1"/>
  <c r="S202" i="233"/>
  <c r="V202" i="233" s="1"/>
  <c r="I200" i="233"/>
  <c r="S198" i="233"/>
  <c r="V198" i="233" s="1"/>
  <c r="K219" i="233"/>
  <c r="K215" i="233"/>
  <c r="K211" i="233"/>
  <c r="K207" i="233"/>
  <c r="K203" i="233"/>
  <c r="M203" i="233" s="1"/>
  <c r="P203" i="233" s="1"/>
  <c r="K199" i="233"/>
  <c r="I217" i="233"/>
  <c r="K214" i="233"/>
  <c r="S212" i="233"/>
  <c r="V212" i="233" s="1"/>
  <c r="S209" i="233"/>
  <c r="V209" i="233" s="1"/>
  <c r="I201" i="233"/>
  <c r="K198" i="233"/>
  <c r="K216" i="233"/>
  <c r="I215" i="233"/>
  <c r="I214" i="233"/>
  <c r="K213" i="233"/>
  <c r="S211" i="233"/>
  <c r="V211" i="233" s="1"/>
  <c r="K200" i="233"/>
  <c r="I199" i="233"/>
  <c r="I198" i="233"/>
  <c r="K197" i="233"/>
  <c r="I213" i="233"/>
  <c r="M213" i="233" s="1"/>
  <c r="P213" i="233" s="1"/>
  <c r="K210" i="233"/>
  <c r="S208" i="233"/>
  <c r="V208" i="233" s="1"/>
  <c r="S205" i="233"/>
  <c r="V205" i="233" s="1"/>
  <c r="I197" i="233"/>
  <c r="S221" i="233"/>
  <c r="V221" i="233" s="1"/>
  <c r="K212" i="233"/>
  <c r="I211" i="233"/>
  <c r="M211" i="233" s="1"/>
  <c r="P211" i="233" s="1"/>
  <c r="I210" i="233"/>
  <c r="K209" i="233"/>
  <c r="S207" i="233"/>
  <c r="V207" i="233" s="1"/>
  <c r="S217" i="233"/>
  <c r="V217" i="233" s="1"/>
  <c r="I209" i="233"/>
  <c r="K206" i="233"/>
  <c r="S204" i="233"/>
  <c r="V204" i="233" s="1"/>
  <c r="S201" i="233"/>
  <c r="V201" i="233" s="1"/>
  <c r="S216" i="233"/>
  <c r="V216" i="233" s="1"/>
  <c r="K205" i="233"/>
  <c r="K204" i="233"/>
  <c r="K208" i="233"/>
  <c r="I205" i="233"/>
  <c r="S219" i="233"/>
  <c r="V219" i="233" s="1"/>
  <c r="K218" i="233"/>
  <c r="K217" i="233"/>
  <c r="S213" i="233"/>
  <c r="V213" i="233" s="1"/>
  <c r="S199" i="233"/>
  <c r="V199" i="233" s="1"/>
  <c r="S220" i="233"/>
  <c r="V220" i="233" s="1"/>
  <c r="I218" i="233"/>
  <c r="I206" i="233"/>
  <c r="S200" i="233"/>
  <c r="V200" i="233" s="1"/>
  <c r="I219" i="233"/>
  <c r="M219" i="233" s="1"/>
  <c r="P219" i="233" s="1"/>
  <c r="M152" i="233"/>
  <c r="X159" i="233"/>
  <c r="H163" i="233"/>
  <c r="AF166" i="233"/>
  <c r="AG170" i="233"/>
  <c r="I172" i="233"/>
  <c r="I170" i="233"/>
  <c r="I174" i="233"/>
  <c r="I143" i="233"/>
  <c r="I158" i="233"/>
  <c r="I157" i="233"/>
  <c r="I175" i="233"/>
  <c r="I153" i="233"/>
  <c r="I151" i="233"/>
  <c r="I173" i="233"/>
  <c r="L157" i="233"/>
  <c r="AL15" i="233"/>
  <c r="AL14" i="233"/>
  <c r="AL49" i="233"/>
  <c r="AQ87" i="233"/>
  <c r="AR87" i="233" s="1"/>
  <c r="AM87" i="233"/>
  <c r="AL120" i="233"/>
  <c r="T160" i="233"/>
  <c r="AG166" i="233"/>
  <c r="Q165" i="234"/>
  <c r="Q161" i="234"/>
  <c r="U143" i="234"/>
  <c r="U159" i="234"/>
  <c r="U155" i="234"/>
  <c r="AM27" i="234"/>
  <c r="AQ27" i="234"/>
  <c r="AR27" i="234" s="1"/>
  <c r="AL105" i="234"/>
  <c r="AL104" i="234"/>
  <c r="AL27" i="233"/>
  <c r="AL26" i="233"/>
  <c r="AL38" i="233"/>
  <c r="AL39" i="233"/>
  <c r="AL109" i="233"/>
  <c r="AL108" i="233"/>
  <c r="AQ117" i="233"/>
  <c r="AR117" i="233" s="1"/>
  <c r="AL129" i="233"/>
  <c r="AQ137" i="233"/>
  <c r="AR137" i="233" s="1"/>
  <c r="AF151" i="233"/>
  <c r="AC157" i="233"/>
  <c r="L161" i="233"/>
  <c r="V165" i="233"/>
  <c r="U174" i="233"/>
  <c r="U160" i="233"/>
  <c r="U158" i="233"/>
  <c r="U173" i="233"/>
  <c r="U161" i="233"/>
  <c r="U159" i="233"/>
  <c r="U170" i="233"/>
  <c r="U157" i="233"/>
  <c r="AL10" i="233"/>
  <c r="N175" i="233"/>
  <c r="N173" i="233"/>
  <c r="N161" i="233"/>
  <c r="N159" i="233"/>
  <c r="V157" i="233"/>
  <c r="AD159" i="233"/>
  <c r="AD157" i="233"/>
  <c r="AL11" i="233"/>
  <c r="AJ143" i="233"/>
  <c r="AL34" i="233"/>
  <c r="AL47" i="233"/>
  <c r="AL46" i="233"/>
  <c r="AL58" i="233"/>
  <c r="AL68" i="233"/>
  <c r="AL85" i="233"/>
  <c r="AL93" i="233"/>
  <c r="AL92" i="233"/>
  <c r="AL102" i="233"/>
  <c r="AL123" i="233"/>
  <c r="AL122" i="233"/>
  <c r="S143" i="233"/>
  <c r="U151" i="233"/>
  <c r="M153" i="233"/>
  <c r="Y154" i="233"/>
  <c r="G155" i="233"/>
  <c r="AE155" i="233"/>
  <c r="Z156" i="233"/>
  <c r="N157" i="233"/>
  <c r="AJ158" i="233"/>
  <c r="V159" i="233"/>
  <c r="I160" i="233"/>
  <c r="AJ160" i="233"/>
  <c r="X161" i="233"/>
  <c r="AF163" i="233"/>
  <c r="AJ165" i="233"/>
  <c r="T166" i="233"/>
  <c r="G167" i="233"/>
  <c r="AH168" i="233"/>
  <c r="AD169" i="233"/>
  <c r="L170" i="233"/>
  <c r="M171" i="233"/>
  <c r="I202" i="233"/>
  <c r="M202" i="233" s="1"/>
  <c r="P202" i="233" s="1"/>
  <c r="S203" i="233"/>
  <c r="V203" i="233" s="1"/>
  <c r="AM51" i="234"/>
  <c r="AQ51" i="234"/>
  <c r="AR51" i="234" s="1"/>
  <c r="AL141" i="233"/>
  <c r="AL140" i="233"/>
  <c r="AD161" i="233"/>
  <c r="U164" i="233"/>
  <c r="AM29" i="234"/>
  <c r="AQ29" i="234"/>
  <c r="AR29" i="234" s="1"/>
  <c r="Y168" i="233"/>
  <c r="Y166" i="233"/>
  <c r="Y170" i="233"/>
  <c r="Y156" i="233"/>
  <c r="Y172" i="233"/>
  <c r="Y161" i="233"/>
  <c r="Y159" i="233"/>
  <c r="Y174" i="233"/>
  <c r="Y164" i="233"/>
  <c r="Y153" i="233"/>
  <c r="Y151" i="233"/>
  <c r="AJ157" i="233"/>
  <c r="Y157" i="233"/>
  <c r="I161" i="233"/>
  <c r="AF164" i="233"/>
  <c r="I168" i="233"/>
  <c r="AL73" i="234"/>
  <c r="AL72" i="234"/>
  <c r="R168" i="233"/>
  <c r="R172" i="233"/>
  <c r="R174" i="233"/>
  <c r="R166" i="233"/>
  <c r="R164" i="233"/>
  <c r="R143" i="233"/>
  <c r="R162" i="233"/>
  <c r="R160" i="233"/>
  <c r="R153" i="233"/>
  <c r="R151" i="233"/>
  <c r="R170" i="233"/>
  <c r="R158" i="233"/>
  <c r="AL18" i="233"/>
  <c r="AL19" i="233"/>
  <c r="AL42" i="233"/>
  <c r="AD151" i="233"/>
  <c r="X160" i="233"/>
  <c r="AH166" i="233"/>
  <c r="AK173" i="233"/>
  <c r="G171" i="233"/>
  <c r="G159" i="233"/>
  <c r="G169" i="233"/>
  <c r="G157" i="233"/>
  <c r="G153" i="233"/>
  <c r="G151" i="233"/>
  <c r="G175" i="233"/>
  <c r="O159" i="233"/>
  <c r="W157" i="233"/>
  <c r="W171" i="233"/>
  <c r="W169" i="233"/>
  <c r="AE159" i="233"/>
  <c r="AE157" i="233"/>
  <c r="AE175" i="233"/>
  <c r="AR13" i="233"/>
  <c r="AL17" i="233"/>
  <c r="AL16" i="233"/>
  <c r="AL22" i="233"/>
  <c r="AL52" i="233"/>
  <c r="AL75" i="233"/>
  <c r="AL74" i="233"/>
  <c r="AL107" i="233"/>
  <c r="AL130" i="233"/>
  <c r="AM131" i="233"/>
  <c r="T143" i="233"/>
  <c r="W151" i="233"/>
  <c r="AH152" i="233"/>
  <c r="Z152" i="233"/>
  <c r="R152" i="233"/>
  <c r="J152" i="233"/>
  <c r="AD152" i="233"/>
  <c r="U152" i="233"/>
  <c r="L152" i="233"/>
  <c r="AC152" i="233"/>
  <c r="T152" i="233"/>
  <c r="K152" i="233"/>
  <c r="AK152" i="233"/>
  <c r="AB152" i="233"/>
  <c r="S152" i="233"/>
  <c r="I152" i="233"/>
  <c r="AJ152" i="233"/>
  <c r="AA152" i="233"/>
  <c r="Q152" i="233"/>
  <c r="H152" i="233"/>
  <c r="AI152" i="233"/>
  <c r="Y152" i="233"/>
  <c r="P152" i="233"/>
  <c r="G152" i="233"/>
  <c r="AF152" i="233"/>
  <c r="O153" i="233"/>
  <c r="Z154" i="233"/>
  <c r="H155" i="233"/>
  <c r="AA156" i="233"/>
  <c r="O157" i="233"/>
  <c r="AK158" i="233"/>
  <c r="W159" i="233"/>
  <c r="J160" i="233"/>
  <c r="AG161" i="233"/>
  <c r="T162" i="233"/>
  <c r="AD163" i="233"/>
  <c r="AG163" i="233"/>
  <c r="I165" i="233"/>
  <c r="U166" i="233"/>
  <c r="I167" i="233"/>
  <c r="AJ168" i="233"/>
  <c r="AF169" i="233"/>
  <c r="P171" i="233"/>
  <c r="M172" i="233"/>
  <c r="AK175" i="233"/>
  <c r="S197" i="233"/>
  <c r="V197" i="233" s="1"/>
  <c r="K202" i="233"/>
  <c r="I221" i="233"/>
  <c r="AL25" i="234"/>
  <c r="AL24" i="234"/>
  <c r="AL37" i="234"/>
  <c r="AL36" i="234"/>
  <c r="AE166" i="234"/>
  <c r="S172" i="233"/>
  <c r="S170" i="233"/>
  <c r="S174" i="233"/>
  <c r="AI168" i="233"/>
  <c r="AI166" i="233"/>
  <c r="AL29" i="233"/>
  <c r="AL28" i="233"/>
  <c r="AL106" i="233"/>
  <c r="AL116" i="233"/>
  <c r="AF143" i="233"/>
  <c r="K164" i="233"/>
  <c r="AJ164" i="233"/>
  <c r="K166" i="233"/>
  <c r="AI170" i="233"/>
  <c r="G172" i="234"/>
  <c r="G170" i="234"/>
  <c r="G171" i="234"/>
  <c r="G162" i="234"/>
  <c r="G154" i="234"/>
  <c r="G160" i="234"/>
  <c r="G167" i="234"/>
  <c r="G158" i="234"/>
  <c r="G163" i="234"/>
  <c r="G156" i="234"/>
  <c r="O170" i="234"/>
  <c r="O162" i="234"/>
  <c r="O160" i="234"/>
  <c r="O158" i="234"/>
  <c r="O156" i="234"/>
  <c r="O163" i="234"/>
  <c r="O167" i="234"/>
  <c r="O159" i="234"/>
  <c r="O169" i="234"/>
  <c r="O165" i="234"/>
  <c r="O157" i="234"/>
  <c r="O155" i="234"/>
  <c r="W172" i="234"/>
  <c r="W171" i="234"/>
  <c r="W173" i="234"/>
  <c r="W162" i="234"/>
  <c r="W174" i="234"/>
  <c r="W164" i="234"/>
  <c r="W158" i="234"/>
  <c r="W156" i="234"/>
  <c r="W161" i="234"/>
  <c r="W152" i="234"/>
  <c r="W168" i="234"/>
  <c r="W160" i="234"/>
  <c r="AE173" i="234"/>
  <c r="AE171" i="234"/>
  <c r="AE174" i="234"/>
  <c r="AE172" i="234"/>
  <c r="AE170" i="234"/>
  <c r="AE164" i="234"/>
  <c r="AE160" i="234"/>
  <c r="AE158" i="234"/>
  <c r="AE156" i="234"/>
  <c r="AE162" i="234"/>
  <c r="AE157" i="234"/>
  <c r="AE155" i="234"/>
  <c r="AE143" i="234"/>
  <c r="AE159" i="234"/>
  <c r="AE165" i="234"/>
  <c r="AM131" i="234"/>
  <c r="AQ131" i="234"/>
  <c r="AR131" i="234" s="1"/>
  <c r="K174" i="233"/>
  <c r="K160" i="233"/>
  <c r="K158" i="233"/>
  <c r="AA172" i="233"/>
  <c r="AA170" i="233"/>
  <c r="AA174" i="233"/>
  <c r="AL136" i="233"/>
  <c r="M143" i="233"/>
  <c r="V143" i="233"/>
  <c r="L155" i="233"/>
  <c r="V155" i="233"/>
  <c r="AF155" i="233"/>
  <c r="AE156" i="233"/>
  <c r="W156" i="233"/>
  <c r="O156" i="233"/>
  <c r="G156" i="233"/>
  <c r="AD156" i="233"/>
  <c r="V156" i="233"/>
  <c r="N156" i="233"/>
  <c r="AF156" i="233"/>
  <c r="T156" i="233"/>
  <c r="J156" i="233"/>
  <c r="R156" i="233"/>
  <c r="AC156" i="233"/>
  <c r="AB158" i="233"/>
  <c r="L164" i="233"/>
  <c r="L162" i="233"/>
  <c r="T172" i="233"/>
  <c r="T170" i="233"/>
  <c r="T174" i="233"/>
  <c r="AB168" i="233"/>
  <c r="AB172" i="233"/>
  <c r="AB174" i="233"/>
  <c r="AJ175" i="233"/>
  <c r="AJ173" i="233"/>
  <c r="AJ172" i="233"/>
  <c r="AJ170" i="233"/>
  <c r="AL77" i="233"/>
  <c r="AL76" i="233"/>
  <c r="AL86" i="233"/>
  <c r="AL94" i="233"/>
  <c r="AL114" i="233"/>
  <c r="AR121" i="233"/>
  <c r="N143" i="233"/>
  <c r="X143" i="233"/>
  <c r="AI151" i="233"/>
  <c r="AI153" i="233"/>
  <c r="M155" i="233"/>
  <c r="W155" i="233"/>
  <c r="AG155" i="233"/>
  <c r="H156" i="233"/>
  <c r="S156" i="233"/>
  <c r="AG156" i="233"/>
  <c r="T157" i="233"/>
  <c r="AE158" i="233"/>
  <c r="AA160" i="233"/>
  <c r="O161" i="233"/>
  <c r="AB161" i="233"/>
  <c r="AA162" i="233"/>
  <c r="N163" i="233"/>
  <c r="Y163" i="233"/>
  <c r="N165" i="233"/>
  <c r="Y165" i="233"/>
  <c r="L166" i="233"/>
  <c r="L168" i="233"/>
  <c r="AA168" i="233"/>
  <c r="AI169" i="233"/>
  <c r="AA169" i="233"/>
  <c r="S169" i="233"/>
  <c r="K169" i="233"/>
  <c r="AH169" i="233"/>
  <c r="Z169" i="233"/>
  <c r="R169" i="233"/>
  <c r="J169" i="233"/>
  <c r="AK169" i="233"/>
  <c r="Y169" i="233"/>
  <c r="O169" i="233"/>
  <c r="AJ169" i="233"/>
  <c r="X169" i="233"/>
  <c r="N169" i="233"/>
  <c r="AE169" i="233"/>
  <c r="U169" i="233"/>
  <c r="I169" i="233"/>
  <c r="V169" i="233"/>
  <c r="H171" i="234"/>
  <c r="H151" i="234"/>
  <c r="H163" i="234"/>
  <c r="P160" i="234"/>
  <c r="P158" i="234"/>
  <c r="P156" i="234"/>
  <c r="P163" i="234"/>
  <c r="P171" i="234"/>
  <c r="P154" i="234"/>
  <c r="P151" i="234"/>
  <c r="P159" i="234"/>
  <c r="P165" i="234"/>
  <c r="P157" i="234"/>
  <c r="P161" i="234"/>
  <c r="P155" i="234"/>
  <c r="P167" i="234"/>
  <c r="X159" i="234"/>
  <c r="X157" i="234"/>
  <c r="X155" i="234"/>
  <c r="X156" i="234"/>
  <c r="X152" i="234"/>
  <c r="X160" i="234"/>
  <c r="X158" i="234"/>
  <c r="AF171" i="234"/>
  <c r="AF160" i="234"/>
  <c r="AF158" i="234"/>
  <c r="AF156" i="234"/>
  <c r="AF154" i="234"/>
  <c r="AF157" i="234"/>
  <c r="AF155" i="234"/>
  <c r="AF159" i="234"/>
  <c r="I221" i="234"/>
  <c r="M221" i="234" s="1"/>
  <c r="P221" i="234" s="1"/>
  <c r="S219" i="234"/>
  <c r="V219" i="234" s="1"/>
  <c r="I217" i="234"/>
  <c r="S215" i="234"/>
  <c r="V215" i="234" s="1"/>
  <c r="I213" i="234"/>
  <c r="S211" i="234"/>
  <c r="V211" i="234" s="1"/>
  <c r="I209" i="234"/>
  <c r="M209" i="234" s="1"/>
  <c r="P209" i="234" s="1"/>
  <c r="S207" i="234"/>
  <c r="V207" i="234" s="1"/>
  <c r="I205" i="234"/>
  <c r="M205" i="234" s="1"/>
  <c r="P205" i="234" s="1"/>
  <c r="S203" i="234"/>
  <c r="V203" i="234" s="1"/>
  <c r="I201" i="234"/>
  <c r="S199" i="234"/>
  <c r="V199" i="234" s="1"/>
  <c r="K220" i="234"/>
  <c r="K216" i="234"/>
  <c r="K212" i="234"/>
  <c r="K208" i="234"/>
  <c r="K204" i="234"/>
  <c r="K200" i="234"/>
  <c r="I220" i="234"/>
  <c r="S218" i="234"/>
  <c r="V218" i="234" s="1"/>
  <c r="I216" i="234"/>
  <c r="S214" i="234"/>
  <c r="V214" i="234" s="1"/>
  <c r="I212" i="234"/>
  <c r="M212" i="234" s="1"/>
  <c r="P212" i="234" s="1"/>
  <c r="S210" i="234"/>
  <c r="V210" i="234" s="1"/>
  <c r="I208" i="234"/>
  <c r="M208" i="234" s="1"/>
  <c r="P208" i="234" s="1"/>
  <c r="S206" i="234"/>
  <c r="V206" i="234" s="1"/>
  <c r="I204" i="234"/>
  <c r="S221" i="234"/>
  <c r="V221" i="234" s="1"/>
  <c r="I219" i="234"/>
  <c r="M219" i="234" s="1"/>
  <c r="P219" i="234" s="1"/>
  <c r="S217" i="234"/>
  <c r="V217" i="234" s="1"/>
  <c r="I215" i="234"/>
  <c r="M215" i="234" s="1"/>
  <c r="P215" i="234" s="1"/>
  <c r="S213" i="234"/>
  <c r="V213" i="234" s="1"/>
  <c r="I211" i="234"/>
  <c r="S209" i="234"/>
  <c r="V209" i="234" s="1"/>
  <c r="I207" i="234"/>
  <c r="S205" i="234"/>
  <c r="V205" i="234" s="1"/>
  <c r="I203" i="234"/>
  <c r="M203" i="234" s="1"/>
  <c r="P203" i="234" s="1"/>
  <c r="I199" i="234"/>
  <c r="M199" i="234" s="1"/>
  <c r="P199" i="234" s="1"/>
  <c r="S220" i="234"/>
  <c r="V220" i="234" s="1"/>
  <c r="I218" i="234"/>
  <c r="S216" i="234"/>
  <c r="V216" i="234" s="1"/>
  <c r="I214" i="234"/>
  <c r="S212" i="234"/>
  <c r="V212" i="234" s="1"/>
  <c r="I210" i="234"/>
  <c r="S208" i="234"/>
  <c r="V208" i="234" s="1"/>
  <c r="I206" i="234"/>
  <c r="M206" i="234" s="1"/>
  <c r="P206" i="234" s="1"/>
  <c r="S204" i="234"/>
  <c r="V204" i="234" s="1"/>
  <c r="I202" i="234"/>
  <c r="S200" i="234"/>
  <c r="V200" i="234" s="1"/>
  <c r="K221" i="234"/>
  <c r="K219" i="234"/>
  <c r="K210" i="234"/>
  <c r="K205" i="234"/>
  <c r="I200" i="234"/>
  <c r="M200" i="234" s="1"/>
  <c r="P200" i="234" s="1"/>
  <c r="I198" i="234"/>
  <c r="M198" i="234" s="1"/>
  <c r="P198" i="234" s="1"/>
  <c r="K215" i="234"/>
  <c r="K206" i="234"/>
  <c r="K197" i="234"/>
  <c r="K211" i="234"/>
  <c r="K202" i="234"/>
  <c r="I197" i="234"/>
  <c r="M197" i="234" s="1"/>
  <c r="P197" i="234" s="1"/>
  <c r="K207" i="234"/>
  <c r="K203" i="234"/>
  <c r="S198" i="234"/>
  <c r="V198" i="234" s="1"/>
  <c r="K198" i="234"/>
  <c r="K218" i="234"/>
  <c r="K199" i="234"/>
  <c r="K213" i="234"/>
  <c r="K214" i="234"/>
  <c r="K217" i="234"/>
  <c r="K209" i="234"/>
  <c r="S197" i="234"/>
  <c r="V197" i="234" s="1"/>
  <c r="AB172" i="234"/>
  <c r="AL31" i="234"/>
  <c r="AL30" i="234"/>
  <c r="AQ69" i="234"/>
  <c r="AR69" i="234" s="1"/>
  <c r="AM69" i="234"/>
  <c r="AD153" i="234"/>
  <c r="AL84" i="233"/>
  <c r="AL104" i="233"/>
  <c r="AL112" i="233"/>
  <c r="AL125" i="233"/>
  <c r="AL124" i="233"/>
  <c r="AL134" i="233"/>
  <c r="AE143" i="233"/>
  <c r="W143" i="233"/>
  <c r="O143" i="233"/>
  <c r="G143" i="233"/>
  <c r="P143" i="233"/>
  <c r="Y143" i="233"/>
  <c r="AH143" i="233"/>
  <c r="AA151" i="233"/>
  <c r="AJ151" i="233"/>
  <c r="AA153" i="233"/>
  <c r="AJ153" i="233"/>
  <c r="N155" i="233"/>
  <c r="X155" i="233"/>
  <c r="AH155" i="233"/>
  <c r="I156" i="233"/>
  <c r="U156" i="233"/>
  <c r="AH156" i="233"/>
  <c r="S158" i="233"/>
  <c r="AB160" i="233"/>
  <c r="AB162" i="233"/>
  <c r="O163" i="233"/>
  <c r="AB163" i="233"/>
  <c r="AA164" i="233"/>
  <c r="O165" i="233"/>
  <c r="AB165" i="233"/>
  <c r="AA166" i="233"/>
  <c r="AL17" i="234"/>
  <c r="AM45" i="234"/>
  <c r="AQ45" i="234"/>
  <c r="AR45" i="234" s="1"/>
  <c r="AL77" i="234"/>
  <c r="AL76" i="234"/>
  <c r="AL119" i="234"/>
  <c r="AL118" i="234"/>
  <c r="AQ133" i="234"/>
  <c r="AR133" i="234" s="1"/>
  <c r="AM133" i="234"/>
  <c r="AR89" i="233"/>
  <c r="AL132" i="233"/>
  <c r="AI143" i="233"/>
  <c r="S151" i="233"/>
  <c r="AB151" i="233"/>
  <c r="S153" i="233"/>
  <c r="O155" i="233"/>
  <c r="Y155" i="233"/>
  <c r="K156" i="233"/>
  <c r="X156" i="233"/>
  <c r="AI156" i="233"/>
  <c r="T158" i="233"/>
  <c r="T159" i="233"/>
  <c r="AE160" i="233"/>
  <c r="AI161" i="233"/>
  <c r="AA161" i="233"/>
  <c r="S161" i="233"/>
  <c r="K161" i="233"/>
  <c r="AH161" i="233"/>
  <c r="Z161" i="233"/>
  <c r="R161" i="233"/>
  <c r="J161" i="233"/>
  <c r="AC161" i="233"/>
  <c r="Q161" i="233"/>
  <c r="G161" i="233"/>
  <c r="T161" i="233"/>
  <c r="AE161" i="233"/>
  <c r="AE162" i="233"/>
  <c r="P163" i="233"/>
  <c r="AB164" i="233"/>
  <c r="P165" i="233"/>
  <c r="AB166" i="233"/>
  <c r="AB169" i="233"/>
  <c r="AI171" i="233"/>
  <c r="AA171" i="233"/>
  <c r="S171" i="233"/>
  <c r="K171" i="233"/>
  <c r="AH171" i="233"/>
  <c r="Z171" i="233"/>
  <c r="R171" i="233"/>
  <c r="J171" i="233"/>
  <c r="AK171" i="233"/>
  <c r="Y171" i="233"/>
  <c r="O171" i="233"/>
  <c r="AJ171" i="233"/>
  <c r="X171" i="233"/>
  <c r="N171" i="233"/>
  <c r="AF171" i="233"/>
  <c r="V171" i="233"/>
  <c r="L171" i="233"/>
  <c r="AE171" i="233"/>
  <c r="U171" i="233"/>
  <c r="I171" i="233"/>
  <c r="AB171" i="233"/>
  <c r="T173" i="233"/>
  <c r="AI174" i="233"/>
  <c r="K151" i="233"/>
  <c r="T151" i="233"/>
  <c r="K153" i="233"/>
  <c r="AI155" i="233"/>
  <c r="AA155" i="233"/>
  <c r="S155" i="233"/>
  <c r="K155" i="233"/>
  <c r="AK155" i="233"/>
  <c r="AB155" i="233"/>
  <c r="R155" i="233"/>
  <c r="I155" i="233"/>
  <c r="P155" i="233"/>
  <c r="Z155" i="233"/>
  <c r="L156" i="233"/>
  <c r="AJ156" i="233"/>
  <c r="AI158" i="233"/>
  <c r="S160" i="233"/>
  <c r="S162" i="233"/>
  <c r="AI163" i="233"/>
  <c r="AA163" i="233"/>
  <c r="S163" i="233"/>
  <c r="K163" i="233"/>
  <c r="AH163" i="233"/>
  <c r="Z163" i="233"/>
  <c r="R163" i="233"/>
  <c r="J163" i="233"/>
  <c r="AC163" i="233"/>
  <c r="Q163" i="233"/>
  <c r="G163" i="233"/>
  <c r="T163" i="233"/>
  <c r="AE163" i="233"/>
  <c r="AE164" i="233"/>
  <c r="AI165" i="233"/>
  <c r="AA165" i="233"/>
  <c r="S165" i="233"/>
  <c r="K165" i="233"/>
  <c r="AH165" i="233"/>
  <c r="Z165" i="233"/>
  <c r="R165" i="233"/>
  <c r="J165" i="233"/>
  <c r="AD165" i="233"/>
  <c r="T165" i="233"/>
  <c r="H165" i="233"/>
  <c r="AL165" i="233" s="1"/>
  <c r="AN165" i="233" s="1"/>
  <c r="Q165" i="233"/>
  <c r="AE165" i="233"/>
  <c r="AE166" i="233"/>
  <c r="S168" i="233"/>
  <c r="L169" i="233"/>
  <c r="K172" i="233"/>
  <c r="AI172" i="233"/>
  <c r="L174" i="233"/>
  <c r="AJ174" i="233"/>
  <c r="T175" i="233"/>
  <c r="K162" i="234"/>
  <c r="AI165" i="234"/>
  <c r="AQ19" i="234"/>
  <c r="AM19" i="234"/>
  <c r="AL35" i="234"/>
  <c r="AL34" i="234"/>
  <c r="AL40" i="234"/>
  <c r="N151" i="233"/>
  <c r="V151" i="233"/>
  <c r="N153" i="233"/>
  <c r="V153" i="233"/>
  <c r="AI157" i="233"/>
  <c r="AA157" i="233"/>
  <c r="S157" i="233"/>
  <c r="K157" i="233"/>
  <c r="AH157" i="233"/>
  <c r="Z157" i="233"/>
  <c r="R157" i="233"/>
  <c r="J157" i="233"/>
  <c r="P157" i="233"/>
  <c r="AB157" i="233"/>
  <c r="AI159" i="233"/>
  <c r="AA159" i="233"/>
  <c r="S159" i="233"/>
  <c r="K159" i="233"/>
  <c r="AH159" i="233"/>
  <c r="Z159" i="233"/>
  <c r="R159" i="233"/>
  <c r="J159" i="233"/>
  <c r="P159" i="233"/>
  <c r="AB159" i="233"/>
  <c r="L173" i="233"/>
  <c r="V173" i="233"/>
  <c r="AF173" i="233"/>
  <c r="AE174" i="233"/>
  <c r="L175" i="233"/>
  <c r="V175" i="233"/>
  <c r="AF175" i="233"/>
  <c r="I164" i="234"/>
  <c r="Q167" i="234"/>
  <c r="AG166" i="234"/>
  <c r="L143" i="234"/>
  <c r="AL15" i="234"/>
  <c r="AL18" i="234"/>
  <c r="AL57" i="234"/>
  <c r="AL68" i="234"/>
  <c r="AL85" i="234"/>
  <c r="AL84" i="234"/>
  <c r="AQ115" i="234"/>
  <c r="AR115" i="234" s="1"/>
  <c r="AM115" i="234"/>
  <c r="AG156" i="234"/>
  <c r="AE170" i="233"/>
  <c r="AE172" i="233"/>
  <c r="M173" i="233"/>
  <c r="W173" i="233"/>
  <c r="AG173" i="233"/>
  <c r="M175" i="233"/>
  <c r="W175" i="233"/>
  <c r="AG175" i="233"/>
  <c r="J174" i="234"/>
  <c r="J172" i="234"/>
  <c r="J171" i="234"/>
  <c r="J173" i="234"/>
  <c r="J170" i="234"/>
  <c r="J168" i="234"/>
  <c r="J164" i="234"/>
  <c r="J166" i="234"/>
  <c r="J154" i="234"/>
  <c r="R173" i="234"/>
  <c r="R170" i="234"/>
  <c r="R171" i="234"/>
  <c r="R172" i="234"/>
  <c r="R154" i="234"/>
  <c r="R162" i="234"/>
  <c r="Z172" i="234"/>
  <c r="Z170" i="234"/>
  <c r="Z162" i="234"/>
  <c r="Z171" i="234"/>
  <c r="Z167" i="234"/>
  <c r="Z161" i="234"/>
  <c r="Z163" i="234"/>
  <c r="Z153" i="234"/>
  <c r="Z154" i="234"/>
  <c r="AH171" i="234"/>
  <c r="AH170" i="234"/>
  <c r="AH168" i="234"/>
  <c r="AH166" i="234"/>
  <c r="AH163" i="234"/>
  <c r="AH162" i="234"/>
  <c r="AH152" i="234"/>
  <c r="AH155" i="234"/>
  <c r="AH161" i="234"/>
  <c r="AH159" i="234"/>
  <c r="AL47" i="234"/>
  <c r="AL46" i="234"/>
  <c r="AM81" i="234"/>
  <c r="AQ81" i="234"/>
  <c r="AR81" i="234" s="1"/>
  <c r="AQ87" i="234"/>
  <c r="AR87" i="234" s="1"/>
  <c r="AM87" i="234"/>
  <c r="K172" i="234"/>
  <c r="K171" i="234"/>
  <c r="K173" i="234"/>
  <c r="K168" i="234"/>
  <c r="K166" i="234"/>
  <c r="K158" i="234"/>
  <c r="K143" i="234"/>
  <c r="K174" i="234"/>
  <c r="K170" i="234"/>
  <c r="S168" i="234"/>
  <c r="S166" i="234"/>
  <c r="S174" i="234"/>
  <c r="S171" i="234"/>
  <c r="S172" i="234"/>
  <c r="S173" i="234"/>
  <c r="S151" i="234"/>
  <c r="S170" i="234"/>
  <c r="S164" i="234"/>
  <c r="AA172" i="234"/>
  <c r="AA173" i="234"/>
  <c r="AA171" i="234"/>
  <c r="AA153" i="234"/>
  <c r="AI172" i="234"/>
  <c r="AI171" i="234"/>
  <c r="AI168" i="234"/>
  <c r="AI166" i="234"/>
  <c r="AI163" i="234"/>
  <c r="AI169" i="234"/>
  <c r="AI161" i="234"/>
  <c r="AI143" i="234"/>
  <c r="AL23" i="234"/>
  <c r="AL22" i="234"/>
  <c r="AL59" i="234"/>
  <c r="AL58" i="234"/>
  <c r="AQ65" i="234"/>
  <c r="AR65" i="234" s="1"/>
  <c r="AM65" i="234"/>
  <c r="AL99" i="234"/>
  <c r="AL98" i="234"/>
  <c r="AL135" i="234"/>
  <c r="AL134" i="234"/>
  <c r="J152" i="234"/>
  <c r="K156" i="234"/>
  <c r="AH164" i="234"/>
  <c r="O173" i="233"/>
  <c r="Y173" i="233"/>
  <c r="O175" i="233"/>
  <c r="Y175" i="233"/>
  <c r="AL13" i="234"/>
  <c r="AL12" i="234"/>
  <c r="AL16" i="234"/>
  <c r="AL28" i="234"/>
  <c r="AL39" i="234"/>
  <c r="AL38" i="234"/>
  <c r="AL43" i="234"/>
  <c r="AL42" i="234"/>
  <c r="AL89" i="234"/>
  <c r="AL88" i="234"/>
  <c r="AL129" i="234"/>
  <c r="Z151" i="234"/>
  <c r="AI164" i="234"/>
  <c r="AI173" i="233"/>
  <c r="AA173" i="233"/>
  <c r="S173" i="233"/>
  <c r="K173" i="233"/>
  <c r="AH173" i="233"/>
  <c r="Z173" i="233"/>
  <c r="R173" i="233"/>
  <c r="J173" i="233"/>
  <c r="P173" i="233"/>
  <c r="AB173" i="233"/>
  <c r="AI175" i="233"/>
  <c r="AA175" i="233"/>
  <c r="S175" i="233"/>
  <c r="K175" i="233"/>
  <c r="AH175" i="233"/>
  <c r="Z175" i="233"/>
  <c r="R175" i="233"/>
  <c r="J175" i="233"/>
  <c r="P175" i="233"/>
  <c r="AB175" i="233"/>
  <c r="AK151" i="234"/>
  <c r="AR19" i="234"/>
  <c r="AL49" i="234"/>
  <c r="AL95" i="234"/>
  <c r="AQ117" i="234"/>
  <c r="AR117" i="234" s="1"/>
  <c r="AM117" i="234"/>
  <c r="AA151" i="234"/>
  <c r="AK163" i="234"/>
  <c r="AJ175" i="234"/>
  <c r="AB175" i="234"/>
  <c r="T175" i="234"/>
  <c r="L175" i="234"/>
  <c r="AD175" i="234"/>
  <c r="U175" i="234"/>
  <c r="K175" i="234"/>
  <c r="AC175" i="234"/>
  <c r="S175" i="234"/>
  <c r="AK175" i="234"/>
  <c r="AA175" i="234"/>
  <c r="R175" i="234"/>
  <c r="I175" i="234"/>
  <c r="AI175" i="234"/>
  <c r="Z175" i="234"/>
  <c r="Q175" i="234"/>
  <c r="H175" i="234"/>
  <c r="AH175" i="234"/>
  <c r="Y175" i="234"/>
  <c r="P175" i="234"/>
  <c r="G175" i="234"/>
  <c r="X175" i="234"/>
  <c r="W175" i="234"/>
  <c r="V175" i="234"/>
  <c r="O175" i="234"/>
  <c r="N175" i="234"/>
  <c r="AG175" i="234"/>
  <c r="AF175" i="234"/>
  <c r="AE175" i="234"/>
  <c r="M175" i="234"/>
  <c r="N158" i="233"/>
  <c r="V158" i="233"/>
  <c r="AD158" i="233"/>
  <c r="N160" i="233"/>
  <c r="V160" i="233"/>
  <c r="AD160" i="233"/>
  <c r="N162" i="233"/>
  <c r="V162" i="233"/>
  <c r="AD162" i="233"/>
  <c r="N164" i="233"/>
  <c r="V164" i="233"/>
  <c r="AD164" i="233"/>
  <c r="N166" i="233"/>
  <c r="V166" i="233"/>
  <c r="AD166" i="233"/>
  <c r="N168" i="233"/>
  <c r="V168" i="233"/>
  <c r="AD168" i="233"/>
  <c r="N170" i="233"/>
  <c r="V170" i="233"/>
  <c r="AD170" i="233"/>
  <c r="N172" i="233"/>
  <c r="V172" i="233"/>
  <c r="AD172" i="233"/>
  <c r="N174" i="233"/>
  <c r="V174" i="233"/>
  <c r="AD174" i="233"/>
  <c r="L170" i="234"/>
  <c r="L168" i="234"/>
  <c r="L172" i="234"/>
  <c r="L164" i="234"/>
  <c r="L159" i="234"/>
  <c r="L157" i="234"/>
  <c r="L155" i="234"/>
  <c r="T174" i="234"/>
  <c r="T172" i="234"/>
  <c r="T166" i="234"/>
  <c r="T162" i="234"/>
  <c r="AB170" i="234"/>
  <c r="AB174" i="234"/>
  <c r="AB151" i="234"/>
  <c r="AJ170" i="234"/>
  <c r="AJ162" i="234"/>
  <c r="AJ172" i="234"/>
  <c r="AL14" i="234"/>
  <c r="AL26" i="234"/>
  <c r="AL55" i="234"/>
  <c r="AL54" i="234"/>
  <c r="AL66" i="234"/>
  <c r="AL93" i="234"/>
  <c r="AL92" i="234"/>
  <c r="AL113" i="234"/>
  <c r="AL116" i="234"/>
  <c r="AL141" i="234"/>
  <c r="AL140" i="234"/>
  <c r="L153" i="234"/>
  <c r="L156" i="234"/>
  <c r="AG158" i="234"/>
  <c r="L162" i="234"/>
  <c r="AJ169" i="234"/>
  <c r="AB169" i="234"/>
  <c r="T169" i="234"/>
  <c r="L169" i="234"/>
  <c r="AF169" i="234"/>
  <c r="W169" i="234"/>
  <c r="N169" i="234"/>
  <c r="AH169" i="234"/>
  <c r="X169" i="234"/>
  <c r="M169" i="234"/>
  <c r="AG169" i="234"/>
  <c r="V169" i="234"/>
  <c r="K169" i="234"/>
  <c r="AE169" i="234"/>
  <c r="U169" i="234"/>
  <c r="J169" i="234"/>
  <c r="AD169" i="234"/>
  <c r="S169" i="234"/>
  <c r="I169" i="234"/>
  <c r="AC169" i="234"/>
  <c r="R169" i="234"/>
  <c r="H169" i="234"/>
  <c r="AA169" i="234"/>
  <c r="Z169" i="234"/>
  <c r="Y169" i="234"/>
  <c r="Q169" i="234"/>
  <c r="P169" i="234"/>
  <c r="G158" i="233"/>
  <c r="O158" i="233"/>
  <c r="W158" i="233"/>
  <c r="G160" i="233"/>
  <c r="O160" i="233"/>
  <c r="W160" i="233"/>
  <c r="G162" i="233"/>
  <c r="O162" i="233"/>
  <c r="W162" i="233"/>
  <c r="G164" i="233"/>
  <c r="O164" i="233"/>
  <c r="W164" i="233"/>
  <c r="G166" i="233"/>
  <c r="O166" i="233"/>
  <c r="W166" i="233"/>
  <c r="G168" i="233"/>
  <c r="O168" i="233"/>
  <c r="W168" i="233"/>
  <c r="G170" i="233"/>
  <c r="AL170" i="233" s="1"/>
  <c r="AN170" i="233" s="1"/>
  <c r="O170" i="233"/>
  <c r="W170" i="233"/>
  <c r="G172" i="233"/>
  <c r="O172" i="233"/>
  <c r="W172" i="233"/>
  <c r="G174" i="233"/>
  <c r="O174" i="233"/>
  <c r="W174" i="233"/>
  <c r="M173" i="234"/>
  <c r="M172" i="234"/>
  <c r="M164" i="234"/>
  <c r="M161" i="234"/>
  <c r="M166" i="234"/>
  <c r="U174" i="234"/>
  <c r="U172" i="234"/>
  <c r="U171" i="234"/>
  <c r="U162" i="234"/>
  <c r="U170" i="234"/>
  <c r="AC174" i="234"/>
  <c r="AC168" i="234"/>
  <c r="AC166" i="234"/>
  <c r="AC173" i="234"/>
  <c r="AC171" i="234"/>
  <c r="AC170" i="234"/>
  <c r="AK171" i="234"/>
  <c r="AK174" i="234"/>
  <c r="AK172" i="234"/>
  <c r="AK173" i="234"/>
  <c r="AL21" i="234"/>
  <c r="AL20" i="234"/>
  <c r="AL44" i="234"/>
  <c r="AL60" i="234"/>
  <c r="AL83" i="234"/>
  <c r="AL82" i="234"/>
  <c r="AL86" i="234"/>
  <c r="AL101" i="234"/>
  <c r="AL109" i="234"/>
  <c r="AL108" i="234"/>
  <c r="AK143" i="234"/>
  <c r="L151" i="234"/>
  <c r="M153" i="234"/>
  <c r="M162" i="234"/>
  <c r="AJ164" i="234"/>
  <c r="AK165" i="234"/>
  <c r="G169" i="234"/>
  <c r="AL169" i="234" s="1"/>
  <c r="AN169" i="234" s="1"/>
  <c r="AL53" i="234"/>
  <c r="AL52" i="234"/>
  <c r="AL56" i="234"/>
  <c r="AL79" i="234"/>
  <c r="AL94" i="234"/>
  <c r="AL121" i="234"/>
  <c r="AL120" i="234"/>
  <c r="AL127" i="234"/>
  <c r="AL126" i="234"/>
  <c r="M151" i="234"/>
  <c r="U157" i="234"/>
  <c r="AC162" i="234"/>
  <c r="AJ166" i="234"/>
  <c r="AA167" i="234"/>
  <c r="L174" i="234"/>
  <c r="AL63" i="234"/>
  <c r="AL62" i="234"/>
  <c r="AL71" i="234"/>
  <c r="AL103" i="234"/>
  <c r="AL102" i="234"/>
  <c r="AL111" i="234"/>
  <c r="AL137" i="234"/>
  <c r="AL136" i="234"/>
  <c r="L158" i="234"/>
  <c r="AG160" i="234"/>
  <c r="U164" i="234"/>
  <c r="T168" i="234"/>
  <c r="T170" i="234"/>
  <c r="U173" i="234"/>
  <c r="M174" i="234"/>
  <c r="AL107" i="234"/>
  <c r="AL106" i="234"/>
  <c r="AL139" i="234"/>
  <c r="AL138" i="234"/>
  <c r="M143" i="234"/>
  <c r="AD152" i="234"/>
  <c r="U168" i="234"/>
  <c r="AK169" i="234"/>
  <c r="AL75" i="234"/>
  <c r="AL74" i="234"/>
  <c r="AL112" i="234"/>
  <c r="N143" i="234"/>
  <c r="Y143" i="234"/>
  <c r="AJ143" i="234"/>
  <c r="O152" i="234"/>
  <c r="Z152" i="234"/>
  <c r="R153" i="234"/>
  <c r="AC153" i="234"/>
  <c r="AG155" i="234"/>
  <c r="Y155" i="234"/>
  <c r="Q155" i="234"/>
  <c r="I155" i="234"/>
  <c r="AC155" i="234"/>
  <c r="T155" i="234"/>
  <c r="K155" i="234"/>
  <c r="AK155" i="234"/>
  <c r="AB155" i="234"/>
  <c r="S155" i="234"/>
  <c r="J155" i="234"/>
  <c r="AJ155" i="234"/>
  <c r="AA155" i="234"/>
  <c r="R155" i="234"/>
  <c r="H155" i="234"/>
  <c r="V155" i="234"/>
  <c r="AI155" i="234"/>
  <c r="AG157" i="234"/>
  <c r="Y157" i="234"/>
  <c r="Q157" i="234"/>
  <c r="I157" i="234"/>
  <c r="AC157" i="234"/>
  <c r="T157" i="234"/>
  <c r="K157" i="234"/>
  <c r="AK157" i="234"/>
  <c r="AB157" i="234"/>
  <c r="S157" i="234"/>
  <c r="J157" i="234"/>
  <c r="AJ157" i="234"/>
  <c r="AA157" i="234"/>
  <c r="R157" i="234"/>
  <c r="H157" i="234"/>
  <c r="V157" i="234"/>
  <c r="AI157" i="234"/>
  <c r="AG159" i="234"/>
  <c r="Y159" i="234"/>
  <c r="Q159" i="234"/>
  <c r="I159" i="234"/>
  <c r="AC159" i="234"/>
  <c r="T159" i="234"/>
  <c r="K159" i="234"/>
  <c r="AK159" i="234"/>
  <c r="AB159" i="234"/>
  <c r="S159" i="234"/>
  <c r="J159" i="234"/>
  <c r="AJ159" i="234"/>
  <c r="AA159" i="234"/>
  <c r="R159" i="234"/>
  <c r="H159" i="234"/>
  <c r="V159" i="234"/>
  <c r="AI159" i="234"/>
  <c r="AJ161" i="234"/>
  <c r="AB161" i="234"/>
  <c r="T161" i="234"/>
  <c r="L161" i="234"/>
  <c r="AK161" i="234"/>
  <c r="AA161" i="234"/>
  <c r="R161" i="234"/>
  <c r="I161" i="234"/>
  <c r="AF161" i="234"/>
  <c r="V161" i="234"/>
  <c r="K161" i="234"/>
  <c r="AE161" i="234"/>
  <c r="U161" i="234"/>
  <c r="J161" i="234"/>
  <c r="AD161" i="234"/>
  <c r="S161" i="234"/>
  <c r="H161" i="234"/>
  <c r="X161" i="234"/>
  <c r="AG162" i="234"/>
  <c r="R165" i="234"/>
  <c r="I168" i="234"/>
  <c r="I172" i="234"/>
  <c r="I171" i="234"/>
  <c r="Q172" i="234"/>
  <c r="Y171" i="234"/>
  <c r="Y168" i="234"/>
  <c r="AG172" i="234"/>
  <c r="AG174" i="234"/>
  <c r="AL110" i="234"/>
  <c r="AL123" i="234"/>
  <c r="AL122" i="234"/>
  <c r="AL130" i="234"/>
  <c r="O143" i="234"/>
  <c r="AA143" i="234"/>
  <c r="AG151" i="234"/>
  <c r="Y151" i="234"/>
  <c r="Q151" i="234"/>
  <c r="I151" i="234"/>
  <c r="AF151" i="234"/>
  <c r="X151" i="234"/>
  <c r="AE151" i="234"/>
  <c r="W151" i="234"/>
  <c r="O151" i="234"/>
  <c r="G151" i="234"/>
  <c r="R151" i="234"/>
  <c r="AC151" i="234"/>
  <c r="P152" i="234"/>
  <c r="S153" i="234"/>
  <c r="AK154" i="234"/>
  <c r="AC154" i="234"/>
  <c r="U154" i="234"/>
  <c r="M154" i="234"/>
  <c r="AJ154" i="234"/>
  <c r="AB154" i="234"/>
  <c r="T154" i="234"/>
  <c r="L154" i="234"/>
  <c r="AI154" i="234"/>
  <c r="AA154" i="234"/>
  <c r="S154" i="234"/>
  <c r="K154" i="234"/>
  <c r="Q154" i="234"/>
  <c r="AE154" i="234"/>
  <c r="G155" i="234"/>
  <c r="W155" i="234"/>
  <c r="G157" i="234"/>
  <c r="W157" i="234"/>
  <c r="G159" i="234"/>
  <c r="W159" i="234"/>
  <c r="G161" i="234"/>
  <c r="AL161" i="234" s="1"/>
  <c r="AN161" i="234" s="1"/>
  <c r="Y161" i="234"/>
  <c r="Y164" i="234"/>
  <c r="AJ165" i="234"/>
  <c r="AB165" i="234"/>
  <c r="T165" i="234"/>
  <c r="L165" i="234"/>
  <c r="AD165" i="234"/>
  <c r="U165" i="234"/>
  <c r="K165" i="234"/>
  <c r="AH165" i="234"/>
  <c r="X165" i="234"/>
  <c r="N165" i="234"/>
  <c r="AG165" i="234"/>
  <c r="W165" i="234"/>
  <c r="M165" i="234"/>
  <c r="AF165" i="234"/>
  <c r="V165" i="234"/>
  <c r="J165" i="234"/>
  <c r="S165" i="234"/>
  <c r="Y167" i="234"/>
  <c r="AJ168" i="234"/>
  <c r="AG168" i="234"/>
  <c r="Q171" i="234"/>
  <c r="AH143" i="234"/>
  <c r="Z143" i="234"/>
  <c r="R143" i="234"/>
  <c r="J143" i="234"/>
  <c r="AF143" i="234"/>
  <c r="X143" i="234"/>
  <c r="P143" i="234"/>
  <c r="H143" i="234"/>
  <c r="Q143" i="234"/>
  <c r="AB143" i="234"/>
  <c r="AK152" i="234"/>
  <c r="AC152" i="234"/>
  <c r="U152" i="234"/>
  <c r="M152" i="234"/>
  <c r="AJ152" i="234"/>
  <c r="AB152" i="234"/>
  <c r="T152" i="234"/>
  <c r="L152" i="234"/>
  <c r="AI152" i="234"/>
  <c r="AA152" i="234"/>
  <c r="S152" i="234"/>
  <c r="K152" i="234"/>
  <c r="Q152" i="234"/>
  <c r="AE152" i="234"/>
  <c r="AG153" i="234"/>
  <c r="Y153" i="234"/>
  <c r="Q153" i="234"/>
  <c r="I153" i="234"/>
  <c r="AF153" i="234"/>
  <c r="X153" i="234"/>
  <c r="P153" i="234"/>
  <c r="H153" i="234"/>
  <c r="AE153" i="234"/>
  <c r="W153" i="234"/>
  <c r="O153" i="234"/>
  <c r="G153" i="234"/>
  <c r="T153" i="234"/>
  <c r="AH153" i="234"/>
  <c r="AI162" i="234"/>
  <c r="Q163" i="234"/>
  <c r="G165" i="234"/>
  <c r="Y165" i="234"/>
  <c r="AI170" i="234"/>
  <c r="AL48" i="234"/>
  <c r="AL70" i="234"/>
  <c r="AL78" i="234"/>
  <c r="AL91" i="234"/>
  <c r="AL90" i="234"/>
  <c r="AL100" i="234"/>
  <c r="AL128" i="234"/>
  <c r="G143" i="234"/>
  <c r="S143" i="234"/>
  <c r="AC143" i="234"/>
  <c r="J151" i="234"/>
  <c r="T151" i="234"/>
  <c r="AH151" i="234"/>
  <c r="G152" i="234"/>
  <c r="R152" i="234"/>
  <c r="AF152" i="234"/>
  <c r="J153" i="234"/>
  <c r="U153" i="234"/>
  <c r="AI153" i="234"/>
  <c r="H154" i="234"/>
  <c r="V154" i="234"/>
  <c r="AG154" i="234"/>
  <c r="M155" i="234"/>
  <c r="Z155" i="234"/>
  <c r="T156" i="234"/>
  <c r="M157" i="234"/>
  <c r="Z157" i="234"/>
  <c r="T158" i="234"/>
  <c r="M159" i="234"/>
  <c r="Z159" i="234"/>
  <c r="T160" i="234"/>
  <c r="N161" i="234"/>
  <c r="AC161" i="234"/>
  <c r="R163" i="234"/>
  <c r="H165" i="234"/>
  <c r="Z165" i="234"/>
  <c r="I170" i="234"/>
  <c r="I173" i="234"/>
  <c r="I143" i="234"/>
  <c r="T143" i="234"/>
  <c r="AD143" i="234"/>
  <c r="K151" i="234"/>
  <c r="U151" i="234"/>
  <c r="AI151" i="234"/>
  <c r="H152" i="234"/>
  <c r="V152" i="234"/>
  <c r="AG152" i="234"/>
  <c r="K153" i="234"/>
  <c r="V153" i="234"/>
  <c r="AJ153" i="234"/>
  <c r="I154" i="234"/>
  <c r="W154" i="234"/>
  <c r="AH154" i="234"/>
  <c r="N155" i="234"/>
  <c r="AD155" i="234"/>
  <c r="AK156" i="234"/>
  <c r="AC156" i="234"/>
  <c r="U156" i="234"/>
  <c r="M156" i="234"/>
  <c r="AB156" i="234"/>
  <c r="S156" i="234"/>
  <c r="J156" i="234"/>
  <c r="AJ156" i="234"/>
  <c r="AA156" i="234"/>
  <c r="R156" i="234"/>
  <c r="I156" i="234"/>
  <c r="AI156" i="234"/>
  <c r="Z156" i="234"/>
  <c r="Q156" i="234"/>
  <c r="H156" i="234"/>
  <c r="V156" i="234"/>
  <c r="AH156" i="234"/>
  <c r="N157" i="234"/>
  <c r="AD157" i="234"/>
  <c r="AK158" i="234"/>
  <c r="AC158" i="234"/>
  <c r="U158" i="234"/>
  <c r="M158" i="234"/>
  <c r="AB158" i="234"/>
  <c r="S158" i="234"/>
  <c r="J158" i="234"/>
  <c r="AJ158" i="234"/>
  <c r="AA158" i="234"/>
  <c r="R158" i="234"/>
  <c r="I158" i="234"/>
  <c r="AI158" i="234"/>
  <c r="Z158" i="234"/>
  <c r="Q158" i="234"/>
  <c r="H158" i="234"/>
  <c r="V158" i="234"/>
  <c r="AH158" i="234"/>
  <c r="N159" i="234"/>
  <c r="AD159" i="234"/>
  <c r="AK160" i="234"/>
  <c r="AC160" i="234"/>
  <c r="U160" i="234"/>
  <c r="M160" i="234"/>
  <c r="AB160" i="234"/>
  <c r="S160" i="234"/>
  <c r="J160" i="234"/>
  <c r="AJ160" i="234"/>
  <c r="AA160" i="234"/>
  <c r="R160" i="234"/>
  <c r="I160" i="234"/>
  <c r="AI160" i="234"/>
  <c r="Z160" i="234"/>
  <c r="Q160" i="234"/>
  <c r="H160" i="234"/>
  <c r="V160" i="234"/>
  <c r="AH160" i="234"/>
  <c r="O161" i="234"/>
  <c r="AG161" i="234"/>
  <c r="I162" i="234"/>
  <c r="AJ163" i="234"/>
  <c r="AB163" i="234"/>
  <c r="T163" i="234"/>
  <c r="L163" i="234"/>
  <c r="AC163" i="234"/>
  <c r="S163" i="234"/>
  <c r="J163" i="234"/>
  <c r="AG163" i="234"/>
  <c r="W163" i="234"/>
  <c r="M163" i="234"/>
  <c r="AF163" i="234"/>
  <c r="V163" i="234"/>
  <c r="K163" i="234"/>
  <c r="AE163" i="234"/>
  <c r="U163" i="234"/>
  <c r="I163" i="234"/>
  <c r="X163" i="234"/>
  <c r="AG164" i="234"/>
  <c r="I165" i="234"/>
  <c r="AA165" i="234"/>
  <c r="AJ167" i="234"/>
  <c r="AB167" i="234"/>
  <c r="T167" i="234"/>
  <c r="L167" i="234"/>
  <c r="AE167" i="234"/>
  <c r="V167" i="234"/>
  <c r="M167" i="234"/>
  <c r="AH167" i="234"/>
  <c r="X167" i="234"/>
  <c r="N167" i="234"/>
  <c r="AG167" i="234"/>
  <c r="W167" i="234"/>
  <c r="K167" i="234"/>
  <c r="AF167" i="234"/>
  <c r="U167" i="234"/>
  <c r="J167" i="234"/>
  <c r="AD167" i="234"/>
  <c r="S167" i="234"/>
  <c r="I167" i="234"/>
  <c r="AC167" i="234"/>
  <c r="R167" i="234"/>
  <c r="H167" i="234"/>
  <c r="AI167" i="234"/>
  <c r="N162" i="234"/>
  <c r="Y162" i="234"/>
  <c r="O164" i="234"/>
  <c r="Z164" i="234"/>
  <c r="O166" i="234"/>
  <c r="Z166" i="234"/>
  <c r="O168" i="234"/>
  <c r="Z168" i="234"/>
  <c r="M170" i="234"/>
  <c r="Y170" i="234"/>
  <c r="AF164" i="234"/>
  <c r="X164" i="234"/>
  <c r="P164" i="234"/>
  <c r="H164" i="234"/>
  <c r="AC164" i="234"/>
  <c r="T164" i="234"/>
  <c r="K164" i="234"/>
  <c r="Q164" i="234"/>
  <c r="AA164" i="234"/>
  <c r="AK164" i="234"/>
  <c r="AF166" i="234"/>
  <c r="X166" i="234"/>
  <c r="P166" i="234"/>
  <c r="H166" i="234"/>
  <c r="AD166" i="234"/>
  <c r="U166" i="234"/>
  <c r="L166" i="234"/>
  <c r="Q166" i="234"/>
  <c r="AA166" i="234"/>
  <c r="AK166" i="234"/>
  <c r="AF168" i="234"/>
  <c r="X168" i="234"/>
  <c r="P168" i="234"/>
  <c r="H168" i="234"/>
  <c r="AE168" i="234"/>
  <c r="V168" i="234"/>
  <c r="M168" i="234"/>
  <c r="Q168" i="234"/>
  <c r="AA168" i="234"/>
  <c r="AK168" i="234"/>
  <c r="AF162" i="234"/>
  <c r="X162" i="234"/>
  <c r="P162" i="234"/>
  <c r="H162" i="234"/>
  <c r="AK162" i="234"/>
  <c r="AB162" i="234"/>
  <c r="S162" i="234"/>
  <c r="J162" i="234"/>
  <c r="Q162" i="234"/>
  <c r="AA162" i="234"/>
  <c r="G164" i="234"/>
  <c r="R164" i="234"/>
  <c r="AB164" i="234"/>
  <c r="G166" i="234"/>
  <c r="R166" i="234"/>
  <c r="AB166" i="234"/>
  <c r="G168" i="234"/>
  <c r="AL168" i="234" s="1"/>
  <c r="AN168" i="234" s="1"/>
  <c r="R168" i="234"/>
  <c r="AB168" i="234"/>
  <c r="AF170" i="234"/>
  <c r="X170" i="234"/>
  <c r="P170" i="234"/>
  <c r="H170" i="234"/>
  <c r="AG170" i="234"/>
  <c r="W170" i="234"/>
  <c r="N170" i="234"/>
  <c r="Q170" i="234"/>
  <c r="AA170" i="234"/>
  <c r="AK170" i="234"/>
  <c r="AJ173" i="234"/>
  <c r="AB173" i="234"/>
  <c r="T173" i="234"/>
  <c r="L173" i="234"/>
  <c r="O173" i="234"/>
  <c r="X173" i="234"/>
  <c r="AG173" i="234"/>
  <c r="AF174" i="234"/>
  <c r="X174" i="234"/>
  <c r="P174" i="234"/>
  <c r="H174" i="234"/>
  <c r="O174" i="234"/>
  <c r="Y174" i="234"/>
  <c r="AH174" i="234"/>
  <c r="AJ171" i="234"/>
  <c r="AB171" i="234"/>
  <c r="T171" i="234"/>
  <c r="L171" i="234"/>
  <c r="O171" i="234"/>
  <c r="X171" i="234"/>
  <c r="AG171" i="234"/>
  <c r="AF172" i="234"/>
  <c r="X172" i="234"/>
  <c r="P172" i="234"/>
  <c r="H172" i="234"/>
  <c r="O172" i="234"/>
  <c r="Y172" i="234"/>
  <c r="AH172" i="234"/>
  <c r="G173" i="234"/>
  <c r="P173" i="234"/>
  <c r="Y173" i="234"/>
  <c r="AH173" i="234"/>
  <c r="G174" i="234"/>
  <c r="Q174" i="234"/>
  <c r="Z174" i="234"/>
  <c r="AI174" i="234"/>
  <c r="H173" i="234"/>
  <c r="Q173" i="234"/>
  <c r="Z173" i="234"/>
  <c r="AI173" i="234"/>
  <c r="I174" i="234"/>
  <c r="R174" i="234"/>
  <c r="AA174" i="234"/>
  <c r="AJ174" i="234"/>
  <c r="M36" i="221"/>
  <c r="M37" i="221" s="1"/>
  <c r="F36" i="221"/>
  <c r="F37" i="221" s="1"/>
  <c r="U37" i="221" s="1"/>
  <c r="M29" i="221"/>
  <c r="F29" i="221"/>
  <c r="U29" i="221" s="1"/>
  <c r="M28" i="221"/>
  <c r="F28" i="221"/>
  <c r="M54" i="217"/>
  <c r="P55" i="217" s="1"/>
  <c r="M53" i="217"/>
  <c r="E51" i="217"/>
  <c r="P50" i="217"/>
  <c r="M50" i="217"/>
  <c r="E50" i="217"/>
  <c r="E49" i="217"/>
  <c r="P48" i="217"/>
  <c r="M48" i="217"/>
  <c r="E48" i="217"/>
  <c r="E47" i="217"/>
  <c r="P46" i="217"/>
  <c r="P53" i="217" s="1"/>
  <c r="P54" i="217" s="1"/>
  <c r="M46" i="217"/>
  <c r="E46" i="217"/>
  <c r="P45" i="217"/>
  <c r="M45" i="217"/>
  <c r="E37" i="217"/>
  <c r="P36" i="217"/>
  <c r="M36" i="217"/>
  <c r="E36" i="217"/>
  <c r="E35" i="217"/>
  <c r="P34" i="217"/>
  <c r="M34" i="217"/>
  <c r="E34" i="217"/>
  <c r="E33" i="217"/>
  <c r="P32" i="217"/>
  <c r="M32" i="217"/>
  <c r="E32" i="217"/>
  <c r="E31" i="217"/>
  <c r="P30" i="217"/>
  <c r="M30" i="217"/>
  <c r="E30" i="217"/>
  <c r="E29" i="217"/>
  <c r="P28" i="217"/>
  <c r="M28" i="217"/>
  <c r="E28" i="217"/>
  <c r="E27" i="217"/>
  <c r="P26" i="217"/>
  <c r="M26" i="217"/>
  <c r="E26" i="217"/>
  <c r="E25" i="217"/>
  <c r="P24" i="217"/>
  <c r="M24" i="217"/>
  <c r="E24" i="217"/>
  <c r="E23" i="217"/>
  <c r="P22" i="217"/>
  <c r="M22" i="217"/>
  <c r="E22" i="217"/>
  <c r="E21" i="217"/>
  <c r="P20" i="217"/>
  <c r="M20" i="217"/>
  <c r="E20" i="217"/>
  <c r="E19" i="217"/>
  <c r="P18" i="217"/>
  <c r="M18" i="217"/>
  <c r="E18" i="217"/>
  <c r="E17" i="217"/>
  <c r="P16" i="217"/>
  <c r="P39" i="217" s="1"/>
  <c r="P40" i="217" s="1"/>
  <c r="M16" i="217"/>
  <c r="M39" i="217" s="1"/>
  <c r="M40" i="217" s="1"/>
  <c r="P41" i="217" s="1"/>
  <c r="E16" i="217"/>
  <c r="P15" i="217"/>
  <c r="M15" i="217"/>
  <c r="J55" i="217" s="1"/>
  <c r="M208" i="233" l="1"/>
  <c r="P208" i="233" s="1"/>
  <c r="M205" i="233"/>
  <c r="P205" i="233" s="1"/>
  <c r="M209" i="233"/>
  <c r="P209" i="233" s="1"/>
  <c r="M210" i="233"/>
  <c r="P210" i="233" s="1"/>
  <c r="M199" i="233"/>
  <c r="P199" i="233" s="1"/>
  <c r="M201" i="233"/>
  <c r="P201" i="233" s="1"/>
  <c r="M214" i="233"/>
  <c r="P214" i="233" s="1"/>
  <c r="AM135" i="234"/>
  <c r="AQ135" i="234"/>
  <c r="AR135" i="234" s="1"/>
  <c r="AL163" i="234"/>
  <c r="AN163" i="234" s="1"/>
  <c r="AM133" i="233"/>
  <c r="AQ133" i="233"/>
  <c r="AR133" i="233" s="1"/>
  <c r="AQ43" i="234"/>
  <c r="AR43" i="234" s="1"/>
  <c r="AM43" i="234"/>
  <c r="AM75" i="233"/>
  <c r="AQ75" i="233"/>
  <c r="AR75" i="233" s="1"/>
  <c r="AL158" i="233"/>
  <c r="AN158" i="233" s="1"/>
  <c r="AM35" i="234"/>
  <c r="AQ35" i="234"/>
  <c r="AR35" i="234" s="1"/>
  <c r="AL169" i="233"/>
  <c r="AN169" i="233" s="1"/>
  <c r="AL166" i="234"/>
  <c r="AN166" i="234" s="1"/>
  <c r="AM19" i="233"/>
  <c r="AQ19" i="233"/>
  <c r="AR19" i="233" s="1"/>
  <c r="AQ61" i="233"/>
  <c r="AR61" i="233" s="1"/>
  <c r="AM61" i="233"/>
  <c r="AL157" i="234"/>
  <c r="AN157" i="234" s="1"/>
  <c r="AM79" i="234"/>
  <c r="AQ79" i="234"/>
  <c r="AR79" i="234" s="1"/>
  <c r="AL162" i="233"/>
  <c r="AN162" i="233" s="1"/>
  <c r="AM125" i="233"/>
  <c r="AQ125" i="233"/>
  <c r="AR125" i="233" s="1"/>
  <c r="AQ31" i="234"/>
  <c r="AR31" i="234" s="1"/>
  <c r="AM31" i="234"/>
  <c r="M221" i="233"/>
  <c r="P221" i="233" s="1"/>
  <c r="AL152" i="233"/>
  <c r="AN152" i="233" s="1"/>
  <c r="M218" i="233"/>
  <c r="P218" i="233" s="1"/>
  <c r="AQ11" i="234"/>
  <c r="S201" i="234" s="1"/>
  <c r="V201" i="234" s="1"/>
  <c r="AM11" i="234"/>
  <c r="AL153" i="234"/>
  <c r="AN153" i="234" s="1"/>
  <c r="AL161" i="233"/>
  <c r="AN161" i="233" s="1"/>
  <c r="M214" i="234"/>
  <c r="P214" i="234" s="1"/>
  <c r="M207" i="234"/>
  <c r="P207" i="234" s="1"/>
  <c r="AL162" i="234"/>
  <c r="AN162" i="234" s="1"/>
  <c r="AM17" i="233"/>
  <c r="AQ17" i="233"/>
  <c r="AR17" i="233" s="1"/>
  <c r="AL155" i="233"/>
  <c r="AN155" i="233" s="1"/>
  <c r="AQ49" i="233"/>
  <c r="AR49" i="233" s="1"/>
  <c r="AM49" i="233"/>
  <c r="AM115" i="233"/>
  <c r="AQ115" i="233"/>
  <c r="AR115" i="233" s="1"/>
  <c r="AL173" i="233"/>
  <c r="AN173" i="233" s="1"/>
  <c r="AL152" i="234"/>
  <c r="AN152" i="234" s="1"/>
  <c r="AL172" i="234"/>
  <c r="AN172" i="234" s="1"/>
  <c r="AL153" i="233"/>
  <c r="AN153" i="233" s="1"/>
  <c r="AM141" i="233"/>
  <c r="AQ141" i="233"/>
  <c r="AR141" i="233" s="1"/>
  <c r="AQ109" i="233"/>
  <c r="AR109" i="233" s="1"/>
  <c r="AM109" i="233"/>
  <c r="AM15" i="233"/>
  <c r="AQ15" i="233"/>
  <c r="AR15" i="233" s="1"/>
  <c r="AQ135" i="233"/>
  <c r="AR135" i="233" s="1"/>
  <c r="AM135" i="233"/>
  <c r="AL151" i="234"/>
  <c r="AN151" i="234" s="1"/>
  <c r="AM121" i="234"/>
  <c r="AQ121" i="234"/>
  <c r="AR121" i="234" s="1"/>
  <c r="AL164" i="233"/>
  <c r="AN164" i="233" s="1"/>
  <c r="AQ95" i="234"/>
  <c r="AR95" i="234" s="1"/>
  <c r="AM95" i="234"/>
  <c r="AQ57" i="234"/>
  <c r="AR57" i="234" s="1"/>
  <c r="AM57" i="234"/>
  <c r="AM29" i="233"/>
  <c r="AQ29" i="233"/>
  <c r="AR29" i="233" s="1"/>
  <c r="AQ37" i="234"/>
  <c r="AR37" i="234" s="1"/>
  <c r="AM37" i="234"/>
  <c r="AQ39" i="233"/>
  <c r="AR39" i="233" s="1"/>
  <c r="AM39" i="233"/>
  <c r="M198" i="233"/>
  <c r="P198" i="233" s="1"/>
  <c r="AM91" i="234"/>
  <c r="AQ91" i="234"/>
  <c r="AR91" i="234" s="1"/>
  <c r="AL159" i="234"/>
  <c r="AN159" i="234" s="1"/>
  <c r="AQ75" i="234"/>
  <c r="AR75" i="234" s="1"/>
  <c r="AM75" i="234"/>
  <c r="AL174" i="233"/>
  <c r="AN174" i="233" s="1"/>
  <c r="AM49" i="234"/>
  <c r="AQ49" i="234"/>
  <c r="AR49" i="234" s="1"/>
  <c r="AQ99" i="234"/>
  <c r="AR99" i="234" s="1"/>
  <c r="AM99" i="234"/>
  <c r="AM23" i="234"/>
  <c r="AQ23" i="234"/>
  <c r="AR23" i="234" s="1"/>
  <c r="AQ119" i="234"/>
  <c r="AR119" i="234" s="1"/>
  <c r="AM119" i="234"/>
  <c r="AM73" i="234"/>
  <c r="AQ73" i="234"/>
  <c r="AR73" i="234" s="1"/>
  <c r="AM105" i="233"/>
  <c r="AQ105" i="233"/>
  <c r="AR105" i="233" s="1"/>
  <c r="AQ107" i="234"/>
  <c r="AR107" i="234" s="1"/>
  <c r="AM107" i="234"/>
  <c r="AM21" i="234"/>
  <c r="AQ21" i="234"/>
  <c r="AR21" i="234" s="1"/>
  <c r="AL168" i="233"/>
  <c r="AN168" i="233" s="1"/>
  <c r="AQ15" i="234"/>
  <c r="S202" i="234" s="1"/>
  <c r="V202" i="234" s="1"/>
  <c r="AM15" i="234"/>
  <c r="M210" i="234"/>
  <c r="P210" i="234" s="1"/>
  <c r="AL160" i="234"/>
  <c r="AN160" i="234" s="1"/>
  <c r="AM25" i="234"/>
  <c r="AQ25" i="234"/>
  <c r="AR25" i="234" s="1"/>
  <c r="AL159" i="233"/>
  <c r="AN159" i="233" s="1"/>
  <c r="AQ123" i="233"/>
  <c r="AR123" i="233" s="1"/>
  <c r="AM123" i="233"/>
  <c r="AM47" i="233"/>
  <c r="AQ47" i="233"/>
  <c r="AR47" i="233" s="1"/>
  <c r="M206" i="233"/>
  <c r="P206" i="233" s="1"/>
  <c r="AL154" i="233"/>
  <c r="AN154" i="233" s="1"/>
  <c r="AQ101" i="234"/>
  <c r="AR101" i="234" s="1"/>
  <c r="AM101" i="234"/>
  <c r="AM141" i="234"/>
  <c r="AQ141" i="234"/>
  <c r="AR141" i="234" s="1"/>
  <c r="AM55" i="234"/>
  <c r="AQ55" i="234"/>
  <c r="AR55" i="234" s="1"/>
  <c r="AQ129" i="234"/>
  <c r="AR129" i="234" s="1"/>
  <c r="AM129" i="234"/>
  <c r="AM77" i="234"/>
  <c r="AQ77" i="234"/>
  <c r="AR77" i="234" s="1"/>
  <c r="M216" i="234"/>
  <c r="P216" i="234" s="1"/>
  <c r="M213" i="234"/>
  <c r="P213" i="234" s="1"/>
  <c r="AL156" i="233"/>
  <c r="AN156" i="233" s="1"/>
  <c r="AL154" i="234"/>
  <c r="AN154" i="234" s="1"/>
  <c r="AL171" i="233"/>
  <c r="AN171" i="233" s="1"/>
  <c r="AQ129" i="233"/>
  <c r="AR129" i="233" s="1"/>
  <c r="AM129" i="233"/>
  <c r="AM27" i="233"/>
  <c r="AQ27" i="233"/>
  <c r="AR27" i="233" s="1"/>
  <c r="M212" i="233"/>
  <c r="P212" i="233" s="1"/>
  <c r="AM71" i="234"/>
  <c r="AQ71" i="234"/>
  <c r="AR71" i="234" s="1"/>
  <c r="AL172" i="233"/>
  <c r="AN172" i="233" s="1"/>
  <c r="AL164" i="234"/>
  <c r="AN164" i="234" s="1"/>
  <c r="AL143" i="234"/>
  <c r="AL155" i="234"/>
  <c r="AN155" i="234" s="1"/>
  <c r="AL166" i="233"/>
  <c r="AN166" i="233" s="1"/>
  <c r="AM113" i="234"/>
  <c r="AQ113" i="234"/>
  <c r="AR113" i="234" s="1"/>
  <c r="AQ89" i="234"/>
  <c r="AR89" i="234" s="1"/>
  <c r="AM89" i="234"/>
  <c r="AQ85" i="234"/>
  <c r="AR85" i="234" s="1"/>
  <c r="AM85" i="234"/>
  <c r="AL143" i="233"/>
  <c r="M204" i="234"/>
  <c r="P204" i="234" s="1"/>
  <c r="M220" i="234"/>
  <c r="P220" i="234" s="1"/>
  <c r="M201" i="234"/>
  <c r="P201" i="234" s="1"/>
  <c r="M217" i="234"/>
  <c r="P217" i="234" s="1"/>
  <c r="AM77" i="233"/>
  <c r="AQ77" i="233"/>
  <c r="AR77" i="233" s="1"/>
  <c r="AL171" i="234"/>
  <c r="AN171" i="234" s="1"/>
  <c r="AM107" i="233"/>
  <c r="AQ107" i="233"/>
  <c r="AR107" i="233" s="1"/>
  <c r="AL175" i="233"/>
  <c r="AN175" i="233" s="1"/>
  <c r="AM93" i="233"/>
  <c r="AQ93" i="233"/>
  <c r="AR93" i="233" s="1"/>
  <c r="AQ11" i="233"/>
  <c r="AR11" i="233" s="1"/>
  <c r="AM11" i="233"/>
  <c r="M217" i="233"/>
  <c r="P217" i="233" s="1"/>
  <c r="M200" i="233"/>
  <c r="P200" i="233" s="1"/>
  <c r="M216" i="233"/>
  <c r="P216" i="233" s="1"/>
  <c r="AQ65" i="233"/>
  <c r="AR65" i="233" s="1"/>
  <c r="AM65" i="233"/>
  <c r="AM67" i="233"/>
  <c r="AQ67" i="233"/>
  <c r="AR67" i="233" s="1"/>
  <c r="M207" i="233"/>
  <c r="P207" i="233" s="1"/>
  <c r="AL165" i="234"/>
  <c r="AN165" i="234" s="1"/>
  <c r="AQ139" i="234"/>
  <c r="AR139" i="234" s="1"/>
  <c r="AM139" i="234"/>
  <c r="AM111" i="234"/>
  <c r="AQ111" i="234"/>
  <c r="AR111" i="234" s="1"/>
  <c r="AM93" i="234"/>
  <c r="AQ93" i="234"/>
  <c r="AR93" i="234" s="1"/>
  <c r="AL158" i="234"/>
  <c r="AN158" i="234" s="1"/>
  <c r="AL157" i="233"/>
  <c r="AN157" i="233" s="1"/>
  <c r="AL167" i="233"/>
  <c r="AN167" i="233" s="1"/>
  <c r="AM57" i="233"/>
  <c r="AQ57" i="233"/>
  <c r="AR57" i="233" s="1"/>
  <c r="AQ21" i="233"/>
  <c r="AR21" i="233" s="1"/>
  <c r="AM21" i="233"/>
  <c r="AM103" i="234"/>
  <c r="AQ103" i="234"/>
  <c r="AR103" i="234" s="1"/>
  <c r="AL167" i="234"/>
  <c r="AN167" i="234" s="1"/>
  <c r="AL174" i="234"/>
  <c r="AN174" i="234" s="1"/>
  <c r="AM109" i="234"/>
  <c r="AQ109" i="234"/>
  <c r="AR109" i="234" s="1"/>
  <c r="AM39" i="234"/>
  <c r="AQ39" i="234"/>
  <c r="AR39" i="234" s="1"/>
  <c r="M197" i="233"/>
  <c r="P197" i="233" s="1"/>
  <c r="AM45" i="233"/>
  <c r="AQ45" i="233"/>
  <c r="AR45" i="233" s="1"/>
  <c r="AL173" i="234"/>
  <c r="AN173" i="234" s="1"/>
  <c r="AQ123" i="234"/>
  <c r="AR123" i="234" s="1"/>
  <c r="AM123" i="234"/>
  <c r="AM137" i="234"/>
  <c r="AQ137" i="234"/>
  <c r="AR137" i="234" s="1"/>
  <c r="AM63" i="234"/>
  <c r="AQ63" i="234"/>
  <c r="AR63" i="234" s="1"/>
  <c r="AQ127" i="234"/>
  <c r="AR127" i="234" s="1"/>
  <c r="AM127" i="234"/>
  <c r="AM53" i="234"/>
  <c r="AQ53" i="234"/>
  <c r="AR53" i="234" s="1"/>
  <c r="AQ83" i="234"/>
  <c r="AR83" i="234" s="1"/>
  <c r="AM83" i="234"/>
  <c r="AL160" i="233"/>
  <c r="AN160" i="233" s="1"/>
  <c r="AL175" i="234"/>
  <c r="AN175" i="234" s="1"/>
  <c r="AM13" i="234"/>
  <c r="AQ13" i="234"/>
  <c r="AM59" i="234"/>
  <c r="AQ59" i="234"/>
  <c r="AR59" i="234" s="1"/>
  <c r="AQ47" i="234"/>
  <c r="AR47" i="234" s="1"/>
  <c r="AM47" i="234"/>
  <c r="AL163" i="233"/>
  <c r="AN163" i="233" s="1"/>
  <c r="AQ17" i="234"/>
  <c r="AR17" i="234" s="1"/>
  <c r="K201" i="234" s="1"/>
  <c r="AM17" i="234"/>
  <c r="M202" i="234"/>
  <c r="P202" i="234" s="1"/>
  <c r="M218" i="234"/>
  <c r="P218" i="234" s="1"/>
  <c r="M211" i="234"/>
  <c r="P211" i="234" s="1"/>
  <c r="AL156" i="234"/>
  <c r="AN156" i="234" s="1"/>
  <c r="AL170" i="234"/>
  <c r="AN170" i="234" s="1"/>
  <c r="AL151" i="233"/>
  <c r="AN151" i="233" s="1"/>
  <c r="AM85" i="233"/>
  <c r="AQ85" i="233"/>
  <c r="AR85" i="233" s="1"/>
  <c r="AQ105" i="234"/>
  <c r="AR105" i="234" s="1"/>
  <c r="AM105" i="234"/>
  <c r="M215" i="233"/>
  <c r="P215" i="233" s="1"/>
  <c r="AQ73" i="233"/>
  <c r="AR73" i="233" s="1"/>
  <c r="AM73" i="233"/>
  <c r="AQ37" i="233"/>
  <c r="AR37" i="233" s="1"/>
  <c r="AM37" i="233"/>
  <c r="J41" i="217"/>
  <c r="U21" i="212"/>
  <c r="T21" i="212"/>
  <c r="U24" i="211"/>
  <c r="T24" i="211"/>
  <c r="AL4" i="173"/>
  <c r="X4" i="173"/>
  <c r="AN176" i="234" l="1"/>
  <c r="G148" i="234" s="1"/>
  <c r="Y148" i="234" s="1"/>
  <c r="AM148" i="234" s="1"/>
  <c r="AN176" i="233"/>
  <c r="G148" i="233" s="1"/>
  <c r="Y148" i="233" s="1"/>
  <c r="AM148" i="233" s="1"/>
  <c r="G46" i="198"/>
  <c r="N11" i="198"/>
  <c r="O11" i="198" s="1"/>
  <c r="J29" i="196"/>
  <c r="R19" i="196"/>
  <c r="R21" i="196"/>
  <c r="Q19" i="196"/>
  <c r="Q21" i="196"/>
  <c r="P19" i="196"/>
  <c r="P21" i="196"/>
  <c r="O19" i="196"/>
  <c r="O21" i="196"/>
  <c r="N19" i="196"/>
  <c r="N21" i="196"/>
  <c r="M19" i="196"/>
  <c r="M21" i="196"/>
  <c r="L19" i="196"/>
  <c r="L21" i="196"/>
  <c r="K19" i="196"/>
  <c r="K21" i="196"/>
  <c r="J19" i="196"/>
  <c r="J21" i="196"/>
  <c r="I19" i="196"/>
  <c r="I21" i="196"/>
  <c r="H19" i="196"/>
  <c r="H21" i="196"/>
  <c r="G19" i="196"/>
  <c r="G21" i="196"/>
  <c r="P7" i="196"/>
  <c r="W74" i="195"/>
  <c r="W73" i="195"/>
  <c r="W72" i="195"/>
  <c r="W71" i="195"/>
  <c r="W70" i="195"/>
  <c r="W69" i="195"/>
  <c r="W68" i="195"/>
  <c r="W67" i="195"/>
  <c r="W66" i="195"/>
  <c r="W65" i="195"/>
  <c r="W64" i="195"/>
  <c r="W63" i="195"/>
  <c r="W62" i="195"/>
  <c r="W61" i="195"/>
  <c r="W60" i="195"/>
  <c r="W59" i="195"/>
  <c r="Q56" i="195"/>
  <c r="U39" i="195"/>
  <c r="AA41" i="195"/>
  <c r="U38" i="195"/>
  <c r="AA40" i="195"/>
  <c r="U37" i="195"/>
  <c r="AA39" i="195"/>
  <c r="U36" i="195"/>
  <c r="AA38" i="195"/>
  <c r="U35" i="195"/>
  <c r="AA37" i="195"/>
  <c r="Q34" i="195"/>
  <c r="U34" i="195"/>
  <c r="AJ20" i="195"/>
  <c r="AI18" i="195"/>
  <c r="AJ18" i="195"/>
  <c r="AI16" i="195"/>
  <c r="L34" i="195"/>
  <c r="L35" i="195"/>
  <c r="L36" i="195"/>
  <c r="L37" i="195"/>
  <c r="L38" i="195"/>
  <c r="L39" i="195"/>
  <c r="L40" i="195"/>
  <c r="L41" i="195"/>
  <c r="AJ2" i="195"/>
  <c r="AJ8" i="195"/>
  <c r="AI20" i="195"/>
  <c r="H20" i="195"/>
  <c r="W58" i="195"/>
  <c r="L56" i="195"/>
  <c r="L57" i="195"/>
  <c r="L58" i="195"/>
  <c r="L59" i="195"/>
  <c r="L60" i="195"/>
  <c r="L61" i="195"/>
  <c r="L62" i="195"/>
  <c r="L63" i="195"/>
  <c r="L64" i="195"/>
  <c r="L65" i="195"/>
  <c r="L66" i="195"/>
  <c r="L67" i="195"/>
  <c r="L68" i="195"/>
  <c r="L69" i="195"/>
  <c r="L70" i="195"/>
  <c r="L71" i="195"/>
  <c r="L72" i="195"/>
  <c r="L73" i="195"/>
  <c r="L74" i="195"/>
  <c r="S22" i="196"/>
  <c r="S23" i="196"/>
  <c r="S21" i="196"/>
  <c r="H19" i="195"/>
  <c r="AA36" i="195"/>
  <c r="J35" i="173"/>
  <c r="W59" i="179"/>
  <c r="AD61" i="179"/>
  <c r="W32" i="179"/>
  <c r="AD32" i="179"/>
  <c r="W22" i="179"/>
  <c r="AD24" i="179"/>
  <c r="L12" i="179"/>
  <c r="W51" i="179"/>
  <c r="AB51" i="179"/>
  <c r="AD59" i="179"/>
  <c r="AD34" i="179"/>
  <c r="Q117" i="179"/>
  <c r="Q118" i="179"/>
  <c r="S127" i="179"/>
  <c r="Q111" i="179"/>
  <c r="Q112" i="179"/>
  <c r="S125" i="179"/>
  <c r="K105" i="179"/>
  <c r="K125" i="179"/>
  <c r="J28" i="173"/>
  <c r="F27" i="173"/>
  <c r="J25" i="173"/>
  <c r="F21" i="173"/>
  <c r="J18" i="173"/>
  <c r="J20" i="173"/>
  <c r="F24" i="173"/>
  <c r="J22" i="173"/>
  <c r="F17" i="173"/>
  <c r="J15" i="173"/>
  <c r="AI8" i="173"/>
  <c r="AE8" i="173"/>
  <c r="AB8" i="173"/>
  <c r="Y8" i="173"/>
  <c r="Y7" i="173"/>
  <c r="H51" i="179"/>
  <c r="M51" i="179"/>
  <c r="AD22" i="179"/>
  <c r="G30" i="198" l="1"/>
  <c r="G31" i="198"/>
  <c r="G45" i="1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C4" authorId="0" shapeId="0" xr:uid="{8B2DFBAD-44CA-4D36-8D76-FDF585B36DFA}">
      <text>
        <r>
          <rPr>
            <b/>
            <sz val="9"/>
            <color indexed="81"/>
            <rFont val="MS P ゴシック"/>
            <family val="3"/>
            <charset val="128"/>
          </rPr>
          <t>当該月の月始め日を入力してください。（例：4/1と入力すると2019/4/1と表記され、月の日数も計算されます。）</t>
        </r>
        <r>
          <rPr>
            <sz val="9"/>
            <color indexed="81"/>
            <rFont val="MS P ゴシック"/>
            <family val="3"/>
            <charset val="128"/>
          </rPr>
          <t xml:space="preserve">
</t>
        </r>
      </text>
    </comment>
    <comment ref="E4" authorId="0" shapeId="0" xr:uid="{53819AEC-0C1A-4E8C-89A6-FD2CB80FECCB}">
      <text>
        <r>
          <rPr>
            <b/>
            <sz val="9"/>
            <color indexed="81"/>
            <rFont val="MS P ゴシック"/>
            <family val="3"/>
            <charset val="128"/>
          </rPr>
          <t>施設が設定した勤務形態、時間数が表示されます。</t>
        </r>
      </text>
    </comment>
    <comment ref="G9" authorId="0" shapeId="0" xr:uid="{B0DA7F7D-FD22-45C2-A2DD-3D183242A2FB}">
      <text>
        <r>
          <rPr>
            <b/>
            <sz val="9"/>
            <color indexed="81"/>
            <rFont val="MS P ゴシック"/>
            <family val="3"/>
            <charset val="128"/>
          </rPr>
          <t>月初め日を入力すると曜日が自動で表示されます。</t>
        </r>
        <r>
          <rPr>
            <sz val="9"/>
            <color indexed="81"/>
            <rFont val="MS P ゴシック"/>
            <family val="3"/>
            <charset val="128"/>
          </rPr>
          <t xml:space="preserve">
</t>
        </r>
      </text>
    </comment>
    <comment ref="Q10" authorId="0" shapeId="0" xr:uid="{97516731-20F3-4FC4-8AFE-3B714258E224}">
      <text>
        <r>
          <rPr>
            <b/>
            <sz val="9"/>
            <color indexed="81"/>
            <rFont val="MS P ゴシック"/>
            <family val="3"/>
            <charset val="128"/>
          </rPr>
          <t>施設が設定した勤務形態を選択入力すると、下段に設定した時間数が表示されます。</t>
        </r>
      </text>
    </comment>
    <comment ref="AL10" authorId="0" shapeId="0" xr:uid="{43E45DB8-1ABB-4E8A-B424-BF219855CD9D}">
      <text>
        <r>
          <rPr>
            <b/>
            <sz val="9"/>
            <color indexed="81"/>
            <rFont val="MS P ゴシック"/>
            <family val="3"/>
            <charset val="128"/>
          </rPr>
          <t>月の日数分の時間数の合計が表示されます。</t>
        </r>
        <r>
          <rPr>
            <sz val="9"/>
            <color indexed="81"/>
            <rFont val="MS P ゴシック"/>
            <family val="3"/>
            <charset val="128"/>
          </rPr>
          <t xml:space="preserve">
</t>
        </r>
      </text>
    </comment>
    <comment ref="AL11" authorId="0" shapeId="0" xr:uid="{0CCC4B1D-BD2E-4DEC-91F5-24E2088D912C}">
      <text>
        <r>
          <rPr>
            <b/>
            <sz val="9"/>
            <color indexed="81"/>
            <rFont val="MS P ゴシック"/>
            <family val="3"/>
            <charset val="128"/>
          </rPr>
          <t>４週の時間数の合計が表示されます。</t>
        </r>
      </text>
    </comment>
    <comment ref="AP11" authorId="0" shapeId="0" xr:uid="{A9109468-73B6-4911-B789-679352210E14}">
      <text>
        <r>
          <rPr>
            <b/>
            <sz val="9"/>
            <color indexed="81"/>
            <rFont val="MS P ゴシック"/>
            <family val="3"/>
            <charset val="128"/>
          </rPr>
          <t>常勤Ａ又はＢの場合は、「1.0」と表示されます。</t>
        </r>
      </text>
    </comment>
    <comment ref="AQ11" authorId="0" shapeId="0" xr:uid="{17ED2F12-7B92-4BBF-BE09-52E299F84194}">
      <text>
        <r>
          <rPr>
            <b/>
            <sz val="9"/>
            <color indexed="81"/>
            <rFont val="MS P ゴシック"/>
            <family val="3"/>
            <charset val="128"/>
          </rPr>
          <t>常勤・非常勤に関わらず、勤務時間数（実労働時間数）が表示されます。</t>
        </r>
      </text>
    </comment>
    <comment ref="AR11" authorId="0" shapeId="0" xr:uid="{8966A0F9-5459-462D-9201-E964CB4B8138}">
      <text>
        <r>
          <rPr>
            <b/>
            <sz val="9"/>
            <color indexed="81"/>
            <rFont val="MS P ゴシック"/>
            <family val="3"/>
            <charset val="128"/>
          </rPr>
          <t>非常勤Ｃ又はＤの場合は、合計時間数が表示されます。</t>
        </r>
        <r>
          <rPr>
            <sz val="9"/>
            <color indexed="81"/>
            <rFont val="MS P ゴシック"/>
            <family val="3"/>
            <charset val="128"/>
          </rPr>
          <t xml:space="preserve">
</t>
        </r>
      </text>
    </comment>
    <comment ref="D12" authorId="0" shapeId="0" xr:uid="{32CC68F6-A831-4ED9-AEEE-6FA3D488D7B5}">
      <text>
        <r>
          <rPr>
            <b/>
            <sz val="9"/>
            <color indexed="81"/>
            <rFont val="MS P ゴシック"/>
            <family val="3"/>
            <charset val="128"/>
          </rPr>
          <t>このセルのタブをクリックすると、勤務形態ＡＢＣＤが表示されるので選択入力してください。</t>
        </r>
      </text>
    </comment>
    <comment ref="C14" authorId="0" shapeId="0" xr:uid="{993EFA05-C44B-4619-9646-10B36EA7854C}">
      <text>
        <r>
          <rPr>
            <b/>
            <sz val="9"/>
            <color indexed="81"/>
            <rFont val="MS P ゴシック"/>
            <family val="3"/>
            <charset val="128"/>
          </rPr>
          <t xml:space="preserve">このセルのタブをクリックすると、施設で設定した職種が表示されるので選択入力してください。
</t>
        </r>
      </text>
    </comment>
    <comment ref="B76" authorId="0" shapeId="0" xr:uid="{2271984C-2945-43D3-8A11-0BF09AF25ABA}">
      <text>
        <r>
          <rPr>
            <b/>
            <sz val="9"/>
            <color indexed="81"/>
            <rFont val="MS P ゴシック"/>
            <family val="3"/>
            <charset val="128"/>
          </rPr>
          <t>34）～64）行までは非表示にしています。</t>
        </r>
      </text>
    </comment>
    <comment ref="B140" authorId="0" shapeId="0" xr:uid="{4700AFE7-16B0-4097-8CA7-AD2BF56AC25B}">
      <text>
        <r>
          <rPr>
            <b/>
            <sz val="9"/>
            <color indexed="81"/>
            <rFont val="MS P ゴシック"/>
            <family val="3"/>
            <charset val="128"/>
          </rPr>
          <t>65）以上作成する場合は、139行目と140行目の間に行の挿入をして、必要な行数を確保してください。</t>
        </r>
      </text>
    </comment>
    <comment ref="G142" authorId="0" shapeId="0" xr:uid="{5AC76B8D-D5B6-4B07-BCA3-90FBD0C92B05}">
      <text>
        <r>
          <rPr>
            <b/>
            <sz val="9"/>
            <color indexed="81"/>
            <rFont val="MS P ゴシック"/>
            <family val="3"/>
            <charset val="128"/>
          </rPr>
          <t>夜勤人員数（実人数）の計算範囲が10行目から142行目までとしているため、この行を削除しないでください。</t>
        </r>
      </text>
    </comment>
    <comment ref="AJ148" authorId="0" shapeId="0" xr:uid="{9B4E22E6-CF64-490F-97AE-8A6148865B62}">
      <text>
        <r>
          <rPr>
            <b/>
            <sz val="9"/>
            <color indexed="81"/>
            <rFont val="MS P ゴシック"/>
            <family val="3"/>
            <charset val="128"/>
          </rPr>
          <t>夜勤配置加算算定の場合に数値を入力してください。</t>
        </r>
      </text>
    </comment>
    <comment ref="AM148" authorId="0" shapeId="0" xr:uid="{2CF5C16A-C77D-4898-B2F2-2DBBB35381C0}">
      <text>
        <r>
          <rPr>
            <b/>
            <sz val="9"/>
            <color indexed="81"/>
            <rFont val="MS P ゴシック"/>
            <family val="3"/>
            <charset val="128"/>
          </rPr>
          <t>１日平均夜勤職員数が、必要な夜勤職員数を上回っていれば”OK”と表示されます。</t>
        </r>
      </text>
    </comment>
    <comment ref="G151" authorId="0" shapeId="0" xr:uid="{A2D1F60E-99F5-4893-9FE7-85E23F0A6A6F}">
      <text>
        <r>
          <rPr>
            <b/>
            <sz val="9"/>
            <color indexed="81"/>
            <rFont val="MS P ゴシック"/>
            <family val="3"/>
            <charset val="128"/>
          </rPr>
          <t>勤務形態一覧から左記勤務形態の回数が集計されます。各列・各行も同じ。</t>
        </r>
      </text>
    </comment>
    <comment ref="AM151" authorId="0" shapeId="0" xr:uid="{1FFD947D-05C3-4A30-B614-9E06B423ABF9}">
      <text>
        <r>
          <rPr>
            <b/>
            <sz val="9"/>
            <color indexed="81"/>
            <rFont val="MS P ゴシック"/>
            <family val="3"/>
            <charset val="128"/>
          </rPr>
          <t>勤務形態ごとの１月間の勤務時間が集計されます。</t>
        </r>
      </text>
    </comment>
    <comment ref="C192" authorId="0" shapeId="0" xr:uid="{0785B878-40DA-42D4-B37E-7C38E2D05511}">
      <text>
        <r>
          <rPr>
            <b/>
            <sz val="9"/>
            <color indexed="81"/>
            <rFont val="MS P ゴシック"/>
            <family val="3"/>
            <charset val="128"/>
          </rPr>
          <t>法人（施設）が定める常勤の従業者が勤務すべき時間数を入力してください。</t>
        </r>
      </text>
    </comment>
    <comment ref="Z192" authorId="0" shapeId="0" xr:uid="{7DBF76C3-8382-463E-B782-77E088BFF2E7}">
      <text>
        <r>
          <rPr>
            <b/>
            <sz val="9"/>
            <color indexed="81"/>
            <rFont val="MS P ゴシック"/>
            <family val="3"/>
            <charset val="128"/>
          </rPr>
          <t>午後10時から翌日午前5時までを含む連続する16時間で施設で定めた夜勤時間帯を入力してください。</t>
        </r>
      </text>
    </comment>
    <comment ref="E196" authorId="0" shapeId="0" xr:uid="{00D5DA4B-248D-4141-82C5-FEC00C5F11C2}">
      <text>
        <r>
          <rPr>
            <b/>
            <sz val="9"/>
            <color indexed="81"/>
            <rFont val="MS P ゴシック"/>
            <family val="3"/>
            <charset val="128"/>
          </rPr>
          <t>施設が設定した職種を入力してください。
この欄に入力すると勤務形態一覧で選択入力できます。</t>
        </r>
      </text>
    </comment>
    <comment ref="I196" authorId="0" shapeId="0" xr:uid="{15B3986F-86F2-4FFC-875C-9A775328EF38}">
      <text>
        <r>
          <rPr>
            <b/>
            <sz val="9"/>
            <color indexed="81"/>
            <rFont val="MS P ゴシック"/>
            <family val="3"/>
            <charset val="128"/>
          </rPr>
          <t>勤務形態一覧の①ＡＢの合計数値が表示されます。</t>
        </r>
      </text>
    </comment>
    <comment ref="K196" authorId="0" shapeId="0" xr:uid="{D8DAA919-78E9-4247-8F5A-DAA027BD75B5}">
      <text>
        <r>
          <rPr>
            <b/>
            <sz val="9"/>
            <color indexed="81"/>
            <rFont val="MS P ゴシック"/>
            <family val="3"/>
            <charset val="128"/>
          </rPr>
          <t>勤務形態一覧の③ＣＤの合計数値が表示されます。</t>
        </r>
        <r>
          <rPr>
            <sz val="9"/>
            <color indexed="81"/>
            <rFont val="MS P ゴシック"/>
            <family val="3"/>
            <charset val="128"/>
          </rPr>
          <t xml:space="preserve">
</t>
        </r>
      </text>
    </comment>
    <comment ref="M196" authorId="0" shapeId="0" xr:uid="{D8B538DA-95D6-4397-B978-D3D6990B6192}">
      <text>
        <r>
          <rPr>
            <b/>
            <sz val="9"/>
            <color indexed="81"/>
            <rFont val="MS P ゴシック"/>
            <family val="3"/>
            <charset val="128"/>
          </rPr>
          <t>①ＡＢと③ＣＤの常勤換算数が表示されます。</t>
        </r>
      </text>
    </comment>
    <comment ref="S196" authorId="0" shapeId="0" xr:uid="{3BE7C489-6D29-4301-84CB-00CF736ED981}">
      <text>
        <r>
          <rPr>
            <b/>
            <sz val="9"/>
            <color indexed="81"/>
            <rFont val="MS P ゴシック"/>
            <family val="3"/>
            <charset val="128"/>
          </rPr>
          <t>②換算（参考）は、全職種の実労働時間数の合計を表示しています。
この数値をもって人員基準が満たされているか判断するためのものではなく、例えば、人員基準は満たされているが、職員が「人員不足を感じる」といった場合などに確認するための目安です。</t>
        </r>
      </text>
    </comment>
    <comment ref="AC197" authorId="0" shapeId="0" xr:uid="{04906D06-9374-47F9-A19F-0B5DC3E96BF5}">
      <text>
        <r>
          <rPr>
            <b/>
            <sz val="9"/>
            <color indexed="81"/>
            <rFont val="MS P ゴシック"/>
            <family val="3"/>
            <charset val="128"/>
          </rPr>
          <t>施設が設定した勤務形態を入力してください。
この欄に入力すると勤務形態一覧で選択入力できます。
※太い枠の夜勤と明けについては、勤務形態一覧の最終行に「看護職員・介護職員の夜勤人員数（実人数）」の集計を行えるよう設定しています。</t>
        </r>
      </text>
    </comment>
    <comment ref="AN197" authorId="0" shapeId="0" xr:uid="{46C7B098-9C4C-44DF-88DC-55D5DA1A1D50}">
      <text>
        <r>
          <rPr>
            <b/>
            <sz val="9"/>
            <color indexed="81"/>
            <rFont val="MS P ゴシック"/>
            <family val="3"/>
            <charset val="128"/>
          </rPr>
          <t>この欄は、勤務形態一覧の上段に表示するための情報ですので、削除・入力等行わないでください。</t>
        </r>
        <r>
          <rPr>
            <sz val="9"/>
            <color indexed="81"/>
            <rFont val="MS P ゴシック"/>
            <family val="3"/>
            <charset val="128"/>
          </rPr>
          <t xml:space="preserve">
</t>
        </r>
      </text>
    </comment>
    <comment ref="AP197" authorId="0" shapeId="0" xr:uid="{3117066B-3A09-4701-915F-7B0890C20E2D}">
      <text>
        <r>
          <rPr>
            <b/>
            <sz val="9"/>
            <color indexed="81"/>
            <rFont val="MS P ゴシック"/>
            <family val="3"/>
            <charset val="128"/>
          </rPr>
          <t>左記の勤務時間帯から夜勤時間帯の時間数を入力してください。便宜上２列で入力できるようにしています。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00000000-0006-0000-0900-000001000000}">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<sst xmlns="http://schemas.openxmlformats.org/spreadsheetml/2006/main" count="7918" uniqueCount="2238">
  <si>
    <t>（指定を受けている場合）</t>
    <rPh sb="1" eb="3">
      <t>シテイ</t>
    </rPh>
    <rPh sb="4" eb="5">
      <t>ウ</t>
    </rPh>
    <rPh sb="9" eb="11">
      <t>バアイ</t>
    </rPh>
    <phoneticPr fontId="3"/>
  </si>
  <si>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</si>
  <si>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</si>
  <si>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</si>
  <si>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</si>
  <si>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</si>
  <si>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</si>
  <si>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</si>
  <si>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</si>
  <si>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</si>
  <si>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</si>
  <si>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</si>
  <si>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</si>
  <si>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</si>
  <si>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</si>
  <si>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</si>
  <si>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</si>
  <si>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</si>
  <si>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</si>
  <si>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</si>
  <si>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</si>
  <si>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</si>
  <si>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</si>
  <si>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</si>
  <si>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</si>
  <si>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</si>
  <si>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</si>
  <si>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</si>
  <si>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3"/>
  </si>
  <si>
    <t>日</t>
    <rPh sb="0" eb="1">
      <t>ヒ</t>
    </rPh>
    <phoneticPr fontId="3"/>
  </si>
  <si>
    <t>月</t>
    <rPh sb="0" eb="1">
      <t>ツキ</t>
    </rPh>
    <phoneticPr fontId="3"/>
  </si>
  <si>
    <t>年月日</t>
    <rPh sb="0" eb="3">
      <t>ネンガッピ</t>
    </rPh>
    <phoneticPr fontId="3"/>
  </si>
  <si>
    <t>(※変更の場合)</t>
    <rPh sb="2" eb="4">
      <t>ヘンコウ</t>
    </rPh>
    <rPh sb="5" eb="7">
      <t>バアイ</t>
    </rPh>
    <phoneticPr fontId="3"/>
  </si>
  <si>
    <t>変　更　後</t>
    <rPh sb="4" eb="5">
      <t>ゴ</t>
    </rPh>
    <phoneticPr fontId="3"/>
  </si>
  <si>
    <t>年</t>
    <rPh sb="0" eb="1">
      <t>ネン</t>
    </rPh>
    <phoneticPr fontId="3"/>
  </si>
  <si>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</si>
  <si>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</si>
  <si>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</si>
  <si>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</si>
  <si>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</si>
  <si>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3"/>
  </si>
  <si>
    <t>介護給付費算定に係る体制等に関する進達書＜基準該当事業者用＞</t>
    <rPh sb="17" eb="19">
      <t>シンタツ</t>
    </rPh>
    <rPh sb="21" eb="23">
      <t>キジュン</t>
    </rPh>
    <rPh sb="23" eb="25">
      <t>ガイトウ</t>
    </rPh>
    <rPh sb="25" eb="28">
      <t>ジギョウシャ</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</si>
  <si>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</si>
  <si>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届出を行う事業所の状況</t>
    <rPh sb="9" eb="11">
      <t>ジョウキョウ</t>
    </rPh>
    <phoneticPr fontId="3"/>
  </si>
  <si>
    <t>居宅介護支援</t>
    <rPh sb="0" eb="2">
      <t>キョタク</t>
    </rPh>
    <rPh sb="2" eb="4">
      <t>カイゴ</t>
    </rPh>
    <rPh sb="4" eb="6">
      <t>シエン</t>
    </rPh>
    <phoneticPr fontId="3"/>
  </si>
  <si>
    <t>登録年</t>
    <rPh sb="0" eb="2">
      <t>トウロク</t>
    </rPh>
    <rPh sb="2" eb="3">
      <t>ネン</t>
    </rPh>
    <phoneticPr fontId="3"/>
  </si>
  <si>
    <t>月日</t>
    <rPh sb="0" eb="2">
      <t>ガッピ</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</si>
  <si>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</si>
  <si>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</si>
  <si>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既に指定等を受けている事業</t>
    <rPh sb="0" eb="1">
      <t>スデ</t>
    </rPh>
    <rPh sb="2" eb="4">
      <t>シテイ</t>
    </rPh>
    <rPh sb="4" eb="5">
      <t>トウ</t>
    </rPh>
    <rPh sb="6" eb="7">
      <t>ウ</t>
    </rPh>
    <rPh sb="11" eb="13">
      <t>ジギョウ</t>
    </rPh>
    <phoneticPr fontId="3"/>
  </si>
  <si>
    <t>市町村が定める率</t>
    <rPh sb="0" eb="3">
      <t>シチョウソン</t>
    </rPh>
    <rPh sb="4" eb="5">
      <t>サダ</t>
    </rPh>
    <rPh sb="7" eb="8">
      <t>リツ</t>
    </rPh>
    <phoneticPr fontId="3"/>
  </si>
  <si>
    <t>(市町村記載)</t>
    <rPh sb="1" eb="4">
      <t>シチョウソン</t>
    </rPh>
    <rPh sb="4" eb="6">
      <t>キサイ</t>
    </rPh>
    <phoneticPr fontId="3"/>
  </si>
  <si>
    <t>備考1　「受付番号」欄には記載しないでください。</t>
    <rPh sb="7" eb="9">
      <t>バンゴウ</t>
    </rPh>
    <phoneticPr fontId="3"/>
  </si>
  <si>
    <t>法人である場合その種別</t>
    <rPh sb="5" eb="7">
      <t>バアイ</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</si>
  <si>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</si>
  <si>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異動（予定）</t>
    <phoneticPr fontId="3"/>
  </si>
  <si>
    <t>異動項目</t>
    <phoneticPr fontId="3"/>
  </si>
  <si>
    <t xml:space="preserve"> 1新規　2変更　3終了</t>
    <phoneticPr fontId="3"/>
  </si>
  <si>
    <t>　　4　「実施事業」欄は、該当する欄に「〇」を記入してください。</t>
    <phoneticPr fontId="3"/>
  </si>
  <si>
    <t>　　6　「異動項目」欄には、(別紙1，1－2)「介護給付費算定に係る体制等状況一覧表」に掲げる項目を記載してください。</t>
    <phoneticPr fontId="3"/>
  </si>
  <si>
    <t>％</t>
    <phoneticPr fontId="3"/>
  </si>
  <si>
    <t>　　8　「特記事項」欄には、異動の状況について具体的に記載してください。</t>
    <phoneticPr fontId="3"/>
  </si>
  <si>
    <t>異動区分</t>
    <rPh sb="0" eb="2">
      <t>イドウ</t>
    </rPh>
    <rPh sb="2" eb="4">
      <t>クブン</t>
    </rPh>
    <phoneticPr fontId="3"/>
  </si>
  <si>
    <t>施設種別</t>
    <rPh sb="0" eb="2">
      <t>シセツ</t>
    </rPh>
    <rPh sb="2" eb="4">
      <t>シュベツ</t>
    </rPh>
    <phoneticPr fontId="3"/>
  </si>
  <si>
    <t>職　種</t>
    <rPh sb="0" eb="1">
      <t>ショク</t>
    </rPh>
    <rPh sb="2" eb="3">
      <t>タネ</t>
    </rPh>
    <phoneticPr fontId="3"/>
  </si>
  <si>
    <t>氏　名</t>
    <rPh sb="0" eb="1">
      <t>シ</t>
    </rPh>
    <rPh sb="2" eb="3">
      <t>メイ</t>
    </rPh>
    <phoneticPr fontId="3"/>
  </si>
  <si>
    <t>管 理 栄 養 士</t>
    <rPh sb="0" eb="1">
      <t>カン</t>
    </rPh>
    <rPh sb="2" eb="3">
      <t>リ</t>
    </rPh>
    <rPh sb="4" eb="5">
      <t>エイ</t>
    </rPh>
    <rPh sb="6" eb="7">
      <t>オサム</t>
    </rPh>
    <rPh sb="8" eb="9">
      <t>シ</t>
    </rPh>
    <phoneticPr fontId="3"/>
  </si>
  <si>
    <t>介護支援専門員</t>
    <rPh sb="0" eb="2">
      <t>カイゴ</t>
    </rPh>
    <rPh sb="2" eb="4">
      <t>シエン</t>
    </rPh>
    <rPh sb="4" eb="7">
      <t>センモンイン</t>
    </rPh>
    <phoneticPr fontId="3"/>
  </si>
  <si>
    <t>看　護　師</t>
    <rPh sb="0" eb="1">
      <t>ミ</t>
    </rPh>
    <rPh sb="2" eb="3">
      <t>ユズル</t>
    </rPh>
    <rPh sb="4" eb="5">
      <t>シ</t>
    </rPh>
    <phoneticPr fontId="3"/>
  </si>
  <si>
    <t>医　　　師</t>
    <rPh sb="0" eb="1">
      <t>イ</t>
    </rPh>
    <rPh sb="4" eb="5">
      <t>シ</t>
    </rPh>
    <phoneticPr fontId="3"/>
  </si>
  <si>
    <t>市町村長名</t>
    <rPh sb="0" eb="3">
      <t>シチョウソン</t>
    </rPh>
    <rPh sb="3" eb="4">
      <t>チョウ</t>
    </rPh>
    <rPh sb="4" eb="5">
      <t>メイ</t>
    </rPh>
    <phoneticPr fontId="3"/>
  </si>
  <si>
    <t>介護予防訪問介護</t>
    <rPh sb="0" eb="2">
      <t>カイゴ</t>
    </rPh>
    <rPh sb="2" eb="4">
      <t>ヨボウ</t>
    </rPh>
    <phoneticPr fontId="3"/>
  </si>
  <si>
    <t>介護予防訪問入浴介護</t>
    <rPh sb="0" eb="2">
      <t>カイゴ</t>
    </rPh>
    <rPh sb="2" eb="4">
      <t>ヨボウ</t>
    </rPh>
    <phoneticPr fontId="3"/>
  </si>
  <si>
    <t>介護予防通所介護</t>
    <rPh sb="0" eb="2">
      <t>カイゴ</t>
    </rPh>
    <rPh sb="2" eb="4">
      <t>ヨボウ</t>
    </rPh>
    <phoneticPr fontId="3"/>
  </si>
  <si>
    <t>介護予防短期入所生活介護</t>
    <rPh sb="0" eb="2">
      <t>カイゴ</t>
    </rPh>
    <rPh sb="2" eb="4">
      <t>ヨボウ</t>
    </rPh>
    <phoneticPr fontId="3"/>
  </si>
  <si>
    <t>介護予防福祉用具貸与</t>
    <rPh sb="0" eb="2">
      <t>カイゴ</t>
    </rPh>
    <rPh sb="2" eb="4">
      <t>ヨボウ</t>
    </rPh>
    <phoneticPr fontId="3"/>
  </si>
  <si>
    <t>介護予防支援</t>
    <rPh sb="0" eb="2">
      <t>カイゴ</t>
    </rPh>
    <rPh sb="2" eb="4">
      <t>ヨボウ</t>
    </rPh>
    <rPh sb="4" eb="6">
      <t>シエン</t>
    </rPh>
    <phoneticPr fontId="3"/>
  </si>
  <si>
    <t>受付番号</t>
    <phoneticPr fontId="3"/>
  </si>
  <si>
    <t>　　知事　　殿</t>
    <phoneticPr fontId="3"/>
  </si>
  <si>
    <t>届　出　者</t>
    <phoneticPr fontId="3"/>
  </si>
  <si>
    <t>名　　称</t>
    <phoneticPr fontId="3"/>
  </si>
  <si>
    <t>　(郵便番号　　―　　　)</t>
    <phoneticPr fontId="3"/>
  </si>
  <si>
    <t>　　　　　県　　　　郡市</t>
    <phoneticPr fontId="3"/>
  </si>
  <si>
    <t>　(ビルの名称等)</t>
    <phoneticPr fontId="3"/>
  </si>
  <si>
    <t>連 絡 先</t>
    <phoneticPr fontId="3"/>
  </si>
  <si>
    <t>事業所の状況</t>
    <phoneticPr fontId="3"/>
  </si>
  <si>
    <t>同一所在地において行う　　　　　　　　　　　　　　　事業等の種類</t>
    <phoneticPr fontId="3"/>
  </si>
  <si>
    <t>変　更　前</t>
    <phoneticPr fontId="3"/>
  </si>
  <si>
    <t>　　5　「異動等の区分」欄には、今回届出を行う事業所について該当する数字に「〇」を記入してください。</t>
    <phoneticPr fontId="3"/>
  </si>
  <si>
    <t>人</t>
    <rPh sb="0" eb="1">
      <t>ニン</t>
    </rPh>
    <phoneticPr fontId="3"/>
  </si>
  <si>
    <t>職員の欠員による減算の状況</t>
  </si>
  <si>
    <t>ユニットケア体制</t>
    <rPh sb="6" eb="8">
      <t>タイセイ</t>
    </rPh>
    <phoneticPr fontId="3"/>
  </si>
  <si>
    <t>事業所名</t>
    <rPh sb="0" eb="3">
      <t>ジギョウショ</t>
    </rPh>
    <rPh sb="3" eb="4">
      <t>メイ</t>
    </rPh>
    <phoneticPr fontId="3"/>
  </si>
  <si>
    <t>2　異 動 区 分</t>
    <rPh sb="2" eb="3">
      <t>イ</t>
    </rPh>
    <rPh sb="4" eb="5">
      <t>ドウ</t>
    </rPh>
    <rPh sb="6" eb="7">
      <t>ク</t>
    </rPh>
    <rPh sb="8" eb="9">
      <t>ブン</t>
    </rPh>
    <phoneticPr fontId="3"/>
  </si>
  <si>
    <t>有・無</t>
    <rPh sb="0" eb="1">
      <t>ウ</t>
    </rPh>
    <rPh sb="2" eb="3">
      <t>ム</t>
    </rPh>
    <phoneticPr fontId="3"/>
  </si>
  <si>
    <t>１５％以上</t>
    <rPh sb="3" eb="5">
      <t>イジョウ</t>
    </rPh>
    <phoneticPr fontId="3"/>
  </si>
  <si>
    <t>　　　適宜欄を補正して、全ての出張所等の状況について記載してください。</t>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</si>
  <si>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</si>
  <si>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</si>
  <si>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9　「主たる事業所の所在地以外の場所で一部実施する場合の出張所等の所在地」について、複数の出張所等を有する場合は、</t>
    <phoneticPr fontId="3"/>
  </si>
  <si>
    <t>主たる事業所の所在地</t>
    <rPh sb="3" eb="6">
      <t>ジギョウショ</t>
    </rPh>
    <phoneticPr fontId="3"/>
  </si>
  <si>
    <t>　　3　「法人所轄庁」欄は、申請者が認可法人である場合に、その主務官庁の名称を記載してください。</t>
    <phoneticPr fontId="3"/>
  </si>
  <si>
    <t>歯科医師</t>
    <rPh sb="0" eb="2">
      <t>シカ</t>
    </rPh>
    <rPh sb="2" eb="4">
      <t>イシ</t>
    </rPh>
    <phoneticPr fontId="3"/>
  </si>
  <si>
    <t>（別紙●）</t>
    <rPh sb="1" eb="3">
      <t>ベッシ</t>
    </rPh>
    <phoneticPr fontId="3"/>
  </si>
  <si>
    <t>②</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</si>
  <si>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</si>
  <si>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</si>
  <si>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①</t>
    <phoneticPr fontId="3"/>
  </si>
  <si>
    <t>夜間勤務条件基準</t>
    <rPh sb="0" eb="2">
      <t>ヤカン</t>
    </rPh>
    <rPh sb="2" eb="4">
      <t>キンム</t>
    </rPh>
    <rPh sb="4" eb="6">
      <t>ジョウケン</t>
    </rPh>
    <rPh sb="6" eb="8">
      <t>キジュン</t>
    </rPh>
    <phoneticPr fontId="3"/>
  </si>
  <si>
    <t>夜勤職員配置加算</t>
    <rPh sb="0" eb="2">
      <t>ヤキン</t>
    </rPh>
    <rPh sb="2" eb="4">
      <t>ショクイン</t>
    </rPh>
    <rPh sb="4" eb="6">
      <t>ハイチ</t>
    </rPh>
    <rPh sb="6" eb="7">
      <t>カ</t>
    </rPh>
    <rPh sb="7" eb="8">
      <t>サン</t>
    </rPh>
    <phoneticPr fontId="3"/>
  </si>
  <si>
    <t>身体拘束廃止取組の有無</t>
    <rPh sb="0" eb="2">
      <t>シンタイ</t>
    </rPh>
    <rPh sb="2" eb="4">
      <t>コウソク</t>
    </rPh>
    <rPh sb="4" eb="6">
      <t>ハイシ</t>
    </rPh>
    <rPh sb="6" eb="8">
      <t>トリクミ</t>
    </rPh>
    <rPh sb="9" eb="11">
      <t>ウム</t>
    </rPh>
    <phoneticPr fontId="3"/>
  </si>
  <si>
    <t>療養食加算</t>
    <rPh sb="0" eb="2">
      <t>リョウヨウ</t>
    </rPh>
    <rPh sb="2" eb="3">
      <t>ショク</t>
    </rPh>
    <rPh sb="3" eb="4">
      <t>カ</t>
    </rPh>
    <rPh sb="4" eb="5">
      <t>サン</t>
    </rPh>
    <phoneticPr fontId="3"/>
  </si>
  <si>
    <t>褥瘡マネジメント加算</t>
    <rPh sb="0" eb="2">
      <t>ジョクソウ</t>
    </rPh>
    <rPh sb="8" eb="10">
      <t>カサン</t>
    </rPh>
    <phoneticPr fontId="3"/>
  </si>
  <si>
    <t>サービス提供体制強化加算</t>
    <rPh sb="4" eb="6">
      <t>テイキョウ</t>
    </rPh>
    <rPh sb="6" eb="8">
      <t>タイセイ</t>
    </rPh>
    <rPh sb="8" eb="10">
      <t>キョウカ</t>
    </rPh>
    <rPh sb="10" eb="11">
      <t>カ</t>
    </rPh>
    <rPh sb="11" eb="12">
      <t>サン</t>
    </rPh>
    <phoneticPr fontId="3"/>
  </si>
  <si>
    <t>施設コード</t>
    <rPh sb="0" eb="2">
      <t>シセツ</t>
    </rPh>
    <phoneticPr fontId="3"/>
  </si>
  <si>
    <t>日</t>
  </si>
  <si>
    <t>送迎体制</t>
    <rPh sb="0" eb="2">
      <t>ソウゲイ</t>
    </rPh>
    <rPh sb="2" eb="4">
      <t>タイセイ</t>
    </rPh>
    <phoneticPr fontId="3"/>
  </si>
  <si>
    <t>褥瘡マネジメントに関する届出書</t>
    <phoneticPr fontId="3"/>
  </si>
  <si>
    <t>加算等の種類</t>
    <rPh sb="0" eb="2">
      <t>カサン</t>
    </rPh>
    <rPh sb="2" eb="3">
      <t>トウ</t>
    </rPh>
    <rPh sb="4" eb="6">
      <t>シュルイ</t>
    </rPh>
    <phoneticPr fontId="3"/>
  </si>
  <si>
    <t>別紙</t>
    <phoneticPr fontId="3"/>
  </si>
  <si>
    <t>番号</t>
    <rPh sb="0" eb="2">
      <t>バンゴウ</t>
    </rPh>
    <phoneticPr fontId="3"/>
  </si>
  <si>
    <t>□</t>
  </si>
  <si>
    <t>□</t>
    <phoneticPr fontId="3"/>
  </si>
  <si>
    <t>■</t>
    <phoneticPr fontId="3"/>
  </si>
  <si>
    <t>介護給付費算定に係る体制等状況一覧表</t>
    <phoneticPr fontId="3"/>
  </si>
  <si>
    <t>介護支援専門員</t>
  </si>
  <si>
    <t>５月</t>
    <rPh sb="1" eb="2">
      <t>ガツ</t>
    </rPh>
    <phoneticPr fontId="3"/>
  </si>
  <si>
    <t>６月</t>
    <rPh sb="1" eb="2">
      <t>ガツ</t>
    </rPh>
    <phoneticPr fontId="3"/>
  </si>
  <si>
    <t>７月</t>
    <rPh sb="1" eb="2">
      <t>ガツ</t>
    </rPh>
    <phoneticPr fontId="3"/>
  </si>
  <si>
    <t>８月</t>
    <rPh sb="1" eb="2">
      <t>ガツ</t>
    </rPh>
    <phoneticPr fontId="3"/>
  </si>
  <si>
    <t>９月</t>
    <rPh sb="1" eb="2">
      <t>ガツ</t>
    </rPh>
    <phoneticPr fontId="3"/>
  </si>
  <si>
    <t>１月</t>
    <rPh sb="1" eb="2">
      <t>ガツ</t>
    </rPh>
    <phoneticPr fontId="3"/>
  </si>
  <si>
    <t>２月</t>
    <rPh sb="1" eb="2">
      <t>ガツ</t>
    </rPh>
    <phoneticPr fontId="3"/>
  </si>
  <si>
    <t>３月</t>
    <rPh sb="1" eb="2">
      <t>ガツ</t>
    </rPh>
    <phoneticPr fontId="3"/>
  </si>
  <si>
    <t>　</t>
    <phoneticPr fontId="3"/>
  </si>
  <si>
    <t>　</t>
    <phoneticPr fontId="3"/>
  </si>
  <si>
    <t>各種加算における必要な添付書類一覧（介護職員処遇改善加算は除く）</t>
    <rPh sb="0" eb="2">
      <t>カクシュ</t>
    </rPh>
    <rPh sb="29" eb="30">
      <t>ノゾ</t>
    </rPh>
    <phoneticPr fontId="3"/>
  </si>
  <si>
    <t>●</t>
  </si>
  <si>
    <t>◎</t>
  </si>
  <si>
    <t>備考欄（その他の書類など）</t>
    <rPh sb="0" eb="2">
      <t>ビコウ</t>
    </rPh>
    <rPh sb="2" eb="3">
      <t>ラン</t>
    </rPh>
    <rPh sb="6" eb="7">
      <t>タ</t>
    </rPh>
    <rPh sb="8" eb="10">
      <t>ショルイ</t>
    </rPh>
    <phoneticPr fontId="3"/>
  </si>
  <si>
    <t>夜勤職員配置加算</t>
    <rPh sb="0" eb="2">
      <t>ヤキン</t>
    </rPh>
    <rPh sb="2" eb="4">
      <t>ショクイン</t>
    </rPh>
    <rPh sb="4" eb="6">
      <t>ハイチ</t>
    </rPh>
    <rPh sb="6" eb="8">
      <t>カサン</t>
    </rPh>
    <phoneticPr fontId="3"/>
  </si>
  <si>
    <t>認知症ケア加算</t>
    <rPh sb="0" eb="3">
      <t>ニンチショウ</t>
    </rPh>
    <rPh sb="5" eb="7">
      <t>カサン</t>
    </rPh>
    <phoneticPr fontId="3"/>
  </si>
  <si>
    <t>若年性認知症入所者受入加算</t>
    <rPh sb="0" eb="3">
      <t>ジャクネンセイ</t>
    </rPh>
    <rPh sb="3" eb="5">
      <t>ニンチ</t>
    </rPh>
    <rPh sb="5" eb="6">
      <t>ショウ</t>
    </rPh>
    <rPh sb="6" eb="9">
      <t>ニュウショシャ</t>
    </rPh>
    <rPh sb="9" eb="11">
      <t>ウケイ</t>
    </rPh>
    <rPh sb="11" eb="13">
      <t>カサン</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</si>
  <si>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</si>
  <si>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ターミナルケア体制</t>
    <rPh sb="7" eb="9">
      <t>タイセイ</t>
    </rPh>
    <phoneticPr fontId="3"/>
  </si>
  <si>
    <t>療養食加算</t>
    <rPh sb="0" eb="2">
      <t>リョウヨウ</t>
    </rPh>
    <rPh sb="2" eb="3">
      <t>ショク</t>
    </rPh>
    <rPh sb="3" eb="5">
      <t>カサン</t>
    </rPh>
    <phoneticPr fontId="3"/>
  </si>
  <si>
    <t>認知症専門ケア加算</t>
    <rPh sb="0" eb="2">
      <t>ニンチ</t>
    </rPh>
    <rPh sb="2" eb="3">
      <t>ショウ</t>
    </rPh>
    <rPh sb="3" eb="5">
      <t>センモン</t>
    </rPh>
    <rPh sb="7" eb="8">
      <t>カ</t>
    </rPh>
    <rPh sb="8" eb="9">
      <t>サン</t>
    </rPh>
    <phoneticPr fontId="3"/>
  </si>
  <si>
    <t>療養体制維持特別加算Ⅰ</t>
    <rPh sb="0" eb="2">
      <t>リョウヨウ</t>
    </rPh>
    <rPh sb="2" eb="4">
      <t>タイセイ</t>
    </rPh>
    <rPh sb="4" eb="6">
      <t>イジ</t>
    </rPh>
    <rPh sb="6" eb="7">
      <t>トク</t>
    </rPh>
    <rPh sb="7" eb="8">
      <t>ベツ</t>
    </rPh>
    <rPh sb="8" eb="9">
      <t>カ</t>
    </rPh>
    <rPh sb="9" eb="10">
      <t>サン</t>
    </rPh>
    <phoneticPr fontId="3"/>
  </si>
  <si>
    <t>療養体制維持特別加算Ⅱ</t>
    <rPh sb="0" eb="2">
      <t>リョウヨウ</t>
    </rPh>
    <rPh sb="2" eb="4">
      <t>タイセイ</t>
    </rPh>
    <rPh sb="4" eb="6">
      <t>イジ</t>
    </rPh>
    <rPh sb="6" eb="7">
      <t>トク</t>
    </rPh>
    <rPh sb="7" eb="8">
      <t>ベツ</t>
    </rPh>
    <rPh sb="8" eb="9">
      <t>カ</t>
    </rPh>
    <rPh sb="9" eb="10">
      <t>サン</t>
    </rPh>
    <phoneticPr fontId="3"/>
  </si>
  <si>
    <t>老健01</t>
    <rPh sb="0" eb="2">
      <t>ロウケン</t>
    </rPh>
    <phoneticPr fontId="3"/>
  </si>
  <si>
    <t>老健02</t>
    <rPh sb="0" eb="2">
      <t>ロウケン</t>
    </rPh>
    <phoneticPr fontId="3"/>
  </si>
  <si>
    <t>老健03</t>
    <rPh sb="0" eb="2">
      <t>ロウケン</t>
    </rPh>
    <phoneticPr fontId="3"/>
  </si>
  <si>
    <t>老健04</t>
    <rPh sb="0" eb="2">
      <t>ロウケン</t>
    </rPh>
    <phoneticPr fontId="3"/>
  </si>
  <si>
    <t>老健05</t>
    <rPh sb="0" eb="2">
      <t>ロウケン</t>
    </rPh>
    <phoneticPr fontId="3"/>
  </si>
  <si>
    <t>老健06</t>
    <rPh sb="0" eb="2">
      <t>ロウケン</t>
    </rPh>
    <phoneticPr fontId="3"/>
  </si>
  <si>
    <t>老健07</t>
    <rPh sb="0" eb="2">
      <t>ロウケン</t>
    </rPh>
    <phoneticPr fontId="3"/>
  </si>
  <si>
    <t>老健08</t>
    <rPh sb="0" eb="2">
      <t>ロウケン</t>
    </rPh>
    <phoneticPr fontId="3"/>
  </si>
  <si>
    <t>老健09</t>
    <rPh sb="0" eb="2">
      <t>ロウケン</t>
    </rPh>
    <phoneticPr fontId="3"/>
  </si>
  <si>
    <t>老健10</t>
    <rPh sb="0" eb="2">
      <t>ロウケン</t>
    </rPh>
    <phoneticPr fontId="3"/>
  </si>
  <si>
    <t>老健11</t>
    <rPh sb="0" eb="2">
      <t>ロウケン</t>
    </rPh>
    <phoneticPr fontId="3"/>
  </si>
  <si>
    <t>老健12</t>
    <rPh sb="0" eb="2">
      <t>ロウケン</t>
    </rPh>
    <phoneticPr fontId="3"/>
  </si>
  <si>
    <t>老健13</t>
    <rPh sb="0" eb="2">
      <t>ロウケン</t>
    </rPh>
    <phoneticPr fontId="3"/>
  </si>
  <si>
    <t>老健14</t>
    <rPh sb="0" eb="2">
      <t>ロウケン</t>
    </rPh>
    <phoneticPr fontId="3"/>
  </si>
  <si>
    <t>（Ⅰ）のみ</t>
    <phoneticPr fontId="3"/>
  </si>
  <si>
    <t>共通</t>
    <rPh sb="0" eb="2">
      <t>キョウツウ</t>
    </rPh>
    <phoneticPr fontId="3"/>
  </si>
  <si>
    <t>老健15</t>
    <rPh sb="0" eb="2">
      <t>ロウケン</t>
    </rPh>
    <phoneticPr fontId="3"/>
  </si>
  <si>
    <t>老健16</t>
    <rPh sb="0" eb="2">
      <t>ロウケン</t>
    </rPh>
    <phoneticPr fontId="3"/>
  </si>
  <si>
    <t>老健17</t>
    <rPh sb="0" eb="2">
      <t>ロウケン</t>
    </rPh>
    <phoneticPr fontId="3"/>
  </si>
  <si>
    <t>老健18</t>
    <rPh sb="0" eb="2">
      <t>ロウケン</t>
    </rPh>
    <phoneticPr fontId="3"/>
  </si>
  <si>
    <t>（Ⅰ）のみ</t>
    <phoneticPr fontId="3"/>
  </si>
  <si>
    <t>時間延長サービス体制</t>
    <rPh sb="0" eb="2">
      <t>ジカン</t>
    </rPh>
    <rPh sb="2" eb="4">
      <t>エンチョウ</t>
    </rPh>
    <rPh sb="8" eb="10">
      <t>タイセイ</t>
    </rPh>
    <phoneticPr fontId="3"/>
  </si>
  <si>
    <t>リハビリテーション提供体制加算</t>
    <rPh sb="9" eb="11">
      <t>テイキョウ</t>
    </rPh>
    <rPh sb="11" eb="13">
      <t>タイセイ</t>
    </rPh>
    <rPh sb="13" eb="15">
      <t>カサン</t>
    </rPh>
    <phoneticPr fontId="3"/>
  </si>
  <si>
    <t>リハビリテーションマネジメント加算</t>
    <rPh sb="15" eb="17">
      <t>カサン</t>
    </rPh>
    <phoneticPr fontId="3"/>
  </si>
  <si>
    <t>認知症短期集中リハビリテーション実施加算</t>
    <rPh sb="0" eb="2">
      <t>ニンチ</t>
    </rPh>
    <rPh sb="2" eb="3">
      <t>ショウ</t>
    </rPh>
    <rPh sb="3" eb="5">
      <t>タンキ</t>
    </rPh>
    <rPh sb="5" eb="7">
      <t>シュウチュウ</t>
    </rPh>
    <rPh sb="16" eb="18">
      <t>ジッシ</t>
    </rPh>
    <rPh sb="18" eb="20">
      <t>カサン</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</si>
  <si>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</si>
  <si>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5">
      <t>ニンチ</t>
    </rPh>
    <rPh sb="5" eb="6">
      <t>ショウ</t>
    </rPh>
    <rPh sb="6" eb="9">
      <t>リヨウシャ</t>
    </rPh>
    <rPh sb="9" eb="11">
      <t>ウケイ</t>
    </rPh>
    <rPh sb="11" eb="13">
      <t>カサン</t>
    </rPh>
    <phoneticPr fontId="3"/>
  </si>
  <si>
    <t>中重度者ケア体制加算</t>
    <rPh sb="0" eb="1">
      <t>チュウ</t>
    </rPh>
    <rPh sb="1" eb="3">
      <t>ジュウド</t>
    </rPh>
    <rPh sb="3" eb="4">
      <t>シャ</t>
    </rPh>
    <rPh sb="6" eb="8">
      <t>タイセイ</t>
    </rPh>
    <rPh sb="8" eb="10">
      <t>カサン</t>
    </rPh>
    <phoneticPr fontId="3"/>
  </si>
  <si>
    <t>2. 介護老人保健施設</t>
  </si>
  <si>
    <t>通リハ01</t>
    <rPh sb="0" eb="1">
      <t>ツウ</t>
    </rPh>
    <phoneticPr fontId="3"/>
  </si>
  <si>
    <t>予通リ01</t>
    <rPh sb="0" eb="1">
      <t>ヨ</t>
    </rPh>
    <rPh sb="1" eb="2">
      <t>ツウ</t>
    </rPh>
    <phoneticPr fontId="3"/>
  </si>
  <si>
    <t>予通リ02</t>
    <rPh sb="0" eb="1">
      <t>ヨ</t>
    </rPh>
    <rPh sb="1" eb="2">
      <t>ツウ</t>
    </rPh>
    <phoneticPr fontId="3"/>
  </si>
  <si>
    <t>予通リ03</t>
    <rPh sb="0" eb="1">
      <t>ヨ</t>
    </rPh>
    <rPh sb="1" eb="2">
      <t>ツウ</t>
    </rPh>
    <phoneticPr fontId="3"/>
  </si>
  <si>
    <t>予通リ04</t>
    <rPh sb="0" eb="1">
      <t>ヨ</t>
    </rPh>
    <rPh sb="1" eb="2">
      <t>ツウ</t>
    </rPh>
    <phoneticPr fontId="3"/>
  </si>
  <si>
    <t>予通リ05</t>
    <rPh sb="0" eb="1">
      <t>ヨ</t>
    </rPh>
    <rPh sb="1" eb="2">
      <t>ツウ</t>
    </rPh>
    <phoneticPr fontId="3"/>
  </si>
  <si>
    <t>予通リ06</t>
    <rPh sb="0" eb="1">
      <t>ヨ</t>
    </rPh>
    <rPh sb="1" eb="2">
      <t>ツウ</t>
    </rPh>
    <phoneticPr fontId="3"/>
  </si>
  <si>
    <t>予通リ07</t>
    <rPh sb="0" eb="1">
      <t>ヨ</t>
    </rPh>
    <rPh sb="1" eb="2">
      <t>ツウ</t>
    </rPh>
    <phoneticPr fontId="3"/>
  </si>
  <si>
    <t>予通リ08</t>
    <rPh sb="0" eb="1">
      <t>ヨ</t>
    </rPh>
    <rPh sb="1" eb="2">
      <t>ツウ</t>
    </rPh>
    <phoneticPr fontId="3"/>
  </si>
  <si>
    <t>予通リ09</t>
    <rPh sb="0" eb="1">
      <t>ヨ</t>
    </rPh>
    <rPh sb="1" eb="2">
      <t>ツウ</t>
    </rPh>
    <phoneticPr fontId="3"/>
  </si>
  <si>
    <t>予通リ10</t>
    <rPh sb="0" eb="1">
      <t>ヨ</t>
    </rPh>
    <rPh sb="1" eb="2">
      <t>ツウ</t>
    </rPh>
    <phoneticPr fontId="3"/>
  </si>
  <si>
    <t>（Ⅰ）のみ</t>
    <phoneticPr fontId="3"/>
  </si>
  <si>
    <t>●</t>
    <phoneticPr fontId="3"/>
  </si>
  <si>
    <t>◎</t>
    <phoneticPr fontId="3"/>
  </si>
  <si>
    <t>老健19</t>
    <rPh sb="0" eb="2">
      <t>ロウケン</t>
    </rPh>
    <phoneticPr fontId="3"/>
  </si>
  <si>
    <t>人員配置区分（基本型）</t>
    <rPh sb="0" eb="2">
      <t>ジンイン</t>
    </rPh>
    <rPh sb="2" eb="4">
      <t>ハイチ</t>
    </rPh>
    <rPh sb="4" eb="6">
      <t>クブン</t>
    </rPh>
    <rPh sb="7" eb="9">
      <t>キホン</t>
    </rPh>
    <rPh sb="9" eb="10">
      <t>ガタ</t>
    </rPh>
    <phoneticPr fontId="3"/>
  </si>
  <si>
    <t>人員配置区分（その他）</t>
    <rPh sb="0" eb="2">
      <t>ジンイン</t>
    </rPh>
    <rPh sb="2" eb="4">
      <t>ハイチ</t>
    </rPh>
    <rPh sb="4" eb="6">
      <t>クブン</t>
    </rPh>
    <rPh sb="9" eb="10">
      <t>タ</t>
    </rPh>
    <phoneticPr fontId="3"/>
  </si>
  <si>
    <t>人員配置区分（在宅強化型）</t>
    <rPh sb="0" eb="2">
      <t>ジンイン</t>
    </rPh>
    <rPh sb="2" eb="4">
      <t>ハイチ</t>
    </rPh>
    <rPh sb="4" eb="6">
      <t>クブン</t>
    </rPh>
    <rPh sb="7" eb="9">
      <t>ザイタク</t>
    </rPh>
    <rPh sb="9" eb="11">
      <t>キョウカ</t>
    </rPh>
    <rPh sb="11" eb="12">
      <t>ガタ</t>
    </rPh>
    <phoneticPr fontId="3"/>
  </si>
  <si>
    <t>1　事 業 所 名</t>
    <phoneticPr fontId="3"/>
  </si>
  <si>
    <t>　1　新規　2　変更　3　終了</t>
    <phoneticPr fontId="3"/>
  </si>
  <si>
    <t>→</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</si>
  <si>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</si>
  <si>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</si>
  <si>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</si>
  <si>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４　届  出  項  目</t>
    <rPh sb="2" eb="3">
      <t>トドケ</t>
    </rPh>
    <rPh sb="5" eb="6">
      <t>デ</t>
    </rPh>
    <rPh sb="8" eb="9">
      <t>コウ</t>
    </rPh>
    <rPh sb="11" eb="12">
      <t>モク</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</si>
  <si>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</si>
  <si>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</si>
  <si>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</si>
  <si>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</si>
  <si>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④</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</si>
  <si>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</si>
  <si>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</si>
  <si>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</si>
  <si>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③</t>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</si>
  <si>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</si>
  <si>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</si>
  <si>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</si>
  <si>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</si>
  <si>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</si>
  <si>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</si>
  <si>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</si>
  <si>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</si>
  <si>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</si>
  <si>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</si>
  <si>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</si>
  <si>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</si>
  <si>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</si>
  <si>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</si>
  <si>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</si>
  <si>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</si>
  <si>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</si>
  <si>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</si>
  <si>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</si>
  <si>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</si>
  <si>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</si>
  <si>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</si>
  <si>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</si>
  <si>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</si>
  <si>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⑤</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</si>
  <si>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</si>
  <si>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</si>
  <si>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</si>
  <si>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</si>
  <si>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日</t>
    <rPh sb="0" eb="1">
      <t>ニチ</t>
    </rPh>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</si>
  <si>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</si>
  <si>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</si>
  <si>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</si>
  <si>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</si>
  <si>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</si>
  <si>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</si>
  <si>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</si>
  <si>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</si>
  <si>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</si>
  <si>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</si>
  <si>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</si>
  <si>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</si>
  <si>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</si>
  <si>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</si>
  <si>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t>
    <phoneticPr fontId="3"/>
  </si>
  <si>
    <t>上記評価項目（A～J）について、項目に応じた「在宅復帰・在宅療養支援等指標」の合計値を記入</t>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</si>
  <si>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</si>
  <si>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</si>
  <si>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</si>
  <si>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</si>
  <si>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</si>
  <si>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</si>
  <si>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</si>
  <si>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</si>
  <si>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</si>
  <si>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</si>
  <si>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</si>
  <si>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</si>
  <si>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</si>
  <si>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４　届  出  項  目</t>
    <rPh sb="2" eb="3">
      <t>トドケ</t>
    </rPh>
    <rPh sb="5" eb="6">
      <t>デ</t>
    </rPh>
    <rPh sb="8" eb="9">
      <t>コウ</t>
    </rPh>
    <rPh sb="11" eb="12">
      <t>メ</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</si>
  <si>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</si>
  <si>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</si>
  <si>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</si>
  <si>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</si>
  <si>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３５％以上</t>
    <rPh sb="3" eb="5">
      <t>イジョウ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</si>
  <si>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</si>
  <si>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</si>
  <si>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</si>
  <si>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</si>
  <si>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</si>
  <si>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</si>
  <si>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</si>
  <si>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</si>
  <si>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</si>
  <si>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又は</t>
    <rPh sb="0" eb="1">
      <t>マタ</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</si>
  <si>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</si>
  <si>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</si>
  <si>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</si>
  <si>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</si>
  <si>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</si>
  <si>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</si>
  <si>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</si>
  <si>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3　届 出 項 目</t>
    <rPh sb="2" eb="3">
      <t>トドケ</t>
    </rPh>
    <rPh sb="4" eb="5">
      <t>デ</t>
    </rPh>
    <rPh sb="6" eb="7">
      <t>コウ</t>
    </rPh>
    <rPh sb="8" eb="9">
      <t>モク</t>
    </rPh>
    <phoneticPr fontId="3"/>
  </si>
  <si>
    <t>①　終了者数の状況</t>
    <phoneticPr fontId="3"/>
  </si>
  <si>
    <t>②　事業所の利用状況</t>
    <phoneticPr fontId="3"/>
  </si>
  <si>
    <t>評価対象期間の利用者延月数</t>
    <phoneticPr fontId="3"/>
  </si>
  <si>
    <t>評価対象期間の新規利用者数</t>
    <phoneticPr fontId="3"/>
  </si>
  <si>
    <t>12×（②＋③）÷２÷①</t>
    <phoneticPr fontId="3"/>
  </si>
  <si>
    <t>　※　各要件を満たす場合については、それぞれ根拠となる（要件を満たすことがわかる）書類も
　　提出してください。</t>
    <phoneticPr fontId="3"/>
  </si>
  <si>
    <t>※</t>
    <phoneticPr fontId="3"/>
  </si>
  <si>
    <t>４月</t>
    <rPh sb="1" eb="2">
      <t>ガツ</t>
    </rPh>
    <phoneticPr fontId="3"/>
  </si>
  <si>
    <t>＝</t>
    <phoneticPr fontId="3"/>
  </si>
  <si>
    <t>通リハ02</t>
    <rPh sb="0" eb="1">
      <t>ツウ</t>
    </rPh>
    <phoneticPr fontId="3"/>
  </si>
  <si>
    <t>通リハ03</t>
    <rPh sb="0" eb="1">
      <t>ツウ</t>
    </rPh>
    <phoneticPr fontId="3"/>
  </si>
  <si>
    <t>通リハ04</t>
    <rPh sb="0" eb="1">
      <t>ツウ</t>
    </rPh>
    <phoneticPr fontId="3"/>
  </si>
  <si>
    <t>通リハ05</t>
    <rPh sb="0" eb="1">
      <t>ツウ</t>
    </rPh>
    <phoneticPr fontId="3"/>
  </si>
  <si>
    <t>通リハ06</t>
    <rPh sb="0" eb="1">
      <t>ツウ</t>
    </rPh>
    <phoneticPr fontId="3"/>
  </si>
  <si>
    <t>通リハ07</t>
    <rPh sb="0" eb="1">
      <t>ツウ</t>
    </rPh>
    <phoneticPr fontId="3"/>
  </si>
  <si>
    <t>通リハ08</t>
    <rPh sb="0" eb="1">
      <t>ツウ</t>
    </rPh>
    <phoneticPr fontId="3"/>
  </si>
  <si>
    <t>通リハ09</t>
    <rPh sb="0" eb="1">
      <t>ツウ</t>
    </rPh>
    <phoneticPr fontId="3"/>
  </si>
  <si>
    <t>通リハ10</t>
    <rPh sb="0" eb="1">
      <t>ツウ</t>
    </rPh>
    <phoneticPr fontId="3"/>
  </si>
  <si>
    <t>通リハ11</t>
    <rPh sb="0" eb="1">
      <t>ツウ</t>
    </rPh>
    <phoneticPr fontId="3"/>
  </si>
  <si>
    <t>通リハ12</t>
    <rPh sb="0" eb="1">
      <t>ツウ</t>
    </rPh>
    <phoneticPr fontId="3"/>
  </si>
  <si>
    <t>通リハ13</t>
    <rPh sb="0" eb="1">
      <t>ツウ</t>
    </rPh>
    <phoneticPr fontId="3"/>
  </si>
  <si>
    <t>通リハ14</t>
    <rPh sb="0" eb="1">
      <t>ツウ</t>
    </rPh>
    <phoneticPr fontId="3"/>
  </si>
  <si>
    <t>通リハ15</t>
    <rPh sb="0" eb="1">
      <t>ツウ</t>
    </rPh>
    <phoneticPr fontId="3"/>
  </si>
  <si>
    <t>事業所の規模</t>
    <phoneticPr fontId="3"/>
  </si>
  <si>
    <t>◎</t>
    <phoneticPr fontId="3"/>
  </si>
  <si>
    <t>老健20</t>
    <rPh sb="0" eb="2">
      <t>ロウケン</t>
    </rPh>
    <phoneticPr fontId="3"/>
  </si>
  <si>
    <t>老健21</t>
    <rPh sb="0" eb="2">
      <t>ロウケン</t>
    </rPh>
    <phoneticPr fontId="3"/>
  </si>
  <si>
    <t>1.介護保健施設（Ⅰ）、2. ユニット型介護保健施設（Ⅰ）、5.介護保健施設（Ⅱ）、6. ユニット型介護保健施設（Ⅱ）、7.介護保健施設（Ⅲ）、8. ユニット型介護保健施設（Ⅲ）、9.介護保健施設 （Ⅳ）、A. ユニット型介護保健施設 （Ⅳ）</t>
    <phoneticPr fontId="3"/>
  </si>
  <si>
    <t xml:space="preserve">     </t>
    <phoneticPr fontId="3"/>
  </si>
  <si>
    <t>÷</t>
    <phoneticPr fontId="3"/>
  </si>
  <si>
    <t>⑥</t>
    <phoneticPr fontId="3"/>
  </si>
  <si>
    <t>1.老健（Ⅰ）、2. ユニット型老健（Ⅰ）、5.療養型老健（Ⅱ）、6. ユニット型療養型老健（Ⅱ）、7.療養型老健（Ⅲ）、8. ユニット型療養型老健（Ⅲ）、9.老健 （Ⅳ）、A. ユニット型老健（Ⅳ）</t>
    <rPh sb="2" eb="4">
      <t>ロウケン</t>
    </rPh>
    <rPh sb="16" eb="18">
      <t>ロウケン</t>
    </rPh>
    <rPh sb="24" eb="26">
      <t>リョウヨウ</t>
    </rPh>
    <rPh sb="26" eb="27">
      <t>ガタ</t>
    </rPh>
    <rPh sb="27" eb="29">
      <t>ロウケン</t>
    </rPh>
    <rPh sb="41" eb="43">
      <t>リョウヨウ</t>
    </rPh>
    <rPh sb="43" eb="44">
      <t>ガタ</t>
    </rPh>
    <rPh sb="44" eb="46">
      <t>ロウケン</t>
    </rPh>
    <rPh sb="52" eb="55">
      <t>リョウヨウガタ</t>
    </rPh>
    <rPh sb="55" eb="57">
      <t>ロウケン</t>
    </rPh>
    <rPh sb="69" eb="72">
      <t>リョウヨウガタ</t>
    </rPh>
    <rPh sb="72" eb="74">
      <t>ロウケン</t>
    </rPh>
    <rPh sb="80" eb="82">
      <t>ロウケン</t>
    </rPh>
    <phoneticPr fontId="3"/>
  </si>
  <si>
    <t>（Ⅱ）（Ⅲ）</t>
    <phoneticPr fontId="3"/>
  </si>
  <si>
    <t>短療01</t>
    <rPh sb="0" eb="1">
      <t>タン</t>
    </rPh>
    <rPh sb="1" eb="2">
      <t>イヤス</t>
    </rPh>
    <phoneticPr fontId="3"/>
  </si>
  <si>
    <t>短療02</t>
    <rPh sb="0" eb="1">
      <t>タン</t>
    </rPh>
    <rPh sb="1" eb="2">
      <t>イヤス</t>
    </rPh>
    <phoneticPr fontId="3"/>
  </si>
  <si>
    <t>短療03</t>
    <rPh sb="0" eb="1">
      <t>タン</t>
    </rPh>
    <rPh sb="1" eb="2">
      <t>イヤス</t>
    </rPh>
    <phoneticPr fontId="3"/>
  </si>
  <si>
    <t>短療04</t>
    <rPh sb="0" eb="1">
      <t>タン</t>
    </rPh>
    <rPh sb="1" eb="2">
      <t>イヤス</t>
    </rPh>
    <phoneticPr fontId="3"/>
  </si>
  <si>
    <t>短療05</t>
    <rPh sb="0" eb="1">
      <t>タン</t>
    </rPh>
    <rPh sb="1" eb="2">
      <t>イヤス</t>
    </rPh>
    <phoneticPr fontId="3"/>
  </si>
  <si>
    <t>短療06</t>
    <rPh sb="0" eb="1">
      <t>タン</t>
    </rPh>
    <rPh sb="1" eb="2">
      <t>イヤス</t>
    </rPh>
    <phoneticPr fontId="3"/>
  </si>
  <si>
    <t>短療07</t>
    <rPh sb="0" eb="1">
      <t>タン</t>
    </rPh>
    <rPh sb="1" eb="2">
      <t>イヤス</t>
    </rPh>
    <phoneticPr fontId="3"/>
  </si>
  <si>
    <t>短療08</t>
    <rPh sb="0" eb="1">
      <t>タン</t>
    </rPh>
    <rPh sb="1" eb="2">
      <t>イヤス</t>
    </rPh>
    <phoneticPr fontId="3"/>
  </si>
  <si>
    <t>短療09</t>
    <rPh sb="0" eb="1">
      <t>タン</t>
    </rPh>
    <rPh sb="1" eb="2">
      <t>イヤス</t>
    </rPh>
    <phoneticPr fontId="3"/>
  </si>
  <si>
    <t>短療10</t>
    <rPh sb="0" eb="1">
      <t>タン</t>
    </rPh>
    <rPh sb="1" eb="2">
      <t>イヤス</t>
    </rPh>
    <phoneticPr fontId="3"/>
  </si>
  <si>
    <t>短療11</t>
    <rPh sb="0" eb="1">
      <t>タン</t>
    </rPh>
    <rPh sb="1" eb="2">
      <t>イヤス</t>
    </rPh>
    <phoneticPr fontId="3"/>
  </si>
  <si>
    <t>短療12</t>
    <rPh sb="0" eb="1">
      <t>タン</t>
    </rPh>
    <rPh sb="1" eb="2">
      <t>イヤス</t>
    </rPh>
    <phoneticPr fontId="3"/>
  </si>
  <si>
    <t>短療13</t>
    <rPh sb="0" eb="1">
      <t>タン</t>
    </rPh>
    <rPh sb="1" eb="2">
      <t>イヤス</t>
    </rPh>
    <phoneticPr fontId="3"/>
  </si>
  <si>
    <t>短療14</t>
    <rPh sb="0" eb="1">
      <t>タン</t>
    </rPh>
    <rPh sb="1" eb="2">
      <t>イヤス</t>
    </rPh>
    <phoneticPr fontId="3"/>
  </si>
  <si>
    <t>短療15</t>
    <rPh sb="0" eb="1">
      <t>タン</t>
    </rPh>
    <rPh sb="1" eb="2">
      <t>イヤス</t>
    </rPh>
    <phoneticPr fontId="3"/>
  </si>
  <si>
    <t>予短療01</t>
    <rPh sb="0" eb="1">
      <t>ヨ</t>
    </rPh>
    <rPh sb="1" eb="2">
      <t>タン</t>
    </rPh>
    <rPh sb="2" eb="3">
      <t>イヤス</t>
    </rPh>
    <phoneticPr fontId="3"/>
  </si>
  <si>
    <t>予短療02</t>
    <rPh sb="0" eb="1">
      <t>ヨ</t>
    </rPh>
    <rPh sb="1" eb="2">
      <t>タン</t>
    </rPh>
    <rPh sb="2" eb="3">
      <t>イヤス</t>
    </rPh>
    <phoneticPr fontId="3"/>
  </si>
  <si>
    <t>予短療03</t>
    <rPh sb="0" eb="1">
      <t>ヨ</t>
    </rPh>
    <rPh sb="1" eb="2">
      <t>タン</t>
    </rPh>
    <rPh sb="2" eb="3">
      <t>イヤス</t>
    </rPh>
    <phoneticPr fontId="3"/>
  </si>
  <si>
    <t>予短療04</t>
    <rPh sb="0" eb="1">
      <t>ヨ</t>
    </rPh>
    <rPh sb="1" eb="2">
      <t>タン</t>
    </rPh>
    <rPh sb="2" eb="3">
      <t>イヤス</t>
    </rPh>
    <phoneticPr fontId="3"/>
  </si>
  <si>
    <t>予短療05</t>
    <rPh sb="0" eb="1">
      <t>ヨ</t>
    </rPh>
    <rPh sb="1" eb="2">
      <t>タン</t>
    </rPh>
    <rPh sb="2" eb="3">
      <t>イヤス</t>
    </rPh>
    <phoneticPr fontId="3"/>
  </si>
  <si>
    <t>予短療06</t>
    <rPh sb="0" eb="1">
      <t>ヨ</t>
    </rPh>
    <rPh sb="1" eb="2">
      <t>タン</t>
    </rPh>
    <rPh sb="2" eb="3">
      <t>イヤス</t>
    </rPh>
    <phoneticPr fontId="3"/>
  </si>
  <si>
    <t>予短療07</t>
    <rPh sb="0" eb="1">
      <t>ヨ</t>
    </rPh>
    <rPh sb="1" eb="2">
      <t>タン</t>
    </rPh>
    <rPh sb="2" eb="3">
      <t>イヤス</t>
    </rPh>
    <phoneticPr fontId="3"/>
  </si>
  <si>
    <t>予短療08</t>
    <rPh sb="0" eb="1">
      <t>ヨ</t>
    </rPh>
    <rPh sb="1" eb="2">
      <t>タン</t>
    </rPh>
    <rPh sb="2" eb="3">
      <t>イヤス</t>
    </rPh>
    <phoneticPr fontId="3"/>
  </si>
  <si>
    <t>予短療09</t>
    <rPh sb="0" eb="1">
      <t>ヨ</t>
    </rPh>
    <rPh sb="1" eb="2">
      <t>タン</t>
    </rPh>
    <rPh sb="2" eb="3">
      <t>イヤス</t>
    </rPh>
    <phoneticPr fontId="3"/>
  </si>
  <si>
    <t>予短療10</t>
    <rPh sb="0" eb="1">
      <t>ヨ</t>
    </rPh>
    <rPh sb="1" eb="2">
      <t>タン</t>
    </rPh>
    <rPh sb="2" eb="3">
      <t>イヤス</t>
    </rPh>
    <phoneticPr fontId="3"/>
  </si>
  <si>
    <t>予短療11</t>
    <rPh sb="0" eb="1">
      <t>ヨ</t>
    </rPh>
    <rPh sb="1" eb="2">
      <t>タン</t>
    </rPh>
    <rPh sb="2" eb="3">
      <t>イヤス</t>
    </rPh>
    <phoneticPr fontId="3"/>
  </si>
  <si>
    <t>予短療12</t>
    <rPh sb="0" eb="1">
      <t>ヨ</t>
    </rPh>
    <rPh sb="1" eb="2">
      <t>タン</t>
    </rPh>
    <rPh sb="2" eb="3">
      <t>イヤス</t>
    </rPh>
    <phoneticPr fontId="3"/>
  </si>
  <si>
    <t>予短療13</t>
    <rPh sb="0" eb="1">
      <t>ヨ</t>
    </rPh>
    <rPh sb="1" eb="2">
      <t>タン</t>
    </rPh>
    <rPh sb="2" eb="3">
      <t>イヤス</t>
    </rPh>
    <phoneticPr fontId="3"/>
  </si>
  <si>
    <t>予短療14</t>
    <rPh sb="0" eb="1">
      <t>ヨ</t>
    </rPh>
    <rPh sb="1" eb="2">
      <t>タン</t>
    </rPh>
    <rPh sb="2" eb="3">
      <t>イヤス</t>
    </rPh>
    <phoneticPr fontId="3"/>
  </si>
  <si>
    <t>◎</t>
    <phoneticPr fontId="3"/>
  </si>
  <si>
    <t>◎</t>
    <phoneticPr fontId="3"/>
  </si>
  <si>
    <t>◎勤務形態一覧は、看護・介護職員分（算定月）</t>
    <phoneticPr fontId="3"/>
  </si>
  <si>
    <t>施 設 名 称</t>
    <rPh sb="0" eb="1">
      <t>シ</t>
    </rPh>
    <rPh sb="2" eb="3">
      <t>セツ</t>
    </rPh>
    <rPh sb="4" eb="5">
      <t>ナ</t>
    </rPh>
    <rPh sb="6" eb="7">
      <t>ショウ</t>
    </rPh>
    <phoneticPr fontId="3"/>
  </si>
  <si>
    <t>定員</t>
    <rPh sb="0" eb="2">
      <t>テイイン</t>
    </rPh>
    <phoneticPr fontId="3"/>
  </si>
  <si>
    <t>職　　種</t>
    <rPh sb="0" eb="1">
      <t>ショク</t>
    </rPh>
    <rPh sb="3" eb="4">
      <t>タネ</t>
    </rPh>
    <phoneticPr fontId="3"/>
  </si>
  <si>
    <t>基　　準</t>
    <rPh sb="0" eb="1">
      <t>モト</t>
    </rPh>
    <rPh sb="3" eb="4">
      <t>ジュン</t>
    </rPh>
    <phoneticPr fontId="3"/>
  </si>
  <si>
    <t>基準人員</t>
    <rPh sb="0" eb="2">
      <t>キジュン</t>
    </rPh>
    <rPh sb="2" eb="4">
      <t>ジンイン</t>
    </rPh>
    <phoneticPr fontId="3"/>
  </si>
  <si>
    <t>実人員</t>
    <rPh sb="0" eb="1">
      <t>ジツ</t>
    </rPh>
    <rPh sb="1" eb="3">
      <t>ジンイン</t>
    </rPh>
    <phoneticPr fontId="3"/>
  </si>
  <si>
    <t>備　　考</t>
    <rPh sb="0" eb="1">
      <t>ソナエ</t>
    </rPh>
    <rPh sb="3" eb="4">
      <t>コウ</t>
    </rPh>
    <phoneticPr fontId="3"/>
  </si>
  <si>
    <t>看護・介護</t>
  </si>
  <si>
    <t>①入　　所</t>
    <rPh sb="1" eb="2">
      <t>ニュウ</t>
    </rPh>
    <rPh sb="4" eb="5">
      <t>ショ</t>
    </rPh>
    <phoneticPr fontId="3"/>
  </si>
  <si>
    <t>②通　　所</t>
    <rPh sb="1" eb="2">
      <t>ツウ</t>
    </rPh>
    <rPh sb="4" eb="5">
      <t>ショ</t>
    </rPh>
    <phoneticPr fontId="3"/>
  </si>
  <si>
    <t>週</t>
    <rPh sb="0" eb="1">
      <t>シュウ</t>
    </rPh>
    <phoneticPr fontId="3"/>
  </si>
  <si>
    <t>回</t>
    <rPh sb="0" eb="1">
      <t>カイ</t>
    </rPh>
    <phoneticPr fontId="3"/>
  </si>
  <si>
    <t>曜日～</t>
    <rPh sb="0" eb="2">
      <t>ヨウビ</t>
    </rPh>
    <phoneticPr fontId="3"/>
  </si>
  <si>
    <t>曜日）</t>
    <rPh sb="0" eb="2">
      <t>ヨウビ</t>
    </rPh>
    <phoneticPr fontId="3"/>
  </si>
  <si>
    <t>【　入　　所　】</t>
    <rPh sb="2" eb="3">
      <t>ニュウ</t>
    </rPh>
    <rPh sb="5" eb="6">
      <t>ショ</t>
    </rPh>
    <phoneticPr fontId="3"/>
  </si>
  <si>
    <t>介護老人保健施設の人員、施設及び設備並びに運営に関する基準（平成11年厚生省令第40号）</t>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3"/>
  </si>
  <si>
    <t>医　　師</t>
    <rPh sb="0" eb="1">
      <t>イ</t>
    </rPh>
    <rPh sb="3" eb="4">
      <t>シ</t>
    </rPh>
    <phoneticPr fontId="3"/>
  </si>
  <si>
    <t>支援相談員</t>
    <rPh sb="0" eb="2">
      <t>シエン</t>
    </rPh>
    <rPh sb="2" eb="5">
      <t>ソウダンイン</t>
    </rPh>
    <phoneticPr fontId="3"/>
  </si>
  <si>
    <t>人以上</t>
    <rPh sb="0" eb="1">
      <t>ニン</t>
    </rPh>
    <rPh sb="1" eb="3">
      <t>イジョウ</t>
    </rPh>
    <phoneticPr fontId="3"/>
  </si>
  <si>
    <t>薬剤師</t>
    <rPh sb="0" eb="3">
      <t>ヤクザイシ</t>
    </rPh>
    <phoneticPr fontId="3"/>
  </si>
  <si>
    <t>人÷</t>
    <rPh sb="0" eb="1">
      <t>ニン</t>
    </rPh>
    <phoneticPr fontId="3"/>
  </si>
  <si>
    <t>人以上÷2/7</t>
    <rPh sb="0" eb="1">
      <t>ニン</t>
    </rPh>
    <rPh sb="1" eb="3">
      <t>イジョウ</t>
    </rPh>
    <phoneticPr fontId="3"/>
  </si>
  <si>
    <t>看護・介護職員の7分の2程度</t>
    <rPh sb="12" eb="14">
      <t>テイド</t>
    </rPh>
    <phoneticPr fontId="3"/>
  </si>
  <si>
    <t>人程度</t>
    <rPh sb="0" eb="1">
      <t>ニン</t>
    </rPh>
    <rPh sb="1" eb="3">
      <t>テイド</t>
    </rPh>
    <phoneticPr fontId="3"/>
  </si>
  <si>
    <t>◎勤務形態一覧は、看護・介護職員分（算定月）</t>
    <phoneticPr fontId="3"/>
  </si>
  <si>
    <t>※施設（老健）の在宅復帰・在宅療養支援機能加算を算定する場合は、短期療養及び介護予防短期療養も算定可能</t>
    <rPh sb="1" eb="3">
      <t>シセツ</t>
    </rPh>
    <rPh sb="4" eb="6">
      <t>ロウケン</t>
    </rPh>
    <rPh sb="24" eb="26">
      <t>サンテイ</t>
    </rPh>
    <rPh sb="28" eb="30">
      <t>バアイ</t>
    </rPh>
    <rPh sb="32" eb="34">
      <t>タンキ</t>
    </rPh>
    <rPh sb="34" eb="36">
      <t>リョウヨウ</t>
    </rPh>
    <rPh sb="36" eb="37">
      <t>オヨ</t>
    </rPh>
    <rPh sb="38" eb="40">
      <t>カイゴ</t>
    </rPh>
    <rPh sb="40" eb="42">
      <t>ヨボウ</t>
    </rPh>
    <rPh sb="42" eb="44">
      <t>タンキ</t>
    </rPh>
    <rPh sb="44" eb="46">
      <t>リョウヨウ</t>
    </rPh>
    <rPh sb="47" eb="49">
      <t>サンテイ</t>
    </rPh>
    <rPh sb="49" eb="51">
      <t>カノウ</t>
    </rPh>
    <phoneticPr fontId="3"/>
  </si>
  <si>
    <t>●</t>
    <phoneticPr fontId="3"/>
  </si>
  <si>
    <t>【　通　　所　】</t>
    <rPh sb="2" eb="3">
      <t>トオ</t>
    </rPh>
    <rPh sb="5" eb="6">
      <t>ショ</t>
    </rPh>
    <phoneticPr fontId="3"/>
  </si>
  <si>
    <t>〔　人　員　基　準　〕</t>
  </si>
  <si>
    <t>○　医　師　</t>
  </si>
  <si>
    <t>○　理学療法士、作業療法士若しくは言語聴覚士又は看護職員若しくは介護職員</t>
  </si>
  <si>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</si>
  <si>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月</t>
    <rPh sb="0" eb="1">
      <t>ゲツ</t>
    </rPh>
    <phoneticPr fontId="3"/>
  </si>
  <si>
    <t>医師</t>
    <rPh sb="0" eb="2">
      <t>イシ</t>
    </rPh>
    <phoneticPr fontId="3"/>
  </si>
  <si>
    <t>理学療法士</t>
    <rPh sb="0" eb="2">
      <t>リガク</t>
    </rPh>
    <rPh sb="2" eb="5">
      <t>リョウホウシ</t>
    </rPh>
    <phoneticPr fontId="3"/>
  </si>
  <si>
    <t>作業療法士</t>
    <rPh sb="0" eb="2">
      <t>サギョウ</t>
    </rPh>
    <rPh sb="2" eb="5">
      <t>リョウホウシ</t>
    </rPh>
    <phoneticPr fontId="3"/>
  </si>
  <si>
    <t>言語療法士</t>
    <rPh sb="0" eb="2">
      <t>ゲンゴ</t>
    </rPh>
    <rPh sb="2" eb="5">
      <t>リョウホウシ</t>
    </rPh>
    <phoneticPr fontId="3"/>
  </si>
  <si>
    <t>介護職員</t>
    <rPh sb="0" eb="2">
      <t>カイゴ</t>
    </rPh>
    <rPh sb="2" eb="4">
      <t>ショクイン</t>
    </rPh>
    <phoneticPr fontId="3"/>
  </si>
  <si>
    <t>看護師
准看護師</t>
    <rPh sb="0" eb="3">
      <t>カンゴシ</t>
    </rPh>
    <rPh sb="4" eb="8">
      <t>ジュンカンゴシ</t>
    </rPh>
    <phoneticPr fontId="3"/>
  </si>
  <si>
    <t>基準人員
（人）</t>
    <rPh sb="0" eb="2">
      <t>キジュン</t>
    </rPh>
    <rPh sb="2" eb="4">
      <t>ジンイン</t>
    </rPh>
    <rPh sb="6" eb="7">
      <t>ニン</t>
    </rPh>
    <phoneticPr fontId="3"/>
  </si>
  <si>
    <t>非常勤</t>
    <rPh sb="0" eb="3">
      <t>ヒジョウキン</t>
    </rPh>
    <phoneticPr fontId="3"/>
  </si>
  <si>
    <t>常勤換算
後の人数</t>
    <rPh sb="0" eb="2">
      <t>ジョウキン</t>
    </rPh>
    <rPh sb="2" eb="4">
      <t>カンサン</t>
    </rPh>
    <rPh sb="5" eb="6">
      <t>ゴ</t>
    </rPh>
    <rPh sb="7" eb="9">
      <t>ニンズ</t>
    </rPh>
    <phoneticPr fontId="3"/>
  </si>
  <si>
    <t>常　勤</t>
    <rPh sb="0" eb="1">
      <t>ツネ</t>
    </rPh>
    <rPh sb="2" eb="3">
      <t>キン</t>
    </rPh>
    <phoneticPr fontId="3"/>
  </si>
  <si>
    <t>火</t>
  </si>
  <si>
    <t>水</t>
  </si>
  <si>
    <t>木</t>
  </si>
  <si>
    <t>金</t>
  </si>
  <si>
    <t>土</t>
  </si>
  <si>
    <t>介護老人保険施設</t>
    <rPh sb="0" eb="2">
      <t>カイゴ</t>
    </rPh>
    <rPh sb="2" eb="4">
      <t>ロウジン</t>
    </rPh>
    <rPh sb="4" eb="6">
      <t>ホケン</t>
    </rPh>
    <rPh sb="6" eb="8">
      <t>シセツ</t>
    </rPh>
    <phoneticPr fontId="3"/>
  </si>
  <si>
    <t>（</t>
    <phoneticPr fontId="3"/>
  </si>
  <si>
    <t>通所リハビリテーション</t>
    <phoneticPr fontId="3"/>
  </si>
  <si>
    <t>指定居宅サービス等の事業の人員、設備及び運営に関する基準（平成11年厚生省令第37号）</t>
    <phoneticPr fontId="3"/>
  </si>
  <si>
    <t>（常勤換算）</t>
    <phoneticPr fontId="3"/>
  </si>
  <si>
    <t>常勤換算で、入所者の数を100で除して得た数以上</t>
    <phoneticPr fontId="3"/>
  </si>
  <si>
    <t>管理者である医師は常勤であること</t>
    <phoneticPr fontId="3"/>
  </si>
  <si>
    <t xml:space="preserve">   ・指定通所リハビリテーションの提供に当たらせるために必要な1以上の数。</t>
    <phoneticPr fontId="3"/>
  </si>
  <si>
    <t>＝</t>
    <phoneticPr fontId="3"/>
  </si>
  <si>
    <t xml:space="preserve">   ・医師は、常勤でなければならない。</t>
    <phoneticPr fontId="3"/>
  </si>
  <si>
    <t>常勤換算で、入所者の数が3又はその端数を増すごとに1以上</t>
    <phoneticPr fontId="3"/>
  </si>
  <si>
    <t xml:space="preserve">勤務体制で、日中はユニットごとに常時１名以上
</t>
    <phoneticPr fontId="3"/>
  </si>
  <si>
    <t>↓</t>
    <phoneticPr fontId="3"/>
  </si>
  <si>
    <t xml:space="preserve">   ・次に掲げる基準を満たすために必要と認められる数</t>
    <phoneticPr fontId="3"/>
  </si>
  <si>
    <t>うち看護師</t>
    <phoneticPr fontId="3"/>
  </si>
  <si>
    <t>ＰＴ・ＯＴ・ＳＴ</t>
    <phoneticPr fontId="3"/>
  </si>
  <si>
    <t>常勤換算で、入所者の数を100で除して得た数以上</t>
    <phoneticPr fontId="3"/>
  </si>
  <si>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3"/>
  </si>
  <si>
    <t>管理栄養士・栄養士</t>
    <phoneticPr fontId="3"/>
  </si>
  <si>
    <t>入所定員100以上の介護老人保健施設にあっては、１以上</t>
    <phoneticPr fontId="3"/>
  </si>
  <si>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3"/>
  </si>
  <si>
    <t>内管理栄養士</t>
    <phoneticPr fontId="3"/>
  </si>
  <si>
    <t>1以上（入所者の数が100を超える場合は１に加え、その越える部分を100で除して得た数以上）</t>
    <phoneticPr fontId="3"/>
  </si>
  <si>
    <t>①1０人以下の場合　　１以上</t>
    <phoneticPr fontId="3"/>
  </si>
  <si>
    <t>②1０人を超える場合　利用者数</t>
    <phoneticPr fontId="3"/>
  </si>
  <si>
    <t>人÷１０＝</t>
    <phoneticPr fontId="3"/>
  </si>
  <si>
    <t>人以上</t>
    <phoneticPr fontId="3"/>
  </si>
  <si>
    <t>1以上（入所者の数が100又はその端数を増すごとに１を標準）</t>
    <phoneticPr fontId="3"/>
  </si>
  <si>
    <t>実情に応じた数</t>
    <phoneticPr fontId="3"/>
  </si>
  <si>
    <t>通所の時間延長サービス体制　（※　加算を申請する場合は①②③④に記載してください。）　</t>
    <phoneticPr fontId="3"/>
  </si>
  <si>
    <t>①　通所の時間延長サービス体制</t>
    <phoneticPr fontId="3"/>
  </si>
  <si>
    <t>対応可</t>
    <phoneticPr fontId="3"/>
  </si>
  <si>
    <t>・</t>
    <phoneticPr fontId="3"/>
  </si>
  <si>
    <t>対応不可</t>
    <phoneticPr fontId="3"/>
  </si>
  <si>
    <t>（該当する方に○をすること）</t>
    <phoneticPr fontId="3"/>
  </si>
  <si>
    <t>②　通常のサービス提供時間　　（</t>
    <phoneticPr fontId="3"/>
  </si>
  <si>
    <t>：</t>
    <phoneticPr fontId="3"/>
  </si>
  <si>
    <t>～</t>
    <phoneticPr fontId="3"/>
  </si>
  <si>
    <t>）</t>
    <phoneticPr fontId="3"/>
  </si>
  <si>
    <t>③　サービス提供時間前の時間延長可能時間帯（</t>
    <phoneticPr fontId="3"/>
  </si>
  <si>
    <t>：</t>
    <phoneticPr fontId="3"/>
  </si>
  <si>
    <t>～</t>
    <phoneticPr fontId="3"/>
  </si>
  <si>
    <t>）</t>
    <phoneticPr fontId="3"/>
  </si>
  <si>
    <t>④　サービス提供時間後の時間延長可能時間帯（</t>
    <phoneticPr fontId="3"/>
  </si>
  <si>
    <t>◎勤務形態一覧は、看護・介護職員分</t>
    <phoneticPr fontId="3"/>
  </si>
  <si>
    <t>◎勤務形態一覧は、通リハ職員分のみ</t>
    <phoneticPr fontId="3"/>
  </si>
  <si>
    <t>【介護老人保健施設】</t>
    <rPh sb="1" eb="3">
      <t>カイゴ</t>
    </rPh>
    <rPh sb="3" eb="5">
      <t>ロウジン</t>
    </rPh>
    <rPh sb="5" eb="7">
      <t>ホケン</t>
    </rPh>
    <rPh sb="7" eb="9">
      <t>シセツ</t>
    </rPh>
    <phoneticPr fontId="3"/>
  </si>
  <si>
    <t>【通所リハビリテーション】</t>
    <rPh sb="1" eb="3">
      <t>ツウショ</t>
    </rPh>
    <phoneticPr fontId="3"/>
  </si>
  <si>
    <t>【介護予防通所リハビリテーション】</t>
    <phoneticPr fontId="3"/>
  </si>
  <si>
    <t>【短期入所療養介護】</t>
    <phoneticPr fontId="3"/>
  </si>
  <si>
    <t>【介護予防短期入所療養介護】</t>
    <phoneticPr fontId="3"/>
  </si>
  <si>
    <t>【短期入所療養介護】</t>
    <phoneticPr fontId="3"/>
  </si>
  <si>
    <t>専従</t>
    <rPh sb="0" eb="2">
      <t>センジュウ</t>
    </rPh>
    <phoneticPr fontId="3"/>
  </si>
  <si>
    <t>㎡</t>
  </si>
  <si>
    <t>片廊下の幅</t>
  </si>
  <si>
    <t>ｍ</t>
  </si>
  <si>
    <t>中廊下の幅</t>
  </si>
  <si>
    <t>添付書類</t>
  </si>
  <si>
    <t>床</t>
    <rPh sb="0" eb="1">
      <t>ユカ</t>
    </rPh>
    <phoneticPr fontId="3"/>
  </si>
  <si>
    <t>フリガナ</t>
    <phoneticPr fontId="3"/>
  </si>
  <si>
    <t>－</t>
    <phoneticPr fontId="3"/>
  </si>
  <si>
    <t>：</t>
    <phoneticPr fontId="3"/>
  </si>
  <si>
    <t>～</t>
    <phoneticPr fontId="3"/>
  </si>
  <si>
    <t>：</t>
    <phoneticPr fontId="3"/>
  </si>
  <si>
    <t>イ</t>
    <phoneticPr fontId="3"/>
  </si>
  <si>
    <t>介護給付費算定に係る体制等に関する手続きについて</t>
    <rPh sb="17" eb="19">
      <t>テツヅ</t>
    </rPh>
    <phoneticPr fontId="3"/>
  </si>
  <si>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</si>
  <si>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3"/>
  </si>
  <si>
    <t xml:space="preserve">届出先及び算定時期について </t>
    <phoneticPr fontId="3"/>
  </si>
  <si>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3"/>
  </si>
  <si>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3"/>
  </si>
  <si>
    <t>サービス種別</t>
  </si>
  <si>
    <t>届出先</t>
  </si>
  <si>
    <t>算定時期</t>
  </si>
  <si>
    <t>訪問入浴介護</t>
    <phoneticPr fontId="3"/>
  </si>
  <si>
    <t>(介護予防訪問入浴介護)</t>
    <phoneticPr fontId="3"/>
  </si>
  <si>
    <t>訪問看護</t>
    <phoneticPr fontId="3"/>
  </si>
  <si>
    <t>※緊急時(介護予防)訪問看護加算除く</t>
  </si>
  <si>
    <t>(介護予防訪問看護)</t>
    <phoneticPr fontId="3"/>
  </si>
  <si>
    <t>介護事業者課</t>
  </si>
  <si>
    <t>届出受理日が</t>
    <rPh sb="0" eb="2">
      <t>トドケデ</t>
    </rPh>
    <rPh sb="2" eb="4">
      <t>ジュリ</t>
    </rPh>
    <rPh sb="4" eb="5">
      <t>ヒ</t>
    </rPh>
    <phoneticPr fontId="3"/>
  </si>
  <si>
    <t>訪問ﾘﾊﾋﾞﾘﾃｰｼｮﾝ</t>
    <phoneticPr fontId="3"/>
  </si>
  <si>
    <t>　毎月15日以前の場合→翌月からの算定</t>
    <rPh sb="5" eb="6">
      <t>ヒ</t>
    </rPh>
    <rPh sb="6" eb="8">
      <t>イゼン</t>
    </rPh>
    <rPh sb="9" eb="11">
      <t>バアイ</t>
    </rPh>
    <rPh sb="12" eb="14">
      <t>ヨクゲツ</t>
    </rPh>
    <rPh sb="17" eb="19">
      <t>サンテイ</t>
    </rPh>
    <phoneticPr fontId="3"/>
  </si>
  <si>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</si>
  <si>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3"/>
  </si>
  <si>
    <t>福祉用具貸与</t>
    <phoneticPr fontId="3"/>
  </si>
  <si>
    <t>(介護予防福祉用具貸与)</t>
    <phoneticPr fontId="3"/>
  </si>
  <si>
    <t>※緊急時(介護予防)訪問看護加算</t>
    <phoneticPr fontId="3"/>
  </si>
  <si>
    <t>届出を受理した日からの算定</t>
    <phoneticPr fontId="3"/>
  </si>
  <si>
    <t>通所ﾘﾊﾋﾞﾘﾃｰｼｮﾝ</t>
  </si>
  <si>
    <t>(介護予防通所ﾘﾊﾋﾞﾘﾃｰｼｮﾝ)</t>
    <phoneticPr fontId="3"/>
  </si>
  <si>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</si>
  <si>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</si>
  <si>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</si>
  <si>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</si>
  <si>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</si>
  <si>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</si>
  <si>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</si>
  <si>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3"/>
  </si>
  <si>
    <t>届出が受理された月の翌月からの算定</t>
    <rPh sb="0" eb="2">
      <t>トドケデ</t>
    </rPh>
    <rPh sb="3" eb="5">
      <t>ジュリ</t>
    </rPh>
    <rPh sb="8" eb="9">
      <t>ツキ</t>
    </rPh>
    <rPh sb="10" eb="11">
      <t>ヨク</t>
    </rPh>
    <rPh sb="11" eb="12">
      <t>ツキ</t>
    </rPh>
    <rPh sb="15" eb="17">
      <t>サンテイ</t>
    </rPh>
    <phoneticPr fontId="3"/>
  </si>
  <si>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</si>
  <si>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3"/>
  </si>
  <si>
    <t>(介護予防短期入所療養介護)</t>
  </si>
  <si>
    <t>その他</t>
  </si>
  <si>
    <t>介護保険施設</t>
    <rPh sb="0" eb="2">
      <t>カイゴ</t>
    </rPh>
    <rPh sb="2" eb="4">
      <t>ホケン</t>
    </rPh>
    <rPh sb="4" eb="6">
      <t>シセツ</t>
    </rPh>
    <phoneticPr fontId="3"/>
  </si>
  <si>
    <t>介護老人福祉施設（特別養護老人ホーム）</t>
    <phoneticPr fontId="3"/>
  </si>
  <si>
    <t>介護老人保健施設</t>
  </si>
  <si>
    <t>介護医療院</t>
    <rPh sb="0" eb="2">
      <t>カイゴ</t>
    </rPh>
    <rPh sb="2" eb="4">
      <t>イリョウ</t>
    </rPh>
    <rPh sb="4" eb="5">
      <t>イン</t>
    </rPh>
    <phoneticPr fontId="3"/>
  </si>
  <si>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3"/>
  </si>
  <si>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3"/>
  </si>
  <si>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3"/>
  </si>
  <si>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3"/>
  </si>
  <si>
    <t>【届出を収受した記録を希望する場合】</t>
    <phoneticPr fontId="3"/>
  </si>
  <si>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3"/>
  </si>
  <si>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3"/>
  </si>
  <si>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3"/>
  </si>
  <si>
    <t>介護給付費算定に係る体制等に関する届出【介護老人保健施設】</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ロウジン</t>
    </rPh>
    <rPh sb="24" eb="26">
      <t>ホケン</t>
    </rPh>
    <rPh sb="26" eb="28">
      <t>シセツ</t>
    </rPh>
    <phoneticPr fontId="3"/>
  </si>
  <si>
    <t>〇</t>
    <phoneticPr fontId="3"/>
  </si>
  <si>
    <t>介護給付費算定に係る体制等に関する届出書＜指定事業者用＞</t>
    <phoneticPr fontId="3"/>
  </si>
  <si>
    <t>名　称</t>
    <phoneticPr fontId="3"/>
  </si>
  <si>
    <t>代表者の職・氏名</t>
    <phoneticPr fontId="3"/>
  </si>
  <si>
    <t>このことについて、関係書類を添えて以下のとおり届け出ます。</t>
    <phoneticPr fontId="3"/>
  </si>
  <si>
    <t>(郵便番号</t>
    <phoneticPr fontId="3"/>
  </si>
  <si>
    <t>ー</t>
    <phoneticPr fontId="3"/>
  </si>
  <si>
    <t>指定（許可）</t>
    <rPh sb="0" eb="2">
      <t>シテイ</t>
    </rPh>
    <rPh sb="3" eb="5">
      <t>キョカ</t>
    </rPh>
    <phoneticPr fontId="3"/>
  </si>
  <si>
    <t>2変更</t>
    <phoneticPr fontId="3"/>
  </si>
  <si>
    <t>3終了</t>
    <phoneticPr fontId="3"/>
  </si>
  <si>
    <t>訪問看護</t>
  </si>
  <si>
    <t>居宅療養管理指導</t>
  </si>
  <si>
    <t>特定施設入居者生活介護</t>
    <rPh sb="5" eb="6">
      <t>キョ</t>
    </rPh>
    <phoneticPr fontId="3"/>
  </si>
  <si>
    <t>介護予防訪問看護</t>
    <rPh sb="0" eb="2">
      <t>カイゴ</t>
    </rPh>
    <rPh sb="2" eb="4">
      <t>ヨボウ</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</si>
  <si>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</si>
  <si>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</si>
  <si>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</si>
  <si>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介護予防短期入所療養介護</t>
    <rPh sb="0" eb="2">
      <t>カイゴ</t>
    </rPh>
    <rPh sb="2" eb="4">
      <t>ヨボウ</t>
    </rPh>
    <phoneticPr fontId="3"/>
  </si>
  <si>
    <t>介護予防特定施設入居者生活介護</t>
    <rPh sb="0" eb="2">
      <t>カイゴ</t>
    </rPh>
    <rPh sb="2" eb="4">
      <t>ヨボウ</t>
    </rPh>
    <rPh sb="9" eb="10">
      <t>キョ</t>
    </rPh>
    <phoneticPr fontId="3"/>
  </si>
  <si>
    <t>令和</t>
    <rPh sb="0" eb="2">
      <t>レイワ</t>
    </rPh>
    <phoneticPr fontId="3"/>
  </si>
  <si>
    <t>備考</t>
    <rPh sb="0" eb="2">
      <t>ビコウ</t>
    </rPh>
    <phoneticPr fontId="3"/>
  </si>
  <si>
    <t>施設名</t>
    <rPh sb="0" eb="2">
      <t>シセツ</t>
    </rPh>
    <rPh sb="2" eb="3">
      <t>メイ</t>
    </rPh>
    <phoneticPr fontId="3"/>
  </si>
  <si>
    <t>区分</t>
    <rPh sb="0" eb="2">
      <t>クブン</t>
    </rPh>
    <phoneticPr fontId="3"/>
  </si>
  <si>
    <t>夜勤時間帯</t>
    <rPh sb="0" eb="2">
      <t>ヤキン</t>
    </rPh>
    <rPh sb="2" eb="5">
      <t>ジカンタイ</t>
    </rPh>
    <phoneticPr fontId="3"/>
  </si>
  <si>
    <t>計算月</t>
    <rPh sb="0" eb="2">
      <t>ケイサン</t>
    </rPh>
    <rPh sb="2" eb="3">
      <t>ツキ</t>
    </rPh>
    <phoneticPr fontId="3"/>
  </si>
  <si>
    <t>１　夜勤を行う看護職員又は介護職員の数（１日平均夜勤職員数）</t>
    <phoneticPr fontId="3"/>
  </si>
  <si>
    <t>←</t>
    <phoneticPr fontId="3"/>
  </si>
  <si>
    <t>計算月における看護職員又は介護職員の延夜勤時間数</t>
  </si>
  <si>
    <t>月の日数（イ）</t>
    <rPh sb="0" eb="1">
      <t>ツキ</t>
    </rPh>
    <rPh sb="2" eb="4">
      <t>ニッスウ</t>
    </rPh>
    <phoneticPr fontId="3"/>
  </si>
  <si>
    <t>←</t>
    <phoneticPr fontId="3"/>
  </si>
  <si>
    <t>暦月（２８～３１日）</t>
    <rPh sb="0" eb="1">
      <t>コヨミ</t>
    </rPh>
    <rPh sb="1" eb="2">
      <t>ツキ</t>
    </rPh>
    <rPh sb="8" eb="9">
      <t>ニチ</t>
    </rPh>
    <phoneticPr fontId="3"/>
  </si>
  <si>
    <t>１日平均夜勤職員数（ウ）</t>
    <phoneticPr fontId="3"/>
  </si>
  <si>
    <t>２　夜勤職員基準</t>
    <rPh sb="2" eb="4">
      <t>ヤキン</t>
    </rPh>
    <rPh sb="4" eb="6">
      <t>ショクイン</t>
    </rPh>
    <rPh sb="6" eb="8">
      <t>キジュン</t>
    </rPh>
    <phoneticPr fontId="3"/>
  </si>
  <si>
    <t>＝</t>
    <phoneticPr fontId="3"/>
  </si>
  <si>
    <t>（エ）</t>
    <phoneticPr fontId="3"/>
  </si>
  <si>
    <t>←　</t>
    <phoneticPr fontId="3"/>
  </si>
  <si>
    <t>小数点第1位以下の端数は切上げ</t>
    <rPh sb="3" eb="4">
      <t>ダイ</t>
    </rPh>
    <rPh sb="9" eb="11">
      <t>ハスウ</t>
    </rPh>
    <phoneticPr fontId="3"/>
  </si>
  <si>
    <t>計算結果が２未満の場合、２とする</t>
    <rPh sb="0" eb="2">
      <t>ケイサン</t>
    </rPh>
    <rPh sb="2" eb="4">
      <t>ケッカ</t>
    </rPh>
    <rPh sb="6" eb="8">
      <t>ミマン</t>
    </rPh>
    <phoneticPr fontId="3"/>
  </si>
  <si>
    <t>÷</t>
    <phoneticPr fontId="3"/>
  </si>
  <si>
    <t>＝</t>
    <phoneticPr fontId="3"/>
  </si>
  <si>
    <t>（オ）</t>
    <phoneticPr fontId="3"/>
  </si>
  <si>
    <t>←　</t>
    <phoneticPr fontId="3"/>
  </si>
  <si>
    <t>計算結果が１未満の場合、１とする</t>
    <rPh sb="0" eb="2">
      <t>ケイサン</t>
    </rPh>
    <rPh sb="2" eb="4">
      <t>ケッカ</t>
    </rPh>
    <rPh sb="6" eb="8">
      <t>ミマン</t>
    </rPh>
    <phoneticPr fontId="3"/>
  </si>
  <si>
    <t>：介護老人保健施設の入所者の数、短期入所療養介護の利用者の数及び介護予防短期入所療養介護の利用者の数を合わせた数</t>
    <rPh sb="1" eb="3">
      <t>カイゴ</t>
    </rPh>
    <rPh sb="3" eb="5">
      <t>ロウジン</t>
    </rPh>
    <rPh sb="5" eb="7">
      <t>ホケン</t>
    </rPh>
    <rPh sb="7" eb="9">
      <t>シセツ</t>
    </rPh>
    <rPh sb="10" eb="13">
      <t>ニュウショシャ</t>
    </rPh>
    <rPh sb="14" eb="15">
      <t>カズ</t>
    </rPh>
    <rPh sb="16" eb="18">
      <t>タンキ</t>
    </rPh>
    <rPh sb="18" eb="20">
      <t>ニュウショ</t>
    </rPh>
    <rPh sb="20" eb="22">
      <t>リョウヨウ</t>
    </rPh>
    <rPh sb="22" eb="24">
      <t>カイゴ</t>
    </rPh>
    <rPh sb="25" eb="28">
      <t>リヨウシャ</t>
    </rPh>
    <rPh sb="29" eb="30">
      <t>カズ</t>
    </rPh>
    <rPh sb="30" eb="31">
      <t>オヨ</t>
    </rPh>
    <rPh sb="32" eb="34">
      <t>カイゴ</t>
    </rPh>
    <rPh sb="34" eb="36">
      <t>ヨボウ</t>
    </rPh>
    <rPh sb="36" eb="38">
      <t>タンキ</t>
    </rPh>
    <rPh sb="38" eb="40">
      <t>ニュウショ</t>
    </rPh>
    <rPh sb="40" eb="42">
      <t>リョウヨウ</t>
    </rPh>
    <rPh sb="42" eb="44">
      <t>カイゴ</t>
    </rPh>
    <rPh sb="45" eb="48">
      <t>リヨウシャ</t>
    </rPh>
    <rPh sb="49" eb="50">
      <t>カズ</t>
    </rPh>
    <rPh sb="51" eb="52">
      <t>ア</t>
    </rPh>
    <rPh sb="55" eb="56">
      <t>カズ</t>
    </rPh>
    <phoneticPr fontId="3"/>
  </si>
  <si>
    <t>１日平均夜勤職員数（ウ）</t>
    <phoneticPr fontId="3"/>
  </si>
  <si>
    <t>＞</t>
    <phoneticPr fontId="3"/>
  </si>
  <si>
    <t>認知症ケア加算を算定している場合</t>
    <rPh sb="0" eb="3">
      <t>ニンチショウ</t>
    </rPh>
    <rPh sb="5" eb="7">
      <t>カサン</t>
    </rPh>
    <rPh sb="8" eb="10">
      <t>サンテイ</t>
    </rPh>
    <phoneticPr fontId="3"/>
  </si>
  <si>
    <t>　</t>
    <phoneticPr fontId="3"/>
  </si>
  <si>
    <t>□</t>
    <phoneticPr fontId="3"/>
  </si>
  <si>
    <t>□</t>
    <phoneticPr fontId="3"/>
  </si>
  <si>
    <t>■</t>
    <phoneticPr fontId="3"/>
  </si>
  <si>
    <t>時</t>
    <rPh sb="0" eb="1">
      <t>ジ</t>
    </rPh>
    <phoneticPr fontId="3"/>
  </si>
  <si>
    <t>分</t>
    <rPh sb="0" eb="1">
      <t>フン</t>
    </rPh>
    <phoneticPr fontId="3"/>
  </si>
  <si>
    <t>～</t>
    <phoneticPr fontId="3"/>
  </si>
  <si>
    <t>翌朝</t>
    <rPh sb="0" eb="2">
      <t>ヨクアサ</t>
    </rPh>
    <phoneticPr fontId="3"/>
  </si>
  <si>
    <t>　　　</t>
    <phoneticPr fontId="3"/>
  </si>
  <si>
    <t>（１６時間）　←施設が決める午後１０時から午前５時を含む連続する１６時間</t>
    <phoneticPr fontId="3"/>
  </si>
  <si>
    <t>介護老人保健施設（一般棟）</t>
    <rPh sb="0" eb="2">
      <t>カイゴ</t>
    </rPh>
    <rPh sb="2" eb="4">
      <t>ロウジン</t>
    </rPh>
    <rPh sb="4" eb="6">
      <t>ホケン</t>
    </rPh>
    <rPh sb="6" eb="8">
      <t>シセツ</t>
    </rPh>
    <rPh sb="9" eb="11">
      <t>イッパン</t>
    </rPh>
    <rPh sb="11" eb="12">
      <t>トウ</t>
    </rPh>
    <phoneticPr fontId="3"/>
  </si>
  <si>
    <t>ユニット部分</t>
    <phoneticPr fontId="3"/>
  </si>
  <si>
    <t>認知症専門棟</t>
    <phoneticPr fontId="3"/>
  </si>
  <si>
    <t>←　</t>
    <phoneticPr fontId="3"/>
  </si>
  <si>
    <t>※（ア）の算定根拠を別途記録しておいてください。</t>
    <phoneticPr fontId="3"/>
  </si>
  <si>
    <t>計算月の延夜勤時間数（ア）※</t>
    <rPh sb="0" eb="2">
      <t>ケイサン</t>
    </rPh>
    <rPh sb="2" eb="3">
      <t>ツキ</t>
    </rPh>
    <rPh sb="4" eb="5">
      <t>ノ</t>
    </rPh>
    <rPh sb="5" eb="7">
      <t>ヤキン</t>
    </rPh>
    <rPh sb="7" eb="9">
      <t>ジカン</t>
    </rPh>
    <rPh sb="9" eb="10">
      <t>スウ</t>
    </rPh>
    <phoneticPr fontId="3"/>
  </si>
  <si>
    <t>※入所者等の数</t>
    <rPh sb="1" eb="4">
      <t>ニュウショシャ</t>
    </rPh>
    <rPh sb="4" eb="5">
      <t>トウ</t>
    </rPh>
    <rPh sb="6" eb="7">
      <t>カズ</t>
    </rPh>
    <phoneticPr fontId="3"/>
  </si>
  <si>
    <t>入所者等の数</t>
    <rPh sb="0" eb="3">
      <t>ニュウショシャ</t>
    </rPh>
    <rPh sb="3" eb="4">
      <t>トウ</t>
    </rPh>
    <rPh sb="5" eb="6">
      <t>カズ</t>
    </rPh>
    <phoneticPr fontId="3"/>
  </si>
  <si>
    <t>（２）入所者等の数が、４０以下の介護老人保健施設</t>
    <rPh sb="3" eb="6">
      <t>ニュウショシャ</t>
    </rPh>
    <rPh sb="6" eb="7">
      <t>トウ</t>
    </rPh>
    <rPh sb="8" eb="9">
      <t>カズ</t>
    </rPh>
    <rPh sb="13" eb="15">
      <t>イカ</t>
    </rPh>
    <rPh sb="16" eb="18">
      <t>カイゴ</t>
    </rPh>
    <rPh sb="18" eb="20">
      <t>ロウジン</t>
    </rPh>
    <rPh sb="20" eb="22">
      <t>ホケン</t>
    </rPh>
    <rPh sb="22" eb="24">
      <t>シセツ</t>
    </rPh>
    <phoneticPr fontId="3"/>
  </si>
  <si>
    <t>（１）入所者等の数が、４１以上の介護老人保健施設</t>
    <rPh sb="3" eb="6">
      <t>ニュウショシャ</t>
    </rPh>
    <rPh sb="6" eb="7">
      <t>トウ</t>
    </rPh>
    <rPh sb="8" eb="9">
      <t>カズ</t>
    </rPh>
    <rPh sb="13" eb="15">
      <t>イジョウ</t>
    </rPh>
    <rPh sb="16" eb="18">
      <t>カイゴ</t>
    </rPh>
    <rPh sb="18" eb="20">
      <t>ロウジン</t>
    </rPh>
    <rPh sb="20" eb="22">
      <t>ホケン</t>
    </rPh>
    <rPh sb="22" eb="24">
      <t>シセツ</t>
    </rPh>
    <phoneticPr fontId="3"/>
  </si>
  <si>
    <t>３　夜勤職員配置加算算定</t>
    <rPh sb="2" eb="4">
      <t>ヤキン</t>
    </rPh>
    <rPh sb="4" eb="6">
      <t>ショクイン</t>
    </rPh>
    <rPh sb="6" eb="8">
      <t>ハイチ</t>
    </rPh>
    <rPh sb="8" eb="10">
      <t>カサン</t>
    </rPh>
    <rPh sb="10" eb="12">
      <t>サンテイ</t>
    </rPh>
    <phoneticPr fontId="3"/>
  </si>
  <si>
    <t>（エ）</t>
    <phoneticPr fontId="3"/>
  </si>
  <si>
    <t>（オ）</t>
    <phoneticPr fontId="3"/>
  </si>
  <si>
    <t>又は</t>
    <phoneticPr fontId="3"/>
  </si>
  <si>
    <t>【短期療養：第2号イ（１）（一）準用】</t>
    <phoneticPr fontId="3"/>
  </si>
  <si>
    <t>介護保健施設サービス費（Ⅱ）</t>
  </si>
  <si>
    <t>【短期療養：第2号イ（１）（二）準用】</t>
    <rPh sb="14" eb="15">
      <t>２</t>
    </rPh>
    <phoneticPr fontId="3"/>
  </si>
  <si>
    <t>介護保健施設サービス費（Ⅲ）</t>
  </si>
  <si>
    <t>【短期療養：第2号イ（１）（三）準用】</t>
    <rPh sb="14" eb="15">
      <t>３</t>
    </rPh>
    <phoneticPr fontId="3"/>
  </si>
  <si>
    <t>ユニット型介護保健施設サービス費（Ⅰ）又は（Ⅳ）</t>
    <rPh sb="4" eb="5">
      <t>ガタ</t>
    </rPh>
    <phoneticPr fontId="3"/>
  </si>
  <si>
    <t>ユニット型介護保健施設サービス費（Ⅱ）</t>
  </si>
  <si>
    <t>ユニット型介護保健施設サービス費（Ⅲ）</t>
  </si>
  <si>
    <t>【短期療養：第2号イ（2）（三）準用】</t>
    <rPh sb="14" eb="15">
      <t>３</t>
    </rPh>
    <phoneticPr fontId="3"/>
  </si>
  <si>
    <t>【短期療養：第2号イ（2）（二）準用】</t>
    <rPh sb="14" eb="15">
      <t>２</t>
    </rPh>
    <phoneticPr fontId="3"/>
  </si>
  <si>
    <t>【短期療養：第2号イ（2）（一）準用】</t>
    <phoneticPr fontId="3"/>
  </si>
  <si>
    <t>入所者等の数が、４１以上の介護老人保健施設</t>
    <phoneticPr fontId="3"/>
  </si>
  <si>
    <t>介護保健施設サービス費（Ⅰ）又は（Ⅳ）</t>
    <phoneticPr fontId="3"/>
  </si>
  <si>
    <t>入所者等の数が、４0以下の介護老人保健施設</t>
    <rPh sb="10" eb="12">
      <t>イカ</t>
    </rPh>
    <phoneticPr fontId="3"/>
  </si>
  <si>
    <t>常時、緊急時の連絡体制を整備している</t>
    <phoneticPr fontId="3"/>
  </si>
  <si>
    <t>入所者等の数が、４１以上の介護老人保健施設</t>
    <phoneticPr fontId="3"/>
  </si>
  <si>
    <t>【１】入所者等の数</t>
    <rPh sb="3" eb="6">
      <t>ニュウショシャ</t>
    </rPh>
    <rPh sb="6" eb="7">
      <t>トウ</t>
    </rPh>
    <rPh sb="8" eb="9">
      <t>スウ</t>
    </rPh>
    <phoneticPr fontId="3"/>
  </si>
  <si>
    <t>夜勤職員配置及び夜勤職員配置加算算定表</t>
    <rPh sb="6" eb="7">
      <t>オヨ</t>
    </rPh>
    <rPh sb="8" eb="10">
      <t>ヤキン</t>
    </rPh>
    <rPh sb="10" eb="12">
      <t>ショクイン</t>
    </rPh>
    <rPh sb="12" eb="14">
      <t>ハイチ</t>
    </rPh>
    <phoneticPr fontId="3"/>
  </si>
  <si>
    <t>【２】夜勤を行う介護職員又は看護職員の数（夜勤職員の数）</t>
    <rPh sb="21" eb="23">
      <t>ヤキン</t>
    </rPh>
    <rPh sb="23" eb="25">
      <t>ショクイン</t>
    </rPh>
    <rPh sb="26" eb="27">
      <t>スウ</t>
    </rPh>
    <phoneticPr fontId="3"/>
  </si>
  <si>
    <t>（夜勤職員の数：2以上）</t>
    <rPh sb="1" eb="3">
      <t>ヤキン</t>
    </rPh>
    <rPh sb="3" eb="5">
      <t>ショクイン</t>
    </rPh>
    <rPh sb="6" eb="7">
      <t>スウ</t>
    </rPh>
    <rPh sb="9" eb="11">
      <t>イジョウ</t>
    </rPh>
    <phoneticPr fontId="3"/>
  </si>
  <si>
    <t>（夜勤職員の数：1以上）</t>
    <rPh sb="9" eb="11">
      <t>イジョウ</t>
    </rPh>
    <phoneticPr fontId="3"/>
  </si>
  <si>
    <t>　1又は2の病棟を有する病院が介護老人保健施設基準附則第13条に規定する転換を行って開設した介護老人保健施設であること（1の病棟の一部のみが介護老人保健施設に転換した場合に限る）。</t>
    <phoneticPr fontId="3"/>
  </si>
  <si>
    <t>ⅰ</t>
    <phoneticPr fontId="3"/>
  </si>
  <si>
    <t>ⅱ</t>
    <phoneticPr fontId="3"/>
  </si>
  <si>
    <t>ⅲ</t>
    <phoneticPr fontId="3"/>
  </si>
  <si>
    <t>a</t>
    <phoneticPr fontId="3"/>
  </si>
  <si>
    <t>a</t>
    <phoneticPr fontId="3"/>
  </si>
  <si>
    <t>・</t>
    <phoneticPr fontId="3"/>
  </si>
  <si>
    <t>・</t>
    <phoneticPr fontId="3"/>
  </si>
  <si>
    <t>・</t>
    <phoneticPr fontId="3"/>
  </si>
  <si>
    <t>ｂ</t>
    <phoneticPr fontId="3"/>
  </si>
  <si>
    <t>　病院又は夜勤を行う看護職員若しくは介護職員の数が1以上である一般病床若しくは療養病床を有する診療所に併設する介護老人保健施設であること。</t>
    <phoneticPr fontId="3"/>
  </si>
  <si>
    <t>　併設する病院又は一般病床若しくは療養病床を有する診療所の入院患者、短期療養の利用者の数及び当該施設の入所者数の合計が120以下であること。</t>
    <phoneticPr fontId="3"/>
  </si>
  <si>
    <t>　夜勤を行う看護職員の数が利用者等の数を41で除して得た数以上であること。</t>
    <phoneticPr fontId="3"/>
  </si>
  <si>
    <t>　看護職員により、又は病院、診療所若しくは訪問看護ステーションとの連携により、夜勤時間帯を通じて連絡体制を整備し、かつ必要に応じて診療の補助を行う体制を整備していること。</t>
    <phoneticPr fontId="3"/>
  </si>
  <si>
    <t>ｃ</t>
    <phoneticPr fontId="3"/>
  </si>
  <si>
    <t>　ａの規定にかかわらず、病院が転換した介護老人保健施設であって、次に掲げる要件のいずれにも適合しているものについては、夜勤を行う看護職員又は介護職員を置かないことができる。</t>
    <phoneticPr fontId="3"/>
  </si>
  <si>
    <t>　1又は2の病棟を有する病院が転換を行って開設した介護老人保健施設であること（1の病棟の一部のみが介護老人保健施設に転換を行って開設した場合に限る）。</t>
    <phoneticPr fontId="3"/>
  </si>
  <si>
    <t>　病院に併設する介護老人保健施設であること。</t>
    <phoneticPr fontId="3"/>
  </si>
  <si>
    <t>　併設する病院の入院患者、短期療養の利用者の数及び当該施設の入所者数の合計が120以下であること。</t>
    <phoneticPr fontId="3"/>
  </si>
  <si>
    <t>ｄ</t>
    <phoneticPr fontId="3"/>
  </si>
  <si>
    <t>　ａの規定にかかわらず、一般病床又は療養病床を有する診療所が転換を行って開設した介護老人保健施設であって、次に掲げる要件のいずれにも適合しているものについては、夜勤を行う看護職員又は介護職員を置かないことができる。</t>
    <phoneticPr fontId="3"/>
  </si>
  <si>
    <t>　併設する病院の入院患者、短期療養の利用者の数及び当該施設の入所者数の合計が19以下であること。</t>
    <phoneticPr fontId="3"/>
  </si>
  <si>
    <t>　夜勤を行う看護職員又は介護職員の数が1以上である一般病床又は療養病床を有する診療所に併設する介護老人保健施設であること。</t>
    <phoneticPr fontId="3"/>
  </si>
  <si>
    <t>　２ユニットごとに夜勤を行う看護職員又は介護職員の数が１以上であること。</t>
  </si>
  <si>
    <t>ユニット合計数：</t>
    <phoneticPr fontId="3"/>
  </si>
  <si>
    <t>（施設：</t>
    <rPh sb="1" eb="3">
      <t>シセツ</t>
    </rPh>
    <phoneticPr fontId="3"/>
  </si>
  <si>
    <t>+</t>
    <phoneticPr fontId="3"/>
  </si>
  <si>
    <t>短期：</t>
    <rPh sb="0" eb="2">
      <t>タンキ</t>
    </rPh>
    <phoneticPr fontId="3"/>
  </si>
  <si>
    <t>）</t>
    <phoneticPr fontId="3"/>
  </si>
  <si>
    <t>ユニット÷</t>
    <phoneticPr fontId="3"/>
  </si>
  <si>
    <t>↓</t>
    <phoneticPr fontId="3"/>
  </si>
  <si>
    <t>夜勤看護職員の数</t>
    <rPh sb="0" eb="2">
      <t>ヤキン</t>
    </rPh>
    <rPh sb="2" eb="4">
      <t>カンゴ</t>
    </rPh>
    <rPh sb="4" eb="6">
      <t>ショクイン</t>
    </rPh>
    <rPh sb="7" eb="8">
      <t>スウ</t>
    </rPh>
    <phoneticPr fontId="3"/>
  </si>
  <si>
    <t>入所者等数</t>
    <rPh sb="0" eb="3">
      <t>ニュウショシャ</t>
    </rPh>
    <rPh sb="3" eb="4">
      <t>トウ</t>
    </rPh>
    <rPh sb="4" eb="5">
      <t>スウ</t>
    </rPh>
    <phoneticPr fontId="3"/>
  </si>
  <si>
    <t>÷</t>
    <phoneticPr fontId="3"/>
  </si>
  <si>
    <t>＝</t>
    <phoneticPr fontId="3"/>
  </si>
  <si>
    <t>【３】夜勤職員配置加算</t>
    <rPh sb="5" eb="7">
      <t>ショクイン</t>
    </rPh>
    <rPh sb="7" eb="9">
      <t>ハイチ</t>
    </rPh>
    <rPh sb="9" eb="11">
      <t>カサン</t>
    </rPh>
    <phoneticPr fontId="3"/>
  </si>
  <si>
    <t>【厚生労働大臣が定める夜勤を行う職員の勤務条件に関する基準】第6号「介護保健施設サービスの夜勤を行う職員の勤務条件に関する基準」ハ</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</si>
  <si>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【厚生労働大臣が定める夜勤を行う職員の勤務条件に関する基準】第6号「介護保健施設サービスの夜勤を行う職員の勤務条件に関する基準」イロ</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</si>
  <si>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利用者等の数が20又はその端数を増すごとに1以上であり、かつ、2を超えていること。</t>
    <phoneticPr fontId="3"/>
  </si>
  <si>
    <t>利用者等の数が20又はその端数を増すごとに1以上であり、かつ、1を超えていること。</t>
    <phoneticPr fontId="3"/>
  </si>
  <si>
    <r>
      <t>（ア）／（（イ）×１６時間）</t>
    </r>
    <r>
      <rPr>
        <sz val="10"/>
        <color indexed="10"/>
        <rFont val="HGPｺﾞｼｯｸM"/>
        <family val="3"/>
        <charset val="128"/>
      </rPr>
      <t>※小数点第３位以下切捨て</t>
    </r>
    <phoneticPr fontId="3"/>
  </si>
  <si>
    <r>
      <t>１） 介護老人保健施設の入所者数：</t>
    </r>
    <r>
      <rPr>
        <u/>
        <sz val="10"/>
        <rFont val="HGPｺﾞｼｯｸM"/>
        <family val="3"/>
        <charset val="128"/>
      </rPr>
      <t/>
    </r>
    <rPh sb="3" eb="5">
      <t>カイゴ</t>
    </rPh>
    <rPh sb="5" eb="7">
      <t>ロウジン</t>
    </rPh>
    <rPh sb="7" eb="9">
      <t>ホケン</t>
    </rPh>
    <rPh sb="9" eb="11">
      <t>シセツ</t>
    </rPh>
    <rPh sb="12" eb="15">
      <t>ニュウショシャ</t>
    </rPh>
    <rPh sb="15" eb="16">
      <t>スウ</t>
    </rPh>
    <phoneticPr fontId="4"/>
  </si>
  <si>
    <r>
      <t>２） 短期入所療養介護の利用者数：</t>
    </r>
    <r>
      <rPr>
        <u/>
        <sz val="10"/>
        <rFont val="HGPｺﾞｼｯｸM"/>
        <family val="3"/>
        <charset val="128"/>
      </rPr>
      <t/>
    </r>
    <rPh sb="3" eb="5">
      <t>タンキ</t>
    </rPh>
    <rPh sb="5" eb="7">
      <t>ニュウショ</t>
    </rPh>
    <rPh sb="7" eb="9">
      <t>リョウヨウ</t>
    </rPh>
    <rPh sb="9" eb="11">
      <t>カイゴ</t>
    </rPh>
    <rPh sb="12" eb="15">
      <t>リヨウシャ</t>
    </rPh>
    <rPh sb="15" eb="16">
      <t>スウ</t>
    </rPh>
    <phoneticPr fontId="4"/>
  </si>
  <si>
    <t>３） 入所者等の数（1+2）：</t>
    <phoneticPr fontId="3"/>
  </si>
  <si>
    <r>
      <t>（</t>
    </r>
    <r>
      <rPr>
        <b/>
        <sz val="12"/>
        <color indexed="10"/>
        <rFont val="HGPｺﾞｼｯｸM"/>
        <family val="3"/>
        <charset val="128"/>
      </rPr>
      <t>介護老人保健施設</t>
    </r>
    <r>
      <rPr>
        <b/>
        <sz val="12"/>
        <rFont val="HGPｺﾞｼｯｸM"/>
        <family val="3"/>
        <charset val="128"/>
      </rPr>
      <t>）　</t>
    </r>
    <rPh sb="1" eb="3">
      <t>カイゴ</t>
    </rPh>
    <rPh sb="3" eb="5">
      <t>ロウジン</t>
    </rPh>
    <rPh sb="5" eb="7">
      <t>ホケン</t>
    </rPh>
    <rPh sb="7" eb="9">
      <t>シセツ</t>
    </rPh>
    <phoneticPr fontId="3"/>
  </si>
  <si>
    <t>　認知症専門棟とそれ以外の部分を、それぞれ別の算定表で分けて計算をしてください。
　夜勤職員配置加算の基準は、認知症専門棟とそれ以外の部分のそれぞれで満たさなければなりません。</t>
    <rPh sb="1" eb="4">
      <t>ニンチショウ</t>
    </rPh>
    <rPh sb="4" eb="6">
      <t>センモン</t>
    </rPh>
    <rPh sb="6" eb="7">
      <t>トウ</t>
    </rPh>
    <rPh sb="10" eb="12">
      <t>イガイ</t>
    </rPh>
    <rPh sb="13" eb="15">
      <t>ブブン</t>
    </rPh>
    <rPh sb="21" eb="22">
      <t>ベツ</t>
    </rPh>
    <rPh sb="23" eb="25">
      <t>サンテイ</t>
    </rPh>
    <rPh sb="25" eb="26">
      <t>ヒョウ</t>
    </rPh>
    <rPh sb="27" eb="28">
      <t>ワ</t>
    </rPh>
    <rPh sb="55" eb="58">
      <t>ニンチショウ</t>
    </rPh>
    <rPh sb="58" eb="60">
      <t>センモン</t>
    </rPh>
    <rPh sb="60" eb="61">
      <t>トウ</t>
    </rPh>
    <phoneticPr fontId="3"/>
  </si>
  <si>
    <t>５　介護老人保健施設（療養型）に係る届出内容</t>
    <phoneticPr fontId="3"/>
  </si>
  <si>
    <t>合計</t>
    <rPh sb="0" eb="2">
      <t>ゴウケイ</t>
    </rPh>
    <phoneticPr fontId="3"/>
  </si>
  <si>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</si>
  <si>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</si>
  <si>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3"/>
  </si>
  <si>
    <t>※人員基準は、前年度の平均値に対する配置（定員や現在の入所者数に対する配置ではない）がこの表では定員で算出（目安）</t>
    <rPh sb="45" eb="46">
      <t>ヒョウ</t>
    </rPh>
    <rPh sb="48" eb="50">
      <t>テイイン</t>
    </rPh>
    <rPh sb="51" eb="53">
      <t>サンシュツ</t>
    </rPh>
    <rPh sb="54" eb="56">
      <t>メヤス</t>
    </rPh>
    <phoneticPr fontId="3"/>
  </si>
  <si>
    <t>前年度平均</t>
    <rPh sb="0" eb="3">
      <t>ゼンネンド</t>
    </rPh>
    <rPh sb="3" eb="5">
      <t>ヘイキン</t>
    </rPh>
    <phoneticPr fontId="3"/>
  </si>
  <si>
    <t>人員基準確認表（介護老人保健施設）</t>
    <rPh sb="6" eb="7">
      <t>ヒョウ</t>
    </rPh>
    <rPh sb="8" eb="10">
      <t>カイゴ</t>
    </rPh>
    <rPh sb="10" eb="12">
      <t>ロウジン</t>
    </rPh>
    <rPh sb="12" eb="14">
      <t>ホケン</t>
    </rPh>
    <rPh sb="14" eb="16">
      <t>シセツ</t>
    </rPh>
    <phoneticPr fontId="3"/>
  </si>
  <si>
    <t>人員基準確認表</t>
    <rPh sb="6" eb="7">
      <t>ヒョウ</t>
    </rPh>
    <phoneticPr fontId="3"/>
  </si>
  <si>
    <t>・</t>
    <phoneticPr fontId="3"/>
  </si>
  <si>
    <t>有</t>
    <rPh sb="0" eb="1">
      <t>アリ</t>
    </rPh>
    <phoneticPr fontId="3"/>
  </si>
  <si>
    <t>無</t>
    <rPh sb="0" eb="1">
      <t>ナ</t>
    </rPh>
    <phoneticPr fontId="3"/>
  </si>
  <si>
    <t>様式5</t>
    <rPh sb="0" eb="2">
      <t>ヨウシキ</t>
    </rPh>
    <phoneticPr fontId="3"/>
  </si>
  <si>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3"/>
  </si>
  <si>
    <t>□</t>
    <phoneticPr fontId="3"/>
  </si>
  <si>
    <t>１　標榜診療科</t>
    <rPh sb="2" eb="4">
      <t>ヒョウボウ</t>
    </rPh>
    <rPh sb="4" eb="7">
      <t>シンリョウカ</t>
    </rPh>
    <phoneticPr fontId="3"/>
  </si>
  <si>
    <t>□</t>
    <phoneticPr fontId="3"/>
  </si>
  <si>
    <t>皮膚科</t>
    <rPh sb="0" eb="3">
      <t>ヒフカ</t>
    </rPh>
    <phoneticPr fontId="3"/>
  </si>
  <si>
    <t>形成外科</t>
    <rPh sb="0" eb="2">
      <t>ケイセイ</t>
    </rPh>
    <rPh sb="2" eb="4">
      <t>ゲカ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</si>
  <si>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</si>
  <si>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</si>
  <si>
    <t>様式6</t>
    <rPh sb="0" eb="2">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</si>
  <si>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</si>
  <si>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9">
      <t>カンリ</t>
    </rPh>
    <rPh sb="9" eb="10">
      <t>シツ</t>
    </rPh>
    <rPh sb="10" eb="11">
      <t>トウ</t>
    </rPh>
    <phoneticPr fontId="3"/>
  </si>
  <si>
    <t>場　　　所</t>
    <rPh sb="0" eb="1">
      <t>バ</t>
    </rPh>
    <rPh sb="4" eb="5">
      <t>ショ</t>
    </rPh>
    <phoneticPr fontId="3"/>
  </si>
  <si>
    <t>許可病床数</t>
    <rPh sb="0" eb="2">
      <t>キョカ</t>
    </rPh>
    <rPh sb="2" eb="4">
      <t>ビョウショウ</t>
    </rPh>
    <rPh sb="4" eb="5">
      <t>スウ</t>
    </rPh>
    <phoneticPr fontId="3"/>
  </si>
  <si>
    <t>平方メートル</t>
    <rPh sb="0" eb="2">
      <t>ヘイホウ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</si>
  <si>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</si>
  <si>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</si>
  <si>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t>
    <phoneticPr fontId="3"/>
  </si>
  <si>
    <t>□</t>
    <phoneticPr fontId="3"/>
  </si>
  <si>
    <t>２　投薬・指導記録</t>
    <rPh sb="2" eb="4">
      <t>トウヤク</t>
    </rPh>
    <rPh sb="5" eb="7">
      <t>シドウ</t>
    </rPh>
    <rPh sb="7" eb="9">
      <t>キロク</t>
    </rPh>
    <phoneticPr fontId="3"/>
  </si>
  <si>
    <t>作　成　時　期</t>
    <rPh sb="0" eb="1">
      <t>サク</t>
    </rPh>
    <rPh sb="2" eb="3">
      <t>シゲル</t>
    </rPh>
    <rPh sb="4" eb="5">
      <t>ジ</t>
    </rPh>
    <rPh sb="6" eb="7">
      <t>キ</t>
    </rPh>
    <phoneticPr fontId="3"/>
  </si>
  <si>
    <t>保　管　場　所</t>
    <rPh sb="0" eb="1">
      <t>タモツ</t>
    </rPh>
    <rPh sb="2" eb="3">
      <t>カン</t>
    </rPh>
    <rPh sb="4" eb="5">
      <t>バ</t>
    </rPh>
    <rPh sb="6" eb="7">
      <t>ショ</t>
    </rPh>
    <phoneticPr fontId="3"/>
  </si>
  <si>
    <t>３　投薬管理状況</t>
    <rPh sb="2" eb="4">
      <t>トウヤク</t>
    </rPh>
    <rPh sb="4" eb="6">
      <t>カンリ</t>
    </rPh>
    <rPh sb="6" eb="8">
      <t>ジョウキョウ</t>
    </rPh>
    <phoneticPr fontId="3"/>
  </si>
  <si>
    <t>４　服薬指導</t>
    <rPh sb="2" eb="4">
      <t>フクヤク</t>
    </rPh>
    <rPh sb="4" eb="6">
      <t>シドウ</t>
    </rPh>
    <phoneticPr fontId="3"/>
  </si>
  <si>
    <t>服薬指導方法</t>
    <rPh sb="0" eb="2">
      <t>フクヤク</t>
    </rPh>
    <rPh sb="2" eb="4">
      <t>シドウ</t>
    </rPh>
    <rPh sb="4" eb="6">
      <t>ホウホウ</t>
    </rPh>
    <phoneticPr fontId="3"/>
  </si>
  <si>
    <t>服薬指導マニュアルの作成
（予定を含む）</t>
    <rPh sb="0" eb="2">
      <t>フクヤク</t>
    </rPh>
    <rPh sb="2" eb="4">
      <t>シドウ</t>
    </rPh>
    <rPh sb="10" eb="12">
      <t>サクセイ</t>
    </rPh>
    <rPh sb="14" eb="16">
      <t>ヨテイ</t>
    </rPh>
    <rPh sb="17" eb="18">
      <t>フク</t>
    </rPh>
    <phoneticPr fontId="3"/>
  </si>
  <si>
    <t>□</t>
    <phoneticPr fontId="3"/>
  </si>
  <si>
    <t>・</t>
    <phoneticPr fontId="3"/>
  </si>
  <si>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3"/>
  </si>
  <si>
    <t>様式８</t>
    <rPh sb="0" eb="2">
      <t>ヨウシキ</t>
    </rPh>
    <phoneticPr fontId="3"/>
  </si>
  <si>
    <t>○</t>
    <phoneticPr fontId="3"/>
  </si>
  <si>
    <t>　届　出　区　分
（該当するものに○）</t>
    <rPh sb="1" eb="2">
      <t>トドケ</t>
    </rPh>
    <rPh sb="3" eb="4">
      <t>デ</t>
    </rPh>
    <rPh sb="5" eb="6">
      <t>ク</t>
    </rPh>
    <rPh sb="7" eb="8">
      <t>ブン</t>
    </rPh>
    <rPh sb="10" eb="12">
      <t>ガイトウ</t>
    </rPh>
    <phoneticPr fontId="3"/>
  </si>
  <si>
    <t>従　事　者　数</t>
    <rPh sb="0" eb="1">
      <t>ジュウ</t>
    </rPh>
    <rPh sb="2" eb="3">
      <t>コト</t>
    </rPh>
    <rPh sb="4" eb="5">
      <t>モノ</t>
    </rPh>
    <rPh sb="6" eb="7">
      <t>スウ</t>
    </rPh>
    <phoneticPr fontId="3"/>
  </si>
  <si>
    <t>常　勤</t>
    <rPh sb="0" eb="1">
      <t>ツネ</t>
    </rPh>
    <rPh sb="2" eb="3">
      <t>ツトム</t>
    </rPh>
    <phoneticPr fontId="3"/>
  </si>
  <si>
    <t>専　任</t>
    <rPh sb="0" eb="1">
      <t>アツム</t>
    </rPh>
    <rPh sb="2" eb="3">
      <t>ニン</t>
    </rPh>
    <phoneticPr fontId="3"/>
  </si>
  <si>
    <t xml:space="preserve">名 </t>
    <rPh sb="0" eb="1">
      <t>メイ</t>
    </rPh>
    <phoneticPr fontId="3"/>
  </si>
  <si>
    <t>非専任</t>
    <rPh sb="0" eb="1">
      <t>ヒ</t>
    </rPh>
    <rPh sb="1" eb="3">
      <t>センニン</t>
    </rPh>
    <phoneticPr fontId="3"/>
  </si>
  <si>
    <t>専　従</t>
    <rPh sb="0" eb="1">
      <t>アツム</t>
    </rPh>
    <rPh sb="2" eb="3">
      <t>ジュウ</t>
    </rPh>
    <phoneticPr fontId="3"/>
  </si>
  <si>
    <t>非専従</t>
    <rPh sb="0" eb="1">
      <t>ヒ</t>
    </rPh>
    <rPh sb="1" eb="3">
      <t>センジュウ</t>
    </rPh>
    <phoneticPr fontId="3"/>
  </si>
  <si>
    <t>言語聴覚士</t>
    <rPh sb="0" eb="2">
      <t>ゲンゴ</t>
    </rPh>
    <rPh sb="2" eb="4">
      <t>チョウカク</t>
    </rPh>
    <rPh sb="4" eb="5">
      <t>シ</t>
    </rPh>
    <phoneticPr fontId="3"/>
  </si>
  <si>
    <t>経験を有する
従　 事　 者</t>
    <rPh sb="0" eb="2">
      <t>ケイケン</t>
    </rPh>
    <rPh sb="3" eb="4">
      <t>ユウ</t>
    </rPh>
    <rPh sb="7" eb="8">
      <t>ジュウ</t>
    </rPh>
    <rPh sb="10" eb="11">
      <t>コト</t>
    </rPh>
    <rPh sb="13" eb="14">
      <t>モノ</t>
    </rPh>
    <phoneticPr fontId="3"/>
  </si>
  <si>
    <t>専用施設の面積</t>
    <rPh sb="0" eb="2">
      <t>センヨウ</t>
    </rPh>
    <rPh sb="2" eb="4">
      <t>シセツ</t>
    </rPh>
    <rPh sb="5" eb="7">
      <t>メンセキ</t>
    </rPh>
    <phoneticPr fontId="3"/>
  </si>
  <si>
    <t>平方メートル　</t>
    <rPh sb="0" eb="2">
      <t>ヘイホウ</t>
    </rPh>
    <phoneticPr fontId="3"/>
  </si>
  <si>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3"/>
  </si>
  <si>
    <t>様式9</t>
    <rPh sb="0" eb="2">
      <t>ヨウシキ</t>
    </rPh>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</si>
  <si>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3"/>
  </si>
  <si>
    <t>■</t>
    <phoneticPr fontId="3"/>
  </si>
  <si>
    <t>当該療法に</t>
    <rPh sb="0" eb="2">
      <t>トウガイ</t>
    </rPh>
    <rPh sb="2" eb="4">
      <t>リョウホウ</t>
    </rPh>
    <phoneticPr fontId="3"/>
  </si>
  <si>
    <t>常
勤</t>
    <rPh sb="0" eb="1">
      <t>ジョウ</t>
    </rPh>
    <rPh sb="3" eb="4">
      <t>ツトム</t>
    </rPh>
    <phoneticPr fontId="3"/>
  </si>
  <si>
    <t>非
常
勤</t>
    <rPh sb="0" eb="1">
      <t>ヒ</t>
    </rPh>
    <rPh sb="2" eb="3">
      <t>ジョウ</t>
    </rPh>
    <rPh sb="4" eb="5">
      <t>ツトム</t>
    </rPh>
    <phoneticPr fontId="3"/>
  </si>
  <si>
    <t>従事する</t>
    <rPh sb="0" eb="2">
      <t>ジュウジ</t>
    </rPh>
    <phoneticPr fontId="3"/>
  </si>
  <si>
    <t>名</t>
    <rPh sb="0" eb="1">
      <t>ナ</t>
    </rPh>
    <phoneticPr fontId="3"/>
  </si>
  <si>
    <t>平方メートル</t>
    <phoneticPr fontId="3"/>
  </si>
  <si>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</si>
  <si>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</si>
  <si>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</si>
  <si>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</si>
  <si>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</si>
  <si>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</si>
  <si>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言語聴覚療法の施設基準に係る届出書添付書類</t>
    <rPh sb="0" eb="2">
      <t>ゲンゴ</t>
    </rPh>
    <rPh sb="2" eb="4">
      <t>チョウカク</t>
    </rPh>
    <rPh sb="4" eb="6">
      <t>リョウホウ</t>
    </rPh>
    <phoneticPr fontId="3"/>
  </si>
  <si>
    <r>
      <t>当該言語聴覚療法を行うための器械・器具の一覧</t>
    </r>
    <r>
      <rPr>
        <sz val="11"/>
        <color indexed="10"/>
        <rFont val="HGPｺﾞｼｯｸM"/>
        <family val="3"/>
        <charset val="128"/>
      </rPr>
      <t>（名称・台数等）</t>
    </r>
    <rPh sb="0" eb="2">
      <t>トウガイ</t>
    </rPh>
    <rPh sb="2" eb="4">
      <t>ゲンゴ</t>
    </rPh>
    <rPh sb="4" eb="6">
      <t>チョウカク</t>
    </rPh>
    <rPh sb="6" eb="8">
      <t>リョウホウ</t>
    </rPh>
    <rPh sb="9" eb="10">
      <t>オコナ</t>
    </rPh>
    <rPh sb="14" eb="16">
      <t>キカイ</t>
    </rPh>
    <rPh sb="17" eb="19">
      <t>キグ</t>
    </rPh>
    <rPh sb="20" eb="22">
      <t>イチラン</t>
    </rPh>
    <rPh sb="23" eb="25">
      <t>メイショウ</t>
    </rPh>
    <rPh sb="26" eb="28">
      <t>ダイスウ</t>
    </rPh>
    <rPh sb="28" eb="29">
      <t>トウ</t>
    </rPh>
    <phoneticPr fontId="3"/>
  </si>
  <si>
    <t>面　　積</t>
    <rPh sb="0" eb="1">
      <t>メン</t>
    </rPh>
    <rPh sb="3" eb="4">
      <t>セキ</t>
    </rPh>
    <phoneticPr fontId="3"/>
  </si>
  <si>
    <t>※本体施設を参照</t>
    <rPh sb="1" eb="3">
      <t>ホンタイ</t>
    </rPh>
    <rPh sb="3" eb="5">
      <t>シセツ</t>
    </rPh>
    <rPh sb="6" eb="8">
      <t>サンショウ</t>
    </rPh>
    <phoneticPr fontId="3"/>
  </si>
  <si>
    <t>老健22</t>
    <rPh sb="0" eb="2">
      <t>ロウケン</t>
    </rPh>
    <phoneticPr fontId="3"/>
  </si>
  <si>
    <t>老健23</t>
    <rPh sb="0" eb="2">
      <t>ロウケン</t>
    </rPh>
    <phoneticPr fontId="3"/>
  </si>
  <si>
    <t>老健24</t>
    <rPh sb="0" eb="2">
      <t>ロウケン</t>
    </rPh>
    <phoneticPr fontId="3"/>
  </si>
  <si>
    <t>老健25</t>
    <rPh sb="0" eb="2">
      <t>ロウケン</t>
    </rPh>
    <phoneticPr fontId="3"/>
  </si>
  <si>
    <t>リハビリテーション提供体制
（言語聴覚療法）</t>
    <rPh sb="9" eb="11">
      <t>テイキョウ</t>
    </rPh>
    <rPh sb="11" eb="13">
      <t>タイセイ</t>
    </rPh>
    <phoneticPr fontId="3"/>
  </si>
  <si>
    <t>リハビリテーション提供体制
（精神科作業療法）</t>
    <rPh sb="9" eb="11">
      <t>テイキョウ</t>
    </rPh>
    <rPh sb="11" eb="13">
      <t>タイセイ</t>
    </rPh>
    <phoneticPr fontId="3"/>
  </si>
  <si>
    <t>リハビリテーション提供体制
（リハビリテーション指導管理）</t>
    <rPh sb="9" eb="11">
      <t>テイキョウ</t>
    </rPh>
    <rPh sb="11" eb="13">
      <t>タイセイ</t>
    </rPh>
    <rPh sb="24" eb="26">
      <t>シドウ</t>
    </rPh>
    <rPh sb="26" eb="28">
      <t>カンリ</t>
    </rPh>
    <phoneticPr fontId="3"/>
  </si>
  <si>
    <t>リハビリテーション提供体制
（その他）</t>
    <rPh sb="9" eb="11">
      <t>テイキョウ</t>
    </rPh>
    <rPh sb="11" eb="13">
      <t>タイセイ</t>
    </rPh>
    <rPh sb="17" eb="18">
      <t>タ</t>
    </rPh>
    <phoneticPr fontId="3"/>
  </si>
  <si>
    <t>短療16</t>
    <rPh sb="0" eb="1">
      <t>タン</t>
    </rPh>
    <rPh sb="1" eb="2">
      <t>イヤス</t>
    </rPh>
    <phoneticPr fontId="3"/>
  </si>
  <si>
    <t>短療17</t>
    <rPh sb="0" eb="1">
      <t>タン</t>
    </rPh>
    <rPh sb="1" eb="2">
      <t>イヤス</t>
    </rPh>
    <phoneticPr fontId="3"/>
  </si>
  <si>
    <t>短療18</t>
    <rPh sb="0" eb="1">
      <t>タン</t>
    </rPh>
    <rPh sb="1" eb="2">
      <t>イヤス</t>
    </rPh>
    <phoneticPr fontId="3"/>
  </si>
  <si>
    <t>予短療15</t>
    <rPh sb="0" eb="1">
      <t>ヨ</t>
    </rPh>
    <rPh sb="1" eb="2">
      <t>タン</t>
    </rPh>
    <rPh sb="2" eb="3">
      <t>イヤス</t>
    </rPh>
    <phoneticPr fontId="3"/>
  </si>
  <si>
    <t>予短療16</t>
    <rPh sb="0" eb="1">
      <t>ヨ</t>
    </rPh>
    <rPh sb="1" eb="2">
      <t>タン</t>
    </rPh>
    <rPh sb="2" eb="3">
      <t>イヤス</t>
    </rPh>
    <phoneticPr fontId="3"/>
  </si>
  <si>
    <t>予短療17</t>
    <rPh sb="0" eb="1">
      <t>ヨ</t>
    </rPh>
    <rPh sb="1" eb="2">
      <t>タン</t>
    </rPh>
    <rPh sb="2" eb="3">
      <t>イヤス</t>
    </rPh>
    <phoneticPr fontId="3"/>
  </si>
  <si>
    <t>設　備　の　目　録</t>
    <rPh sb="0" eb="1">
      <t>セツ</t>
    </rPh>
    <rPh sb="2" eb="3">
      <t>ビ</t>
    </rPh>
    <rPh sb="6" eb="7">
      <t>メ</t>
    </rPh>
    <rPh sb="8" eb="9">
      <t>ロク</t>
    </rPh>
    <phoneticPr fontId="3"/>
  </si>
  <si>
    <t>安全管理体制</t>
    <rPh sb="0" eb="2">
      <t>アンゼン</t>
    </rPh>
    <rPh sb="2" eb="4">
      <t>カンリ</t>
    </rPh>
    <rPh sb="4" eb="6">
      <t>タイセイ</t>
    </rPh>
    <phoneticPr fontId="3"/>
  </si>
  <si>
    <t>栄養ケア・マネジメントの実施の有無</t>
    <rPh sb="0" eb="2">
      <t>エイヨウ</t>
    </rPh>
    <rPh sb="12" eb="14">
      <t>ジッシ</t>
    </rPh>
    <rPh sb="15" eb="17">
      <t>ウム</t>
    </rPh>
    <phoneticPr fontId="3"/>
  </si>
  <si>
    <t>栄養マネジメント強化体制</t>
    <rPh sb="0" eb="2">
      <t>エイヨウ</t>
    </rPh>
    <rPh sb="8" eb="10">
      <t>キョウカ</t>
    </rPh>
    <rPh sb="10" eb="12">
      <t>タイセイ</t>
    </rPh>
    <phoneticPr fontId="3"/>
  </si>
  <si>
    <t>リハビリ計画書情報加算</t>
    <rPh sb="4" eb="7">
      <t>ケイカクショ</t>
    </rPh>
    <rPh sb="7" eb="9">
      <t>ジョウホウ</t>
    </rPh>
    <rPh sb="9" eb="11">
      <t>カサン</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</si>
  <si>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</si>
  <si>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</si>
  <si>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t>
    <rPh sb="0" eb="2">
      <t>カガク</t>
    </rPh>
    <rPh sb="2" eb="3">
      <t>テキ</t>
    </rPh>
    <rPh sb="3" eb="5">
      <t>カイゴ</t>
    </rPh>
    <rPh sb="5" eb="7">
      <t>スイシン</t>
    </rPh>
    <rPh sb="7" eb="9">
      <t>タイセイ</t>
    </rPh>
    <rPh sb="9" eb="11">
      <t>カサン</t>
    </rPh>
    <phoneticPr fontId="3"/>
  </si>
  <si>
    <t>安全対策体制</t>
    <rPh sb="0" eb="2">
      <t>アンゼン</t>
    </rPh>
    <rPh sb="2" eb="4">
      <t>タイサク</t>
    </rPh>
    <rPh sb="4" eb="6">
      <t>タイセイ</t>
    </rPh>
    <phoneticPr fontId="3"/>
  </si>
  <si>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3"/>
  </si>
  <si>
    <t>入浴介助加算</t>
    <rPh sb="0" eb="2">
      <t>ニュウヨク</t>
    </rPh>
    <rPh sb="2" eb="4">
      <t>カイジョ</t>
    </rPh>
    <rPh sb="4" eb="6">
      <t>カサン</t>
    </rPh>
    <phoneticPr fontId="3"/>
  </si>
  <si>
    <t>口腔機能向上加算</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</si>
  <si>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</si>
  <si>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移行支援加算</t>
    <rPh sb="0" eb="2">
      <t>イコウ</t>
    </rPh>
    <rPh sb="2" eb="4">
      <t>シエン</t>
    </rPh>
    <rPh sb="4" eb="6">
      <t>カサン</t>
    </rPh>
    <phoneticPr fontId="3"/>
  </si>
  <si>
    <t>令和　　年　　月　　日</t>
    <rPh sb="4" eb="5">
      <t>ネン</t>
    </rPh>
    <rPh sb="7" eb="8">
      <t>ガツ</t>
    </rPh>
    <rPh sb="10" eb="11">
      <t>ニチ</t>
    </rPh>
    <phoneticPr fontId="3"/>
  </si>
  <si>
    <t>　①÷（②ー③）×１００
（注５）</t>
    <phoneticPr fontId="3"/>
  </si>
  <si>
    <t>　30.4÷①×(②＋③)÷２×100</t>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</si>
  <si>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</si>
  <si>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</si>
  <si>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前３月間における新規退所者のうち、退所前後訪問指導を行った者の延数
（注１３,１４,１５）</t>
    <rPh sb="8" eb="10">
      <t>シンキ</t>
    </rPh>
    <phoneticPr fontId="3"/>
  </si>
  <si>
    <t>　①÷②×１００（注１６）</t>
    <phoneticPr fontId="3"/>
  </si>
  <si>
    <t>　①÷②÷③×④×１００</t>
    <phoneticPr fontId="3"/>
  </si>
  <si>
    <t>　①÷②×１００</t>
    <phoneticPr fontId="3"/>
  </si>
  <si>
    <t>　地域に貢献する活動の実施</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</si>
  <si>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</si>
  <si>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</si>
  <si>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</si>
  <si>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</si>
  <si>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</si>
  <si>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</si>
  <si>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</si>
  <si>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</si>
  <si>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</si>
  <si>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</si>
  <si>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</si>
  <si>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</si>
  <si>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</si>
  <si>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</si>
  <si>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</si>
  <si>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</si>
  <si>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介護老人保健施設（療養型）の基本施設サービス費及び療養体制維持特別加算（Ⅱ）に係る届出</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3"/>
  </si>
  <si>
    <t>　①　新規入所者の状況（注）</t>
    <rPh sb="3" eb="5">
      <t>シンキ</t>
    </rPh>
    <rPh sb="5" eb="7">
      <t>ニュウショ</t>
    </rPh>
    <rPh sb="7" eb="8">
      <t>シャ</t>
    </rPh>
    <rPh sb="9" eb="11">
      <t>ジョウキョウ</t>
    </rPh>
    <rPh sb="12" eb="13">
      <t>チュウ</t>
    </rPh>
    <phoneticPr fontId="3"/>
  </si>
  <si>
    <t>　 ②　入所者・利用者の利用状況</t>
    <rPh sb="4" eb="7">
      <t>ニュウショシャ</t>
    </rPh>
    <rPh sb="8" eb="11">
      <t>リヨウシャ</t>
    </rPh>
    <rPh sb="12" eb="13">
      <t>リ</t>
    </rPh>
    <rPh sb="13" eb="14">
      <t>ヨウ</t>
    </rPh>
    <rPh sb="14" eb="16">
      <t>ジョウキョウ</t>
    </rPh>
    <phoneticPr fontId="3"/>
  </si>
  <si>
    <t>　①　入所者及び利用者の状況</t>
    <rPh sb="3" eb="6">
      <t>ニュウショシャ</t>
    </rPh>
    <rPh sb="6" eb="7">
      <t>オヨ</t>
    </rPh>
    <rPh sb="8" eb="11">
      <t>リヨウシャ</t>
    </rPh>
    <rPh sb="12" eb="14">
      <t>ジョウキョウ</t>
    </rPh>
    <phoneticPr fontId="3"/>
  </si>
  <si>
    <t>栄養マネジメント体制に関する届出書</t>
    <rPh sb="0" eb="2">
      <t>エイヨウ</t>
    </rPh>
    <rPh sb="8" eb="10">
      <t>タイセイ</t>
    </rPh>
    <rPh sb="11" eb="12">
      <t>カン</t>
    </rPh>
    <rPh sb="14" eb="17">
      <t>トドケデショ</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</si>
  <si>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</si>
  <si>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</si>
  <si>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</si>
  <si>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</si>
  <si>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</si>
  <si>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</si>
  <si>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</si>
  <si>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</si>
  <si>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</si>
  <si>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</si>
  <si>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</si>
  <si>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</si>
  <si>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</si>
  <si>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3　施 設 種 別</t>
    <rPh sb="2" eb="3">
      <t>シ</t>
    </rPh>
    <rPh sb="4" eb="5">
      <t>セツ</t>
    </rPh>
    <rPh sb="6" eb="7">
      <t>シュ</t>
    </rPh>
    <rPh sb="8" eb="9">
      <t>ベツ</t>
    </rPh>
    <phoneticPr fontId="3"/>
  </si>
  <si>
    <t>4　届 出 項 目</t>
    <rPh sb="2" eb="3">
      <t>トド</t>
    </rPh>
    <rPh sb="4" eb="5">
      <t>デ</t>
    </rPh>
    <rPh sb="6" eb="7">
      <t>コウ</t>
    </rPh>
    <rPh sb="8" eb="9">
      <t>メ</t>
    </rPh>
    <phoneticPr fontId="3"/>
  </si>
  <si>
    <t>5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</si>
  <si>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</si>
  <si>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</si>
  <si>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①に占める②の割合が70％以上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</si>
  <si>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</si>
  <si>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</si>
  <si>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</si>
  <si>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</si>
  <si>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</si>
  <si>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</si>
  <si>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</si>
  <si>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①に占める②の割合が40％以上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</si>
  <si>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</si>
  <si>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</si>
  <si>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</si>
  <si>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</si>
  <si>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</si>
  <si>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</si>
  <si>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</si>
  <si>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①に占める②の割合が60％以上</t>
    <rPh sb="2" eb="3">
      <t>シ</t>
    </rPh>
    <rPh sb="7" eb="9">
      <t>ワリアイ</t>
    </rPh>
    <rPh sb="13" eb="15">
      <t>イジョウ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</si>
  <si>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</si>
  <si>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</si>
  <si>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</si>
  <si>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</si>
  <si>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</si>
  <si>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①のうち常勤の者の総数（常勤換算）</t>
    <rPh sb="4" eb="6">
      <t>ジョウキン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</si>
  <si>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</si>
  <si>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①のうち勤続年数７年以上の者の総数
　（常勤換算）</t>
    <phoneticPr fontId="3"/>
  </si>
  <si>
    <t>備考１</t>
    <rPh sb="0" eb="2">
      <t>ビコウ</t>
    </rPh>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</si>
  <si>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</si>
  <si>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</si>
  <si>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評価対象期間の通所リハビリテーション終了者数</t>
    <phoneticPr fontId="3"/>
  </si>
  <si>
    <t>①のうち、指定通所介護等を実施した者の数（注１）</t>
    <phoneticPr fontId="3"/>
  </si>
  <si>
    <t>３％超</t>
    <rPh sb="2" eb="3">
      <t>チョウ</t>
    </rPh>
    <phoneticPr fontId="3"/>
  </si>
  <si>
    <t>評価対象期間の新規終了者数（注２）</t>
    <phoneticPr fontId="3"/>
  </si>
  <si>
    <t>２７％以上</t>
    <rPh sb="3" eb="5">
      <t>イジョウ</t>
    </rPh>
    <phoneticPr fontId="3"/>
  </si>
  <si>
    <t>注１：</t>
    <phoneticPr fontId="3"/>
  </si>
  <si>
    <t>注２：</t>
    <phoneticPr fontId="3"/>
  </si>
  <si>
    <t>看　護　師</t>
    <phoneticPr fontId="3"/>
  </si>
  <si>
    <t>管 理 栄 養 士</t>
    <phoneticPr fontId="3"/>
  </si>
  <si>
    <t>利用延人員数の減少が生じた月の前年度の１月当たりの平均利用延人員数</t>
  </si>
  <si>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40"/>
  </si>
  <si>
    <t>　　　　　サービス種別　　　　　　　　現在⇒</t>
    <rPh sb="9" eb="11">
      <t>シュベツ</t>
    </rPh>
    <rPh sb="19" eb="21">
      <t>ゲンザイ</t>
    </rPh>
    <phoneticPr fontId="4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</si>
  <si>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40"/>
  </si>
  <si>
    <t>通所介護</t>
    <rPh sb="0" eb="2">
      <t>ツウショ</t>
    </rPh>
    <rPh sb="2" eb="4">
      <t>カイゴ</t>
    </rPh>
    <phoneticPr fontId="40"/>
  </si>
  <si>
    <t>通所リハビリテーション</t>
    <rPh sb="0" eb="2">
      <t>ツウショ</t>
    </rPh>
    <phoneticPr fontId="40"/>
  </si>
  <si>
    <t>地域密着型通所介護</t>
    <rPh sb="0" eb="2">
      <t>チイキ</t>
    </rPh>
    <rPh sb="2" eb="5">
      <t>ミッチャクガタ</t>
    </rPh>
    <rPh sb="5" eb="7">
      <t>ツウショ</t>
    </rPh>
    <rPh sb="7" eb="9">
      <t>カイゴ</t>
    </rPh>
    <phoneticPr fontId="40"/>
  </si>
  <si>
    <t>認知症対応型通所介護</t>
    <rPh sb="0" eb="3">
      <t>ニンチショウ</t>
    </rPh>
    <rPh sb="3" eb="6">
      <t>タイオウガタ</t>
    </rPh>
    <rPh sb="6" eb="8">
      <t>ツウショ</t>
    </rPh>
    <rPh sb="8" eb="10">
      <t>カイゴ</t>
    </rPh>
    <phoneticPr fontId="40"/>
  </si>
  <si>
    <t>介護予防認知症対応型通所介護</t>
    <rPh sb="0" eb="2">
      <t>カイゴ</t>
    </rPh>
    <rPh sb="2" eb="4">
      <t>ヨボウ</t>
    </rPh>
    <rPh sb="4" eb="7">
      <t>ニンチショウ</t>
    </rPh>
    <rPh sb="7" eb="10">
      <t>タイオウガタ</t>
    </rPh>
    <rPh sb="10" eb="12">
      <t>ツウショ</t>
    </rPh>
    <rPh sb="12" eb="14">
      <t>カイゴ</t>
    </rPh>
    <phoneticPr fontId="40"/>
  </si>
  <si>
    <t>（１）　事業所基本情報</t>
    <rPh sb="4" eb="7">
      <t>ジギョウショ</t>
    </rPh>
    <rPh sb="7" eb="9">
      <t>キホン</t>
    </rPh>
    <rPh sb="9" eb="11">
      <t>ジョウホウ</t>
    </rPh>
    <phoneticPr fontId="40"/>
  </si>
  <si>
    <t>規模区分　　　　現在⇒</t>
    <rPh sb="8" eb="10">
      <t>ゲンザイ</t>
    </rPh>
    <phoneticPr fontId="40"/>
  </si>
  <si>
    <t>事業所番号</t>
    <rPh sb="0" eb="3">
      <t>ジギョウショ</t>
    </rPh>
    <rPh sb="3" eb="5">
      <t>バンゴウ</t>
    </rPh>
    <phoneticPr fontId="40"/>
  </si>
  <si>
    <t>事業所名</t>
    <rPh sb="0" eb="3">
      <t>ジギョウショ</t>
    </rPh>
    <rPh sb="3" eb="4">
      <t>メイ</t>
    </rPh>
    <phoneticPr fontId="40"/>
  </si>
  <si>
    <t>通常規模型</t>
    <rPh sb="0" eb="2">
      <t>ツウジョウ</t>
    </rPh>
    <rPh sb="2" eb="4">
      <t>キボ</t>
    </rPh>
    <rPh sb="4" eb="5">
      <t>ガタ</t>
    </rPh>
    <phoneticPr fontId="40"/>
  </si>
  <si>
    <t>担当者氏名</t>
    <rPh sb="0" eb="3">
      <t>タントウシャ</t>
    </rPh>
    <rPh sb="3" eb="5">
      <t>シメイ</t>
    </rPh>
    <phoneticPr fontId="40"/>
  </si>
  <si>
    <t>電話番号</t>
    <rPh sb="0" eb="2">
      <t>デンワ</t>
    </rPh>
    <rPh sb="2" eb="4">
      <t>バンゴウ</t>
    </rPh>
    <phoneticPr fontId="40"/>
  </si>
  <si>
    <t>ﾒｰﾙｱﾄﾞﾚｽ</t>
    <phoneticPr fontId="40"/>
  </si>
  <si>
    <t>大規模型Ⅰ</t>
    <rPh sb="0" eb="3">
      <t>ダイキボ</t>
    </rPh>
    <rPh sb="3" eb="4">
      <t>ガタ</t>
    </rPh>
    <phoneticPr fontId="40"/>
  </si>
  <si>
    <t>サービス種別</t>
    <rPh sb="4" eb="6">
      <t>シュベツ</t>
    </rPh>
    <phoneticPr fontId="40"/>
  </si>
  <si>
    <t>規模区分</t>
    <rPh sb="0" eb="2">
      <t>キボ</t>
    </rPh>
    <rPh sb="2" eb="4">
      <t>クブン</t>
    </rPh>
    <phoneticPr fontId="40"/>
  </si>
  <si>
    <t>大規模型Ⅱ</t>
    <rPh sb="0" eb="3">
      <t>ダイキボ</t>
    </rPh>
    <rPh sb="3" eb="4">
      <t>ガタ</t>
    </rPh>
    <phoneticPr fontId="4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</si>
  <si>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40"/>
  </si>
  <si>
    <t>（２）　加算算定・特例適用の届出</t>
    <rPh sb="4" eb="6">
      <t>カサン</t>
    </rPh>
    <rPh sb="6" eb="8">
      <t>サンテイ</t>
    </rPh>
    <rPh sb="9" eb="11">
      <t>トクレイ</t>
    </rPh>
    <rPh sb="11" eb="13">
      <t>テキヨウ</t>
    </rPh>
    <rPh sb="14" eb="16">
      <t>トドケデ</t>
    </rPh>
    <phoneticPr fontId="40"/>
  </si>
  <si>
    <t>減少月</t>
    <rPh sb="0" eb="2">
      <t>ゲンショウ</t>
    </rPh>
    <rPh sb="2" eb="3">
      <t>ツキ</t>
    </rPh>
    <phoneticPr fontId="40"/>
  </si>
  <si>
    <t>利用延人員数の減少が生じた月</t>
    <rPh sb="0" eb="2">
      <t>リヨウ</t>
    </rPh>
    <rPh sb="2" eb="5">
      <t>ノベジンイン</t>
    </rPh>
    <rPh sb="5" eb="6">
      <t>スウ</t>
    </rPh>
    <rPh sb="7" eb="9">
      <t>ゲンショウ</t>
    </rPh>
    <rPh sb="10" eb="11">
      <t>ショウ</t>
    </rPh>
    <rPh sb="13" eb="14">
      <t>ツキ</t>
    </rPh>
    <phoneticPr fontId="40"/>
  </si>
  <si>
    <t>令和</t>
    <rPh sb="0" eb="2">
      <t>レイワ</t>
    </rPh>
    <phoneticPr fontId="40"/>
  </si>
  <si>
    <t>年</t>
    <rPh sb="0" eb="1">
      <t>ネン</t>
    </rPh>
    <phoneticPr fontId="40"/>
  </si>
  <si>
    <t>月</t>
    <rPh sb="0" eb="1">
      <t>ガツ</t>
    </rPh>
    <phoneticPr fontId="4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</si>
  <si>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40"/>
  </si>
  <si>
    <t>人</t>
    <rPh sb="0" eb="1">
      <t>ニン</t>
    </rPh>
    <phoneticPr fontId="40"/>
  </si>
  <si>
    <t>減少率（小数）</t>
    <rPh sb="0" eb="3">
      <t>ゲンショウリツ</t>
    </rPh>
    <rPh sb="4" eb="6">
      <t>ショウスウ</t>
    </rPh>
    <phoneticPr fontId="40"/>
  </si>
  <si>
    <t>減少率</t>
    <rPh sb="0" eb="3">
      <t>ゲンショウリツ</t>
    </rPh>
    <phoneticPr fontId="40"/>
  </si>
  <si>
    <t>加算算定の可否</t>
    <rPh sb="5" eb="7">
      <t>カヒ</t>
    </rPh>
    <phoneticPr fontId="40"/>
  </si>
  <si>
    <t>規模特例の可否↓</t>
    <rPh sb="0" eb="2">
      <t>キボ</t>
    </rPh>
    <rPh sb="2" eb="4">
      <t>トクレイ</t>
    </rPh>
    <rPh sb="5" eb="7">
      <t>カヒ</t>
    </rPh>
    <phoneticPr fontId="40"/>
  </si>
  <si>
    <t>↓R3.４月以降</t>
    <rPh sb="5" eb="6">
      <t>ガツ</t>
    </rPh>
    <rPh sb="6" eb="8">
      <t>イコウ</t>
    </rPh>
    <phoneticPr fontId="40"/>
  </si>
  <si>
    <t>特例適用の可否</t>
    <rPh sb="0" eb="2">
      <t>トクレイ</t>
    </rPh>
    <rPh sb="2" eb="4">
      <t>テキヨウ</t>
    </rPh>
    <rPh sb="5" eb="7">
      <t>カヒ</t>
    </rPh>
    <phoneticPr fontId="4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</si>
  <si>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40"/>
  </si>
  <si>
    <t>加算算定事業所のみ</t>
    <rPh sb="0" eb="2">
      <t>カサン</t>
    </rPh>
    <rPh sb="2" eb="4">
      <t>サンテイ</t>
    </rPh>
    <rPh sb="4" eb="7">
      <t>ジギョウショ</t>
    </rPh>
    <phoneticPr fontId="4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</si>
  <si>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40"/>
  </si>
  <si>
    <t>（３）　加算算定後の各月の利用延人員数の確認</t>
    <rPh sb="10" eb="11">
      <t>カク</t>
    </rPh>
    <rPh sb="11" eb="12">
      <t>ツキ</t>
    </rPh>
    <rPh sb="13" eb="15">
      <t>リヨウ</t>
    </rPh>
    <rPh sb="15" eb="18">
      <t>ノベジンイン</t>
    </rPh>
    <rPh sb="18" eb="19">
      <t>スウ</t>
    </rPh>
    <rPh sb="20" eb="22">
      <t>カクニン</t>
    </rPh>
    <phoneticPr fontId="40"/>
  </si>
  <si>
    <t>年月</t>
    <rPh sb="0" eb="2">
      <t>ネンゲツ</t>
    </rPh>
    <phoneticPr fontId="40"/>
  </si>
  <si>
    <t>各月の
利用延人員数</t>
    <rPh sb="0" eb="2">
      <t>カクツキ</t>
    </rPh>
    <rPh sb="4" eb="6">
      <t>リヨウ</t>
    </rPh>
    <rPh sb="6" eb="9">
      <t>ノベジンイン</t>
    </rPh>
    <rPh sb="9" eb="10">
      <t>スウ</t>
    </rPh>
    <phoneticPr fontId="40"/>
  </si>
  <si>
    <t>減少割合</t>
    <rPh sb="0" eb="2">
      <t>ゲンショウ</t>
    </rPh>
    <rPh sb="2" eb="4">
      <t>ワリアイ</t>
    </rPh>
    <phoneticPr fontId="40"/>
  </si>
  <si>
    <t>加算
算定の可否</t>
    <rPh sb="0" eb="2">
      <t>カサン</t>
    </rPh>
    <rPh sb="3" eb="5">
      <t>サンテイ</t>
    </rPh>
    <rPh sb="6" eb="8">
      <t>カヒ</t>
    </rPh>
    <phoneticPr fontId="40"/>
  </si>
  <si>
    <t>加算算定届提出月</t>
    <rPh sb="4" eb="5">
      <t>トドケ</t>
    </rPh>
    <rPh sb="5" eb="7">
      <t>テイシュツ</t>
    </rPh>
    <rPh sb="7" eb="8">
      <t>ツキ</t>
    </rPh>
    <phoneticPr fontId="40"/>
  </si>
  <si>
    <t>加算算定開始月</t>
    <rPh sb="4" eb="6">
      <t>カイシ</t>
    </rPh>
    <rPh sb="6" eb="7">
      <t>ツキ</t>
    </rPh>
    <phoneticPr fontId="40"/>
  </si>
  <si>
    <t>加算延長判断月</t>
    <rPh sb="0" eb="2">
      <t>カサン</t>
    </rPh>
    <rPh sb="2" eb="4">
      <t>エンチョウ</t>
    </rPh>
    <rPh sb="4" eb="6">
      <t>ハンダン</t>
    </rPh>
    <rPh sb="6" eb="7">
      <t>ツキ</t>
    </rPh>
    <phoneticPr fontId="40"/>
  </si>
  <si>
    <t>加算終了／延長届提出月</t>
    <rPh sb="0" eb="2">
      <t>カサン</t>
    </rPh>
    <rPh sb="2" eb="4">
      <t>シュウリョウ</t>
    </rPh>
    <rPh sb="5" eb="8">
      <t>エンチョウトドケ</t>
    </rPh>
    <rPh sb="8" eb="10">
      <t>テイシュツ</t>
    </rPh>
    <rPh sb="10" eb="11">
      <t>ツキ</t>
    </rPh>
    <phoneticPr fontId="40"/>
  </si>
  <si>
    <t>減少の
２か月後
に算定
開始</t>
    <rPh sb="0" eb="2">
      <t>ゲンショウ</t>
    </rPh>
    <rPh sb="6" eb="7">
      <t>ゲツ</t>
    </rPh>
    <rPh sb="7" eb="8">
      <t>アト</t>
    </rPh>
    <rPh sb="10" eb="12">
      <t>サンテイ</t>
    </rPh>
    <rPh sb="13" eb="15">
      <t>カイシ</t>
    </rPh>
    <phoneticPr fontId="40"/>
  </si>
  <si>
    <t>延長適用開始月</t>
    <rPh sb="0" eb="2">
      <t>エンチョウ</t>
    </rPh>
    <rPh sb="2" eb="4">
      <t>テキヨウ</t>
    </rPh>
    <rPh sb="4" eb="6">
      <t>カイシ</t>
    </rPh>
    <rPh sb="6" eb="7">
      <t>ツキ</t>
    </rPh>
    <phoneticPr fontId="40"/>
  </si>
  <si>
    <t>延長適用終了月</t>
    <rPh sb="0" eb="2">
      <t>エンチョウ</t>
    </rPh>
    <rPh sb="2" eb="4">
      <t>テキヨウ</t>
    </rPh>
    <rPh sb="4" eb="6">
      <t>シュウリョウ</t>
    </rPh>
    <rPh sb="6" eb="7">
      <t>ツキ</t>
    </rPh>
    <phoneticPr fontId="4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</si>
  <si>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40"/>
  </si>
  <si>
    <t>加算算定事業所であって、（３）オレンジセルに「可」が表示された事業所のみ</t>
    <rPh sb="4" eb="7">
      <t>ジギョウショ</t>
    </rPh>
    <rPh sb="23" eb="24">
      <t>カ</t>
    </rPh>
    <rPh sb="26" eb="28">
      <t>ヒョウジ</t>
    </rPh>
    <rPh sb="31" eb="34">
      <t>ジギョウショ</t>
    </rPh>
    <phoneticPr fontId="40"/>
  </si>
  <si>
    <t>※ 加算算定開始後に記入してください。</t>
    <rPh sb="6" eb="8">
      <t>カイシ</t>
    </rPh>
    <rPh sb="8" eb="9">
      <t>アト</t>
    </rPh>
    <rPh sb="10" eb="12">
      <t>キニュウ</t>
    </rPh>
    <phoneticPr fontId="40"/>
  </si>
  <si>
    <t>（４）　加算算定の延長の届出</t>
    <rPh sb="9" eb="11">
      <t>エンチョウ</t>
    </rPh>
    <rPh sb="12" eb="14">
      <t>トドケデ</t>
    </rPh>
    <phoneticPr fontId="40"/>
  </si>
  <si>
    <t>加算算定の延長を求める理由</t>
    <rPh sb="0" eb="2">
      <t>カサン</t>
    </rPh>
    <rPh sb="2" eb="4">
      <t>サンテイ</t>
    </rPh>
    <rPh sb="5" eb="7">
      <t>エンチョウ</t>
    </rPh>
    <rPh sb="8" eb="9">
      <t>モト</t>
    </rPh>
    <rPh sb="11" eb="13">
      <t>リユウ</t>
    </rPh>
    <phoneticPr fontId="4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</si>
  <si>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4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</si>
  <si>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40"/>
  </si>
  <si>
    <t>特例適用事業所のみ</t>
    <rPh sb="0" eb="2">
      <t>トクレイ</t>
    </rPh>
    <rPh sb="2" eb="4">
      <t>テキヨウ</t>
    </rPh>
    <rPh sb="4" eb="7">
      <t>ジギョウショ</t>
    </rPh>
    <phoneticPr fontId="4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</si>
  <si>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4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</si>
  <si>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40"/>
  </si>
  <si>
    <t>特例
適用の可否</t>
    <rPh sb="0" eb="2">
      <t>トクレイ</t>
    </rPh>
    <rPh sb="3" eb="5">
      <t>テキヨウ</t>
    </rPh>
    <rPh sb="6" eb="8">
      <t>カヒ</t>
    </rPh>
    <phoneticPr fontId="40"/>
  </si>
  <si>
    <t>特例適用届提出月</t>
    <rPh sb="0" eb="2">
      <t>トクレイ</t>
    </rPh>
    <rPh sb="2" eb="4">
      <t>テキヨウ</t>
    </rPh>
    <rPh sb="4" eb="5">
      <t>トドケ</t>
    </rPh>
    <rPh sb="5" eb="7">
      <t>テイシュツ</t>
    </rPh>
    <rPh sb="7" eb="8">
      <t>ツキ</t>
    </rPh>
    <phoneticPr fontId="40"/>
  </si>
  <si>
    <t>特例適用開始月</t>
    <rPh sb="0" eb="2">
      <t>トクレイ</t>
    </rPh>
    <rPh sb="2" eb="4">
      <t>テキヨウ</t>
    </rPh>
    <rPh sb="4" eb="6">
      <t>カイシ</t>
    </rPh>
    <rPh sb="6" eb="7">
      <t>ツキ</t>
    </rPh>
    <phoneticPr fontId="4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</si>
  <si>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40"/>
  </si>
  <si>
    <t>（参考）</t>
    <rPh sb="1" eb="3">
      <t>サンコウ</t>
    </rPh>
    <phoneticPr fontId="40"/>
  </si>
  <si>
    <t>利用延人員数計算シート（通所リハビリテーション）</t>
    <rPh sb="0" eb="2">
      <t>リヨウ</t>
    </rPh>
    <rPh sb="2" eb="3">
      <t>ノ</t>
    </rPh>
    <rPh sb="3" eb="5">
      <t>ジンイン</t>
    </rPh>
    <rPh sb="5" eb="6">
      <t>スウ</t>
    </rPh>
    <rPh sb="6" eb="8">
      <t>ケイサン</t>
    </rPh>
    <rPh sb="12" eb="14">
      <t>ツウショ</t>
    </rPh>
    <phoneticPr fontId="3"/>
  </si>
  <si>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40"/>
  </si>
  <si>
    <t>○</t>
    <phoneticPr fontId="4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</si>
  <si>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40"/>
  </si>
  <si>
    <t>率</t>
    <rPh sb="0" eb="1">
      <t>リツ</t>
    </rPh>
    <phoneticPr fontId="3"/>
  </si>
  <si>
    <t>４月～２月
合計 ※６</t>
    <rPh sb="1" eb="2">
      <t>ガツ</t>
    </rPh>
    <rPh sb="4" eb="5">
      <t>ガツ</t>
    </rPh>
    <rPh sb="6" eb="8">
      <t>ゴウケイ</t>
    </rPh>
    <rPh sb="7" eb="8">
      <t>ケイ</t>
    </rPh>
    <phoneticPr fontId="3"/>
  </si>
  <si>
    <t>10月</t>
    <rPh sb="2" eb="3">
      <t>ガツ</t>
    </rPh>
    <phoneticPr fontId="3"/>
  </si>
  <si>
    <t>通所リハビリテーション
※１</t>
    <rPh sb="0" eb="2">
      <t>ツウショ</t>
    </rPh>
    <phoneticPr fontId="46"/>
  </si>
  <si>
    <t>１時間以上２時間未満</t>
    <rPh sb="1" eb="3">
      <t>ジカン</t>
    </rPh>
    <rPh sb="3" eb="5">
      <t>イジョウ</t>
    </rPh>
    <rPh sb="6" eb="8">
      <t>ジカン</t>
    </rPh>
    <rPh sb="8" eb="10">
      <t>ミマン</t>
    </rPh>
    <phoneticPr fontId="3"/>
  </si>
  <si>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3"/>
  </si>
  <si>
    <t>４時間以上５時間未満及び
５時間以上６時間未満</t>
    <rPh sb="10" eb="11">
      <t>オヨ</t>
    </rPh>
    <rPh sb="14" eb="16">
      <t>ジカン</t>
    </rPh>
    <rPh sb="16" eb="18">
      <t>イジョウ</t>
    </rPh>
    <rPh sb="19" eb="21">
      <t>ジカン</t>
    </rPh>
    <rPh sb="21" eb="23">
      <t>ミマン</t>
    </rPh>
    <phoneticPr fontId="3"/>
  </si>
  <si>
    <t>６時間以上７時間未満及び
７時間以上８時間未満</t>
    <rPh sb="10" eb="11">
      <t>オヨ</t>
    </rPh>
    <rPh sb="14" eb="16">
      <t>ジカン</t>
    </rPh>
    <rPh sb="16" eb="18">
      <t>イジョウ</t>
    </rPh>
    <rPh sb="19" eb="21">
      <t>ジカン</t>
    </rPh>
    <rPh sb="21" eb="23">
      <t>ミマン</t>
    </rPh>
    <phoneticPr fontId="3"/>
  </si>
  <si>
    <t>介護予防
通所リハビリテーション
※２</t>
    <rPh sb="0" eb="2">
      <t>カイゴ</t>
    </rPh>
    <rPh sb="2" eb="4">
      <t>ヨボウ</t>
    </rPh>
    <rPh sb="5" eb="7">
      <t>ツウショ</t>
    </rPh>
    <phoneticPr fontId="46"/>
  </si>
  <si>
    <t>①</t>
  </si>
  <si>
    <t>２時間未満</t>
    <rPh sb="1" eb="3">
      <t>ジカン</t>
    </rPh>
    <rPh sb="3" eb="5">
      <t>ミマン</t>
    </rPh>
    <phoneticPr fontId="3"/>
  </si>
  <si>
    <t>２時間以上４時間未満</t>
    <rPh sb="1" eb="3">
      <t>ジカン</t>
    </rPh>
    <rPh sb="3" eb="5">
      <t>イジョウ</t>
    </rPh>
    <rPh sb="6" eb="8">
      <t>ジカン</t>
    </rPh>
    <rPh sb="8" eb="10">
      <t>ミマン</t>
    </rPh>
    <phoneticPr fontId="3"/>
  </si>
  <si>
    <t>４時間以上６時間未満</t>
    <rPh sb="1" eb="3">
      <t>ジカン</t>
    </rPh>
    <rPh sb="3" eb="5">
      <t>イジョウ</t>
    </rPh>
    <rPh sb="6" eb="8">
      <t>ジカン</t>
    </rPh>
    <rPh sb="8" eb="10">
      <t>ミマン</t>
    </rPh>
    <phoneticPr fontId="3"/>
  </si>
  <si>
    <t>６時間以上</t>
    <rPh sb="1" eb="3">
      <t>ジカン</t>
    </rPh>
    <rPh sb="3" eb="5">
      <t>イジョウ</t>
    </rPh>
    <phoneticPr fontId="40"/>
  </si>
  <si>
    <t>②</t>
  </si>
  <si>
    <t>同時にサービスの提供を受けた者の最大数を営業日ごとに加えた数</t>
    <rPh sb="20" eb="23">
      <t>エイギョウビ</t>
    </rPh>
    <rPh sb="26" eb="27">
      <t>クワ</t>
    </rPh>
    <rPh sb="29" eb="30">
      <t>カズ</t>
    </rPh>
    <phoneticPr fontId="43"/>
  </si>
  <si>
    <t>各月の利用延人員数</t>
    <rPh sb="0" eb="2">
      <t>カクツキ</t>
    </rPh>
    <rPh sb="3" eb="5">
      <t>リヨウ</t>
    </rPh>
    <rPh sb="5" eb="6">
      <t>ノ</t>
    </rPh>
    <rPh sb="6" eb="9">
      <t>ジンインスウ</t>
    </rPh>
    <phoneticPr fontId="46"/>
  </si>
  <si>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46"/>
  </si>
  <si>
    <t>合計</t>
    <rPh sb="0" eb="2">
      <t>ゴウケイ</t>
    </rPh>
    <phoneticPr fontId="46"/>
  </si>
  <si>
    <t>（ａ）</t>
    <phoneticPr fontId="4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</si>
  <si>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3"/>
  </si>
  <si>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46"/>
  </si>
  <si>
    <t>（ｂ）</t>
    <phoneticPr fontId="43"/>
  </si>
  <si>
    <t>平均利用延人員数
 （a÷b）　　※４</t>
    <rPh sb="0" eb="2">
      <t>ヘイキン</t>
    </rPh>
    <rPh sb="2" eb="4">
      <t>リヨウ</t>
    </rPh>
    <rPh sb="4" eb="5">
      <t>ノベ</t>
    </rPh>
    <rPh sb="5" eb="8">
      <t>ジンインスウ</t>
    </rPh>
    <phoneticPr fontId="46"/>
  </si>
  <si>
    <t>（ｃ）</t>
    <phoneticPr fontId="4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</si>
  <si>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4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</si>
  <si>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40"/>
  </si>
  <si>
    <t>利用定員　※６</t>
    <rPh sb="0" eb="2">
      <t>リヨウ</t>
    </rPh>
    <rPh sb="2" eb="4">
      <t>テイイン</t>
    </rPh>
    <phoneticPr fontId="40"/>
  </si>
  <si>
    <t>１月当たりの営業日数　※７</t>
    <rPh sb="1" eb="3">
      <t>ツキア</t>
    </rPh>
    <rPh sb="6" eb="8">
      <t>エイギョウ</t>
    </rPh>
    <rPh sb="8" eb="10">
      <t>ニッスウ</t>
    </rPh>
    <phoneticPr fontId="40"/>
  </si>
  <si>
    <t>平均利用延人員数　※８</t>
    <rPh sb="0" eb="2">
      <t>ヘイキン</t>
    </rPh>
    <rPh sb="2" eb="4">
      <t>リヨウ</t>
    </rPh>
    <rPh sb="4" eb="5">
      <t>ノベ</t>
    </rPh>
    <rPh sb="5" eb="8">
      <t>ジンインスウ</t>
    </rPh>
    <phoneticPr fontId="40"/>
  </si>
  <si>
    <t>×</t>
    <phoneticPr fontId="40"/>
  </si>
  <si>
    <t>=</t>
    <phoneticPr fontId="4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</si>
  <si>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40"/>
  </si>
  <si>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</si>
  <si>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</si>
  <si>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</si>
  <si>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</si>
  <si>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</si>
  <si>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</si>
  <si>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</si>
  <si>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</si>
  <si>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</si>
  <si>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</si>
  <si>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</si>
  <si>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</si>
  <si>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</si>
  <si>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</si>
  <si>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</si>
  <si>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</si>
  <si>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</si>
  <si>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</si>
  <si>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③</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</si>
  <si>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</si>
  <si>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</si>
  <si>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</si>
  <si>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</si>
  <si>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</si>
  <si>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</si>
  <si>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</si>
  <si>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</si>
  <si>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</si>
  <si>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</si>
  <si>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</si>
  <si>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</si>
  <si>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</si>
  <si>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</si>
  <si>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</si>
  <si>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</si>
  <si>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</si>
  <si>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</si>
  <si>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</si>
  <si>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</si>
  <si>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</si>
  <si>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</si>
  <si>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</si>
  <si>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</si>
  <si>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</si>
  <si>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</si>
  <si>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</si>
  <si>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</si>
  <si>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</si>
  <si>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</si>
  <si>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</si>
  <si>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</si>
  <si>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LIFEへの登録</t>
    <rPh sb="6" eb="8">
      <t>トウロク</t>
    </rPh>
    <phoneticPr fontId="3"/>
  </si>
  <si>
    <t>栄養マネジメント体制に関する届出書</t>
    <rPh sb="8" eb="10">
      <t>タイセイ</t>
    </rPh>
    <rPh sb="11" eb="12">
      <t>カン</t>
    </rPh>
    <phoneticPr fontId="3"/>
  </si>
  <si>
    <t>サービス提供体制強化加算に関する届出書（(介護予防）通所リハビリテーション事業所）</t>
    <phoneticPr fontId="3"/>
  </si>
  <si>
    <t>サービス提供体制強化加算に関する届出書（(介護予防）短期入所療養介護・介護老人保健施設）</t>
    <rPh sb="21" eb="23">
      <t>カイゴ</t>
    </rPh>
    <rPh sb="28" eb="30">
      <t>ニュウショ</t>
    </rPh>
    <rPh sb="32" eb="34">
      <t>カイゴ</t>
    </rPh>
    <rPh sb="35" eb="37">
      <t>カイゴ</t>
    </rPh>
    <rPh sb="37" eb="39">
      <t>ロウジン</t>
    </rPh>
    <rPh sb="39" eb="41">
      <t>ホケン</t>
    </rPh>
    <rPh sb="41" eb="43">
      <t>シセツ</t>
    </rPh>
    <phoneticPr fontId="3"/>
  </si>
  <si>
    <t>通所リハビリテーション事業所における移行支援加算に係る届出</t>
    <rPh sb="18" eb="20">
      <t>イコウ</t>
    </rPh>
    <rPh sb="20" eb="22">
      <t>シエン</t>
    </rPh>
    <phoneticPr fontId="3"/>
  </si>
  <si>
    <t>◎勤務形態一覧は、通リハ職員分のみ（算定月）</t>
    <phoneticPr fontId="3"/>
  </si>
  <si>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3"/>
  </si>
  <si>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3"/>
  </si>
  <si>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3"/>
  </si>
  <si>
    <t>老健26</t>
    <rPh sb="0" eb="2">
      <t>ロウケン</t>
    </rPh>
    <phoneticPr fontId="3"/>
  </si>
  <si>
    <t>老健27</t>
    <rPh sb="0" eb="2">
      <t>ロウケン</t>
    </rPh>
    <phoneticPr fontId="3"/>
  </si>
  <si>
    <t>老健28</t>
    <rPh sb="0" eb="2">
      <t>ロウケン</t>
    </rPh>
    <phoneticPr fontId="3"/>
  </si>
  <si>
    <t>老健29</t>
    <rPh sb="0" eb="2">
      <t>ロウケン</t>
    </rPh>
    <phoneticPr fontId="3"/>
  </si>
  <si>
    <t>老健30</t>
    <rPh sb="0" eb="2">
      <t>ロウケン</t>
    </rPh>
    <phoneticPr fontId="3"/>
  </si>
  <si>
    <t>老健31</t>
    <rPh sb="0" eb="2">
      <t>ロウケン</t>
    </rPh>
    <phoneticPr fontId="3"/>
  </si>
  <si>
    <t>老健32</t>
    <rPh sb="0" eb="2">
      <t>ロウケン</t>
    </rPh>
    <phoneticPr fontId="3"/>
  </si>
  <si>
    <t>老健33</t>
    <rPh sb="0" eb="2">
      <t>ロウケン</t>
    </rPh>
    <phoneticPr fontId="3"/>
  </si>
  <si>
    <t>（Ⅰ）～（Ⅲ）</t>
    <phoneticPr fontId="3"/>
  </si>
  <si>
    <t>認知症介護実践リーダー研修修了証（写）、認知症介護指導者養成研修修了証（写）又は認知症看護に係る適切な研修の修了証（写）</t>
    <rPh sb="17" eb="18">
      <t>ウツ</t>
    </rPh>
    <rPh sb="36" eb="37">
      <t>ウツ</t>
    </rPh>
    <rPh sb="38" eb="39">
      <t>マタ</t>
    </rPh>
    <rPh sb="40" eb="43">
      <t>ニンチショウ</t>
    </rPh>
    <rPh sb="43" eb="45">
      <t>カンゴ</t>
    </rPh>
    <rPh sb="46" eb="47">
      <t>カカ</t>
    </rPh>
    <rPh sb="48" eb="50">
      <t>テキセツ</t>
    </rPh>
    <rPh sb="51" eb="53">
      <t>ケンシュウ</t>
    </rPh>
    <rPh sb="54" eb="56">
      <t>シュウリョウ</t>
    </rPh>
    <rPh sb="56" eb="57">
      <t>ショウ</t>
    </rPh>
    <rPh sb="58" eb="59">
      <t>ウツ</t>
    </rPh>
    <phoneticPr fontId="3"/>
  </si>
  <si>
    <t>通リハ16</t>
    <rPh sb="0" eb="1">
      <t>ツウ</t>
    </rPh>
    <phoneticPr fontId="3"/>
  </si>
  <si>
    <t>通リハ17</t>
    <rPh sb="0" eb="1">
      <t>ツウ</t>
    </rPh>
    <phoneticPr fontId="3"/>
  </si>
  <si>
    <t>予通リ11</t>
    <rPh sb="0" eb="1">
      <t>ヨ</t>
    </rPh>
    <rPh sb="1" eb="2">
      <t>ツウ</t>
    </rPh>
    <phoneticPr fontId="3"/>
  </si>
  <si>
    <t>栄養アセスメント・栄養改善体制</t>
    <rPh sb="0" eb="2">
      <t>エイヨウ</t>
    </rPh>
    <rPh sb="9" eb="11">
      <t>エイヨウ</t>
    </rPh>
    <rPh sb="11" eb="13">
      <t>カイゼン</t>
    </rPh>
    <rPh sb="13" eb="15">
      <t>タイセイ</t>
    </rPh>
    <phoneticPr fontId="3"/>
  </si>
  <si>
    <t>ロ ①100人以下の場合　1以上
　 ②100人を超える場合 1＋端数を増すごとに1以上</t>
    <rPh sb="6" eb="7">
      <t>ニン</t>
    </rPh>
    <rPh sb="7" eb="9">
      <t>イカ</t>
    </rPh>
    <rPh sb="10" eb="12">
      <t>バアイ</t>
    </rPh>
    <rPh sb="14" eb="16">
      <t>イジョウ</t>
    </rPh>
    <rPh sb="23" eb="24">
      <t>ニン</t>
    </rPh>
    <rPh sb="25" eb="26">
      <t>コ</t>
    </rPh>
    <rPh sb="28" eb="30">
      <t>バアイ</t>
    </rPh>
    <rPh sb="33" eb="35">
      <t>ハスウ</t>
    </rPh>
    <rPh sb="36" eb="37">
      <t>マ</t>
    </rPh>
    <rPh sb="42" eb="44">
      <t>イジョウ</t>
    </rPh>
    <phoneticPr fontId="3"/>
  </si>
  <si>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6">
      <t>ニュウショ</t>
    </rPh>
    <rPh sb="36" eb="37">
      <t>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3"/>
  </si>
  <si>
    <t>注：</t>
    <rPh sb="0" eb="1">
      <t>チュウ</t>
    </rPh>
    <phoneticPr fontId="3"/>
  </si>
  <si>
    <r>
      <t>「１」の標榜診療科は、</t>
    </r>
    <r>
      <rPr>
        <sz val="11"/>
        <rFont val="HGSｺﾞｼｯｸM"/>
        <family val="3"/>
        <charset val="128"/>
      </rPr>
      <t>皮膚科又は形成外科のいずれかであること。</t>
    </r>
    <rPh sb="4" eb="6">
      <t>ヒョウボウ</t>
    </rPh>
    <rPh sb="6" eb="9">
      <t>シンリョウカ</t>
    </rPh>
    <rPh sb="11" eb="14">
      <t>ヒフカ</t>
    </rPh>
    <rPh sb="14" eb="15">
      <t>マタ</t>
    </rPh>
    <rPh sb="16" eb="18">
      <t>ケイセイ</t>
    </rPh>
    <rPh sb="18" eb="20">
      <t>ゲカ</t>
    </rPh>
    <phoneticPr fontId="3"/>
  </si>
  <si>
    <t>介護事業者課</t>
    <rPh sb="0" eb="2">
      <t>カイゴ</t>
    </rPh>
    <rPh sb="2" eb="5">
      <t>ジギョウシャ</t>
    </rPh>
    <rPh sb="5" eb="6">
      <t>カ</t>
    </rPh>
    <phoneticPr fontId="3"/>
  </si>
  <si>
    <t>居宅グループ</t>
    <rPh sb="0" eb="2">
      <t>キョタク</t>
    </rPh>
    <phoneticPr fontId="3"/>
  </si>
  <si>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3"/>
  </si>
  <si>
    <r>
      <t>参考２</t>
    </r>
    <r>
      <rPr>
        <i/>
        <sz val="10"/>
        <rFont val="HGPｺﾞｼｯｸM"/>
        <family val="3"/>
        <charset val="128"/>
      </rPr>
      <t>　</t>
    </r>
    <rPh sb="0" eb="2">
      <t>サンコウ</t>
    </rPh>
    <phoneticPr fontId="3"/>
  </si>
  <si>
    <t>参考１</t>
    <rPh sb="0" eb="2">
      <t>サンコウ</t>
    </rPh>
    <phoneticPr fontId="3"/>
  </si>
  <si>
    <t>◎勤務形態一覧は、看護・介護職員分（算定月）、参考1「人員基準確認表」、参考2「夜勤職員配置及び夜勤職員配置加算算定表」</t>
    <phoneticPr fontId="3"/>
  </si>
  <si>
    <t>◎勤務形態一覧は、職員全員分（算定月）、参考1「人員基準確認表」、参考2「夜勤職員配置及び夜勤職員配置加算算定表」</t>
    <phoneticPr fontId="3"/>
  </si>
  <si>
    <t>◎勤務形態一覧は、栄養士・管理栄養士分（算定月）、参考1「人員基準確認表」、管理栄養士の免許証（写）</t>
    <rPh sb="9" eb="12">
      <t>エイヨウシ</t>
    </rPh>
    <rPh sb="13" eb="15">
      <t>カンリ</t>
    </rPh>
    <rPh sb="15" eb="18">
      <t>エイヨウシ</t>
    </rPh>
    <phoneticPr fontId="3"/>
  </si>
  <si>
    <t>参考1「人員基準確認表」</t>
    <phoneticPr fontId="3"/>
  </si>
  <si>
    <t>参考1「人員基準確認表」</t>
    <rPh sb="0" eb="2">
      <t>サンコウ</t>
    </rPh>
    <rPh sb="4" eb="6">
      <t>ジンイン</t>
    </rPh>
    <rPh sb="6" eb="8">
      <t>キジュン</t>
    </rPh>
    <rPh sb="8" eb="10">
      <t>カクニン</t>
    </rPh>
    <rPh sb="10" eb="11">
      <t>ヒョウ</t>
    </rPh>
    <phoneticPr fontId="3"/>
  </si>
  <si>
    <t>◎勤務形態一覧は、職員全員分（算定月）、参考1「人員基準確認表」</t>
    <phoneticPr fontId="3"/>
  </si>
  <si>
    <t>◎勤務形態一覧は、通リハ職員分のみ（算定月）、参考1「人員基準確認表」</t>
    <phoneticPr fontId="3"/>
  </si>
  <si>
    <t>◎勤務形態一覧は、通リハ職員分のみ（算定月）、参考1「人員基準確認表」、理学療法士・作業療法士又は言語聴覚士の免許証（写）</t>
    <phoneticPr fontId="3"/>
  </si>
  <si>
    <t>◎勤務形態一覧は、通リハ職員分のみ（算定月）、参考1「人員基準確認表」、理学療法士・作業療法士又は言語聴覚士の免許証（写）、生活行為の内容の充実を図るための研修の修了証（写）</t>
    <phoneticPr fontId="3"/>
  </si>
  <si>
    <t>◎勤務形態一覧は、通リハ職員分のみ（算定月）、参考1「人員基準確認表」、管理栄養士の免許証（写）</t>
    <phoneticPr fontId="3"/>
  </si>
  <si>
    <t>◎勤務形態一覧は、通リハ職員分のみ（算定月）、参考1「人員基準確認表」、言語聴覚士、歯科衛生士又は看護職員の免許証（写）</t>
    <phoneticPr fontId="3"/>
  </si>
  <si>
    <t>◎勤務形態一覧は、通リハ職員分のみ（算定月）、参考1「人員基準確認表」、看護職員の免許証（写）</t>
    <phoneticPr fontId="3"/>
  </si>
  <si>
    <t>◎勤務形態一覧は、通リハ職員分のみ（算定月）、参考1「人員基準確認表」、言語聴覚士・歯科衛生士又は看護職員の免許証（写）</t>
    <phoneticPr fontId="3"/>
  </si>
  <si>
    <t>◎勤務形態一覧は、入所職員全員分（算定月）、参考1「人員基準確認表」、参考2「夜勤職員配置及び夜勤職員配置加算算定表」、ユニットリーダー研修修了証（写）、平面図、室別面積表</t>
    <rPh sb="9" eb="11">
      <t>ニュウショ</t>
    </rPh>
    <rPh sb="74" eb="75">
      <t>ウツ</t>
    </rPh>
    <phoneticPr fontId="3"/>
  </si>
  <si>
    <t>◎勤務形態一覧は、通リハ職員分のみ、参考1「人員基準確認表」</t>
    <phoneticPr fontId="3"/>
  </si>
  <si>
    <t>特別療養費項目
（薬剤管理指導）</t>
    <rPh sb="0" eb="2">
      <t>トクベツ</t>
    </rPh>
    <rPh sb="2" eb="5">
      <t>リョウヨウヒ</t>
    </rPh>
    <rPh sb="5" eb="7">
      <t>コウモク</t>
    </rPh>
    <phoneticPr fontId="3"/>
  </si>
  <si>
    <t>特別療養費項目
（薬剤管理指導）</t>
    <rPh sb="0" eb="2">
      <t>トクベツ</t>
    </rPh>
    <rPh sb="2" eb="4">
      <t>リョウヨウ</t>
    </rPh>
    <rPh sb="4" eb="5">
      <t>ヒ</t>
    </rPh>
    <rPh sb="5" eb="7">
      <t>コウモク</t>
    </rPh>
    <phoneticPr fontId="3"/>
  </si>
  <si>
    <t>特別療養費項目
（重症皮膚潰瘍管理指導）</t>
    <rPh sb="0" eb="2">
      <t>トクベツ</t>
    </rPh>
    <rPh sb="2" eb="4">
      <t>リョウヨウ</t>
    </rPh>
    <rPh sb="4" eb="5">
      <t>ヒ</t>
    </rPh>
    <rPh sb="5" eb="7">
      <t>コウモク</t>
    </rPh>
    <rPh sb="17" eb="19">
      <t>シドウ</t>
    </rPh>
    <phoneticPr fontId="3"/>
  </si>
  <si>
    <t>特別療養費項目
（重症皮膚潰瘍管理指導）</t>
    <rPh sb="0" eb="2">
      <t>トクベツ</t>
    </rPh>
    <rPh sb="2" eb="5">
      <t>リョウヨウヒ</t>
    </rPh>
    <rPh sb="5" eb="7">
      <t>コウモク</t>
    </rPh>
    <rPh sb="17" eb="19">
      <t>シドウ</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</si>
  <si>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</si>
  <si>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通所リハビリテーション算定区分確認表
　</t>
    <rPh sb="0" eb="1">
      <t>ツウ</t>
    </rPh>
    <rPh sb="1" eb="2">
      <t>ジョ</t>
    </rPh>
    <rPh sb="11" eb="13">
      <t>サンテイ</t>
    </rPh>
    <rPh sb="13" eb="15">
      <t>クブン</t>
    </rPh>
    <rPh sb="15" eb="17">
      <t>カクニン</t>
    </rPh>
    <rPh sb="17" eb="18">
      <t>ヒョウ</t>
    </rPh>
    <phoneticPr fontId="3"/>
  </si>
  <si>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3"/>
  </si>
  <si>
    <t>（ア）当該年４月１日現在、前年度事業実績が６か月以上ある事業所用</t>
    <rPh sb="3" eb="5">
      <t>トウガイ</t>
    </rPh>
    <rPh sb="5" eb="6">
      <t>ネン</t>
    </rPh>
    <rPh sb="13" eb="16">
      <t>ゼンネンド</t>
    </rPh>
    <phoneticPr fontId="3"/>
  </si>
  <si>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3"/>
  </si>
  <si>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3"/>
  </si>
  <si>
    <t>計（a)</t>
    <rPh sb="0" eb="1">
      <t>ケイ</t>
    </rPh>
    <phoneticPr fontId="3"/>
  </si>
  <si>
    <t>平均(ｂ）</t>
    <rPh sb="0" eb="2">
      <t>ヘイキン</t>
    </rPh>
    <phoneticPr fontId="3"/>
  </si>
  <si>
    <t>１０月</t>
    <rPh sb="2" eb="3">
      <t>ガツ</t>
    </rPh>
    <phoneticPr fontId="3"/>
  </si>
  <si>
    <t>１１月</t>
    <rPh sb="2" eb="3">
      <t>ガツ</t>
    </rPh>
    <phoneticPr fontId="3"/>
  </si>
  <si>
    <t>１２月</t>
    <rPh sb="2" eb="3">
      <t>ガツ</t>
    </rPh>
    <phoneticPr fontId="3"/>
  </si>
  <si>
    <t>３月分の実績は除きます。</t>
    <rPh sb="1" eb="2">
      <t>ガツ</t>
    </rPh>
    <rPh sb="2" eb="3">
      <t>ブン</t>
    </rPh>
    <rPh sb="4" eb="6">
      <t>ジッセキ</t>
    </rPh>
    <rPh sb="7" eb="8">
      <t>ノゾ</t>
    </rPh>
    <phoneticPr fontId="3"/>
  </si>
  <si>
    <t>（a)÷（月数）=(ｂ）</t>
    <rPh sb="5" eb="6">
      <t>ヅキ</t>
    </rPh>
    <rPh sb="6" eb="7">
      <t>スウ</t>
    </rPh>
    <phoneticPr fontId="3"/>
  </si>
  <si>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3"/>
  </si>
  <si>
    <t>【平均利用延人員数の計算方法】</t>
    <rPh sb="1" eb="3">
      <t>ヘイキン</t>
    </rPh>
    <rPh sb="3" eb="5">
      <t>リヨウ</t>
    </rPh>
    <rPh sb="5" eb="6">
      <t>ノ</t>
    </rPh>
    <rPh sb="6" eb="8">
      <t>ジンイン</t>
    </rPh>
    <rPh sb="8" eb="9">
      <t>スウ</t>
    </rPh>
    <rPh sb="10" eb="12">
      <t>ケイサン</t>
    </rPh>
    <rPh sb="12" eb="14">
      <t>ホウホウ</t>
    </rPh>
    <phoneticPr fontId="3"/>
  </si>
  <si>
    <t>通所リハ</t>
    <rPh sb="0" eb="1">
      <t>ツウ</t>
    </rPh>
    <rPh sb="1" eb="2">
      <t>ショ</t>
    </rPh>
    <phoneticPr fontId="3"/>
  </si>
  <si>
    <t>介護予防通所リハ</t>
    <rPh sb="0" eb="2">
      <t>カイゴ</t>
    </rPh>
    <rPh sb="2" eb="4">
      <t>ヨボウ</t>
    </rPh>
    <rPh sb="4" eb="6">
      <t>ツウショ</t>
    </rPh>
    <phoneticPr fontId="3"/>
  </si>
  <si>
    <t>１～2時間未満</t>
    <rPh sb="3" eb="5">
      <t>ジカン</t>
    </rPh>
    <rPh sb="5" eb="7">
      <t>ミマン</t>
    </rPh>
    <phoneticPr fontId="3"/>
  </si>
  <si>
    <t>利用者数　×　1/4</t>
    <rPh sb="0" eb="2">
      <t>リヨウ</t>
    </rPh>
    <rPh sb="2" eb="3">
      <t>シャ</t>
    </rPh>
    <rPh sb="3" eb="4">
      <t>スウ</t>
    </rPh>
    <phoneticPr fontId="3"/>
  </si>
  <si>
    <t>2時間未満</t>
    <rPh sb="1" eb="3">
      <t>ジカン</t>
    </rPh>
    <rPh sb="3" eb="5">
      <t>ミマン</t>
    </rPh>
    <phoneticPr fontId="3"/>
  </si>
  <si>
    <t>3～4時間未満（2～3時間を含む）</t>
    <rPh sb="3" eb="5">
      <t>ジカン</t>
    </rPh>
    <rPh sb="5" eb="7">
      <t>ミマン</t>
    </rPh>
    <rPh sb="11" eb="13">
      <t>ジカン</t>
    </rPh>
    <rPh sb="14" eb="15">
      <t>フク</t>
    </rPh>
    <phoneticPr fontId="3"/>
  </si>
  <si>
    <t>利用者数　×　1/2</t>
    <rPh sb="0" eb="2">
      <t>リヨウ</t>
    </rPh>
    <rPh sb="2" eb="3">
      <t>シャ</t>
    </rPh>
    <rPh sb="3" eb="4">
      <t>スウ</t>
    </rPh>
    <phoneticPr fontId="3"/>
  </si>
  <si>
    <t>2～4時間未満</t>
    <rPh sb="3" eb="5">
      <t>ジカン</t>
    </rPh>
    <rPh sb="5" eb="7">
      <t>ミマン</t>
    </rPh>
    <phoneticPr fontId="3"/>
  </si>
  <si>
    <t>5～6時間未満（4～5時間を含む）</t>
    <rPh sb="3" eb="5">
      <t>ジカン</t>
    </rPh>
    <rPh sb="5" eb="7">
      <t>ミマン</t>
    </rPh>
    <phoneticPr fontId="3"/>
  </si>
  <si>
    <t>利用者数　×　3/4</t>
    <rPh sb="0" eb="2">
      <t>リヨウ</t>
    </rPh>
    <rPh sb="2" eb="3">
      <t>シャ</t>
    </rPh>
    <rPh sb="3" eb="4">
      <t>スウ</t>
    </rPh>
    <phoneticPr fontId="3"/>
  </si>
  <si>
    <t>4～6時間未満</t>
    <rPh sb="3" eb="5">
      <t>ジカン</t>
    </rPh>
    <rPh sb="5" eb="7">
      <t>ミマン</t>
    </rPh>
    <phoneticPr fontId="3"/>
  </si>
  <si>
    <t>6～8時間</t>
    <rPh sb="3" eb="5">
      <t>ジカン</t>
    </rPh>
    <phoneticPr fontId="3"/>
  </si>
  <si>
    <r>
      <t>利用者数　×　1</t>
    </r>
    <r>
      <rPr>
        <sz val="11"/>
        <rFont val="ＭＳ Ｐゴシック"/>
        <family val="3"/>
        <charset val="128"/>
      </rPr>
      <t/>
    </r>
    <rPh sb="0" eb="2">
      <t>リヨウ</t>
    </rPh>
    <rPh sb="2" eb="3">
      <t>シャ</t>
    </rPh>
    <rPh sb="3" eb="4">
      <t>スウ</t>
    </rPh>
    <phoneticPr fontId="3"/>
  </si>
  <si>
    <t>利用者数　×　1</t>
    <rPh sb="0" eb="2">
      <t>リヨウ</t>
    </rPh>
    <rPh sb="2" eb="3">
      <t>シャ</t>
    </rPh>
    <rPh sb="3" eb="4">
      <t>スウ</t>
    </rPh>
    <phoneticPr fontId="3"/>
  </si>
  <si>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3"/>
  </si>
  <si>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3"/>
  </si>
  <si>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3"/>
  </si>
  <si>
    <t>（イ）当該年４月１日現在、事業実績が６か月に満たない事業所用</t>
    <rPh sb="3" eb="5">
      <t>トウガイ</t>
    </rPh>
    <rPh sb="5" eb="6">
      <t>ネン</t>
    </rPh>
    <rPh sb="22" eb="23">
      <t>ミ</t>
    </rPh>
    <phoneticPr fontId="3"/>
  </si>
  <si>
    <t>(前年から定員を２５％以上変更する場合も含む）</t>
    <rPh sb="1" eb="3">
      <t>ゼンネン</t>
    </rPh>
    <rPh sb="5" eb="7">
      <t>テイイン</t>
    </rPh>
    <rPh sb="11" eb="13">
      <t>イジョウ</t>
    </rPh>
    <rPh sb="13" eb="15">
      <t>ヘンコウ</t>
    </rPh>
    <rPh sb="17" eb="19">
      <t>バアイ</t>
    </rPh>
    <rPh sb="20" eb="21">
      <t>フク</t>
    </rPh>
    <phoneticPr fontId="3"/>
  </si>
  <si>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3"/>
  </si>
  <si>
    <t>●平均利用延人員見込み数推計</t>
    <rPh sb="8" eb="10">
      <t>ミコ</t>
    </rPh>
    <rPh sb="12" eb="14">
      <t>スイケイ</t>
    </rPh>
    <phoneticPr fontId="3"/>
  </si>
  <si>
    <t>計算方法・・・（運営規程の定員）×90%×（営業日数／月）＝(ｂ)</t>
    <rPh sb="0" eb="2">
      <t>ケイサン</t>
    </rPh>
    <rPh sb="2" eb="4">
      <t>ホウホウ</t>
    </rPh>
    <phoneticPr fontId="3"/>
  </si>
  <si>
    <t>（ｂ）</t>
    <phoneticPr fontId="3"/>
  </si>
  <si>
    <t>（人）</t>
    <phoneticPr fontId="3"/>
  </si>
  <si>
    <t>×</t>
    <phoneticPr fontId="3"/>
  </si>
  <si>
    <t>（日）</t>
    <phoneticPr fontId="3"/>
  </si>
  <si>
    <t>（人）</t>
    <rPh sb="1" eb="2">
      <t>ニン</t>
    </rPh>
    <phoneticPr fontId="3"/>
  </si>
  <si>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3"/>
  </si>
  <si>
    <t>●算定区分</t>
    <rPh sb="1" eb="3">
      <t>サンテイ</t>
    </rPh>
    <rPh sb="3" eb="5">
      <t>クブン</t>
    </rPh>
    <phoneticPr fontId="3"/>
  </si>
  <si>
    <t>　（ｂ）≦７５０人</t>
    <phoneticPr fontId="3"/>
  </si>
  <si>
    <r>
      <t>・・・</t>
    </r>
    <r>
      <rPr>
        <b/>
        <sz val="11"/>
        <rFont val="HGSｺﾞｼｯｸM"/>
        <family val="3"/>
        <charset val="128"/>
      </rPr>
      <t>通常規模</t>
    </r>
    <rPh sb="3" eb="5">
      <t>ツウジョウ</t>
    </rPh>
    <rPh sb="5" eb="7">
      <t>キボ</t>
    </rPh>
    <phoneticPr fontId="3"/>
  </si>
  <si>
    <t>-</t>
    <phoneticPr fontId="3"/>
  </si>
  <si>
    <t>参考3「通所リハビリテーション算定区分確認表」</t>
    <rPh sb="0" eb="2">
      <t>サンコウ</t>
    </rPh>
    <phoneticPr fontId="3"/>
  </si>
  <si>
    <t>参考様式３</t>
    <rPh sb="0" eb="2">
      <t>サンコウ</t>
    </rPh>
    <rPh sb="2" eb="4">
      <t>ヨウシキ</t>
    </rPh>
    <phoneticPr fontId="3"/>
  </si>
  <si>
    <t>認知症専門ケア加算に係る届出書</t>
    <rPh sb="0" eb="3">
      <t>ニンチショウ</t>
    </rPh>
    <rPh sb="3" eb="5">
      <t>センモン</t>
    </rPh>
    <rPh sb="7" eb="9">
      <t>カサン</t>
    </rPh>
    <rPh sb="10" eb="11">
      <t>カカ</t>
    </rPh>
    <rPh sb="12" eb="15">
      <t>トドケデショ</t>
    </rPh>
    <phoneticPr fontId="3"/>
  </si>
  <si>
    <t>中重度者ケア体制加算に係る届出書</t>
    <rPh sb="0" eb="4">
      <t>チュウジュウドシャ</t>
    </rPh>
    <rPh sb="6" eb="8">
      <t>タイセイ</t>
    </rPh>
    <rPh sb="8" eb="10">
      <t>カサン</t>
    </rPh>
    <rPh sb="11" eb="12">
      <t>カカ</t>
    </rPh>
    <rPh sb="13" eb="16">
      <t>トドケデショ</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</si>
  <si>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</si>
  <si>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月</t>
    <rPh sb="0" eb="1">
      <t>ガツ</t>
    </rPh>
    <phoneticPr fontId="3"/>
  </si>
  <si>
    <t>事 業 所 名</t>
    <phoneticPr fontId="3"/>
  </si>
  <si>
    <t>異動等区分</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</si>
  <si>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</si>
  <si>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</si>
  <si>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</si>
  <si>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</si>
  <si>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届 出 項 目</t>
    <phoneticPr fontId="3"/>
  </si>
  <si>
    <t>１　認知症専門ケア加算（Ⅰ）　　　</t>
    <phoneticPr fontId="3"/>
  </si>
  <si>
    <t>２　認知症専門ケア加算（Ⅱ）</t>
  </si>
  <si>
    <t>有</t>
    <rPh sb="0" eb="1">
      <t>ア</t>
    </rPh>
    <phoneticPr fontId="3"/>
  </si>
  <si>
    <t>１．認知症専門ケア加算（Ⅰ）に係る届出内容</t>
    <rPh sb="15" eb="16">
      <t>カカ</t>
    </rPh>
    <rPh sb="17" eb="18">
      <t>トド</t>
    </rPh>
    <rPh sb="18" eb="19">
      <t>デ</t>
    </rPh>
    <rPh sb="19" eb="21">
      <t>ナイヨウ</t>
    </rPh>
    <phoneticPr fontId="3"/>
  </si>
  <si>
    <t>(1)</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</si>
  <si>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</si>
  <si>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</si>
  <si>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</si>
  <si>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人</t>
    <rPh sb="0" eb="1">
      <t>ヒト</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</si>
  <si>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</si>
  <si>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</si>
  <si>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</si>
  <si>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</si>
  <si>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(2)</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</si>
  <si>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</si>
  <si>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</si>
  <si>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</si>
  <si>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</si>
  <si>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</si>
  <si>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</si>
  <si>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</si>
  <si>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</si>
  <si>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</si>
  <si>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</si>
  <si>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</si>
  <si>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</si>
  <si>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</si>
  <si>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</si>
  <si>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</si>
  <si>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</si>
  <si>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</si>
  <si>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</si>
  <si>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</si>
  <si>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</si>
  <si>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</si>
  <si>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</si>
  <si>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</si>
  <si>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</si>
  <si>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</si>
  <si>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</si>
  <si>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</si>
  <si>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</si>
  <si>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</si>
  <si>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</si>
  <si>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</si>
  <si>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</si>
  <si>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</si>
  <si>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</si>
  <si>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</si>
  <si>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</si>
  <si>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</si>
  <si>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</si>
  <si>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</si>
  <si>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</si>
  <si>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</si>
  <si>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</si>
  <si>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事 業 所 名</t>
  </si>
  <si>
    <t>1　新規</t>
    <phoneticPr fontId="3"/>
  </si>
  <si>
    <t>2　変更</t>
    <phoneticPr fontId="3"/>
  </si>
  <si>
    <t>3　終了</t>
    <phoneticPr fontId="3"/>
  </si>
  <si>
    <t>事業所等の区分</t>
    <rPh sb="0" eb="3">
      <t>ジギョウショ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</si>
  <si>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</si>
  <si>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</si>
  <si>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</si>
  <si>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</si>
  <si>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通所介護</t>
    <rPh sb="0" eb="2">
      <t>ツウショ</t>
    </rPh>
    <rPh sb="2" eb="4">
      <t>カイゴ</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</si>
  <si>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</si>
  <si>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</si>
  <si>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</si>
  <si>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</si>
  <si>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</si>
  <si>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</si>
  <si>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</si>
  <si>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</si>
  <si>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</si>
  <si>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</si>
  <si>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</si>
  <si>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</si>
  <si>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</si>
  <si>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備考　要件を満たすことが分かる根拠書類を準備し、指定権者からの求めがあった場合には、</t>
    <phoneticPr fontId="3"/>
  </si>
  <si>
    <t>　　速やかに提出すること。</t>
    <rPh sb="2" eb="3">
      <t>スミ</t>
    </rPh>
    <rPh sb="6" eb="8">
      <t>テイシュツ</t>
    </rPh>
    <phoneticPr fontId="3"/>
  </si>
  <si>
    <t>ア．前年度（３月を除く）の実績の平均</t>
  </si>
  <si>
    <t>イ．届出日の属する月の前３月</t>
  </si>
  <si>
    <t>月</t>
  </si>
  <si>
    <t>前年度（３月を除く）</t>
  </si>
  <si>
    <t>5月</t>
  </si>
  <si>
    <t>6月</t>
  </si>
  <si>
    <t>7月</t>
  </si>
  <si>
    <t>8月</t>
  </si>
  <si>
    <t>9月</t>
  </si>
  <si>
    <t>10月</t>
  </si>
  <si>
    <t>1月</t>
  </si>
  <si>
    <t>2月</t>
  </si>
  <si>
    <t>◎勤務形態一覧は、職員全員分（算定月）※入所と通所を兼務している場合は入所に配置している時間を記入すること。
参考1「人員基準確認表」、参考2「夜勤職員配置及び夜勤職員配置加算算定表」</t>
    <rPh sb="89" eb="91">
      <t>サンコウ</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</si>
  <si>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</si>
  <si>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事 業 所 番 号</t>
  </si>
  <si>
    <t>提供サービス</t>
    <phoneticPr fontId="3"/>
  </si>
  <si>
    <t>人員配置区分</t>
  </si>
  <si>
    <t>そ　 　　の　 　　他　　 　該　　 　当　　 　す 　　　る 　　　体 　　　制 　　　等</t>
    <phoneticPr fontId="3"/>
  </si>
  <si>
    <t>割 引</t>
  </si>
  <si>
    <t>各サービス共通</t>
  </si>
  <si>
    <t>地域区分</t>
  </si>
  <si>
    <t>１　１級地</t>
  </si>
  <si>
    <t>６　２級地</t>
  </si>
  <si>
    <t>７　３級地</t>
  </si>
  <si>
    <t>２　４級地</t>
  </si>
  <si>
    <t>３　５級地</t>
  </si>
  <si>
    <t>４　６級地</t>
  </si>
  <si>
    <t>９　７級地</t>
  </si>
  <si>
    <t>５　その他</t>
  </si>
  <si>
    <t>夜間勤務条件基準</t>
  </si>
  <si>
    <t>１ 基準型</t>
    <rPh sb="2" eb="4">
      <t>キジュン</t>
    </rPh>
    <rPh sb="4" eb="5">
      <t>ガタ</t>
    </rPh>
    <phoneticPr fontId="3"/>
  </si>
  <si>
    <t>６ 減算型</t>
    <rPh sb="2" eb="4">
      <t>ゲンサン</t>
    </rPh>
    <rPh sb="4" eb="5">
      <t>ガタ</t>
    </rPh>
    <phoneticPr fontId="3"/>
  </si>
  <si>
    <t>１　なし</t>
  </si>
  <si>
    <t>１ なし</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</si>
  <si>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</si>
  <si>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</si>
  <si>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</si>
  <si>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２　あり</t>
  </si>
  <si>
    <t>５ 理学療法士</t>
    <rPh sb="2" eb="4">
      <t>リガク</t>
    </rPh>
    <rPh sb="4" eb="7">
      <t>リョウホウシ</t>
    </rPh>
    <phoneticPr fontId="3"/>
  </si>
  <si>
    <t>６ 作業療法士</t>
    <rPh sb="2" eb="4">
      <t>サギョウ</t>
    </rPh>
    <rPh sb="4" eb="7">
      <t>リョウホウシ</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</si>
  <si>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</si>
  <si>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</si>
  <si>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対応不可</t>
    <rPh sb="2" eb="4">
      <t>タイオウ</t>
    </rPh>
    <rPh sb="4" eb="6">
      <t>フカ</t>
    </rPh>
    <phoneticPr fontId="3"/>
  </si>
  <si>
    <t>２ 対応可</t>
    <phoneticPr fontId="3"/>
  </si>
  <si>
    <t>身体拘束廃止取組の有無</t>
  </si>
  <si>
    <t>１ 減算型</t>
    <phoneticPr fontId="3"/>
  </si>
  <si>
    <t>２ 基準型</t>
    <rPh sb="2" eb="4">
      <t>キジュン</t>
    </rPh>
    <rPh sb="4" eb="5">
      <t>ガタ</t>
    </rPh>
    <phoneticPr fontId="3"/>
  </si>
  <si>
    <t>高齢者虐待防止措置実施の有無</t>
    <phoneticPr fontId="3"/>
  </si>
  <si>
    <t>２ 基準型</t>
    <phoneticPr fontId="3"/>
  </si>
  <si>
    <t>業務継続計画策定の有無</t>
    <phoneticPr fontId="3"/>
  </si>
  <si>
    <t>栄養ケア・マネジメントの
実施の有無</t>
    <rPh sb="0" eb="2">
      <t>エイヨウ</t>
    </rPh>
    <rPh sb="13" eb="15">
      <t>ジッシ</t>
    </rPh>
    <rPh sb="16" eb="18">
      <t>ウム</t>
    </rPh>
    <phoneticPr fontId="3"/>
  </si>
  <si>
    <t>２ あり</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</si>
  <si>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</si>
  <si>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認知症ケア加算</t>
    <rPh sb="0" eb="2">
      <t>ニンチ</t>
    </rPh>
    <rPh sb="2" eb="3">
      <t>ショウ</t>
    </rPh>
    <rPh sb="5" eb="7">
      <t>カサン</t>
    </rPh>
    <phoneticPr fontId="3"/>
  </si>
  <si>
    <t>若年性認知症入所者受入加算</t>
    <rPh sb="6" eb="9">
      <t>ニュウショシャ</t>
    </rPh>
    <rPh sb="9" eb="11">
      <t>ウケイレ</t>
    </rPh>
    <rPh sb="11" eb="13">
      <t>カサン</t>
    </rPh>
    <phoneticPr fontId="3"/>
  </si>
  <si>
    <t>介護保健施設サービス</t>
    <phoneticPr fontId="3"/>
  </si>
  <si>
    <t>１　介護保健施設（Ⅰ）</t>
  </si>
  <si>
    <t>１　基本型</t>
  </si>
  <si>
    <t>在宅復帰・在宅療養支援機能加算</t>
    <phoneticPr fontId="3"/>
  </si>
  <si>
    <t>２ 加算Ⅰ</t>
    <phoneticPr fontId="3"/>
  </si>
  <si>
    <t>３ 加算Ⅱ</t>
    <phoneticPr fontId="3"/>
  </si>
  <si>
    <t>２　ユニット型介護保健施設（Ⅰ）</t>
  </si>
  <si>
    <t>２　在宅強化型</t>
  </si>
  <si>
    <t>認知症専門ケア加算</t>
    <rPh sb="0" eb="3">
      <t>ニンチショウ</t>
    </rPh>
    <rPh sb="3" eb="5">
      <t>センモン</t>
    </rPh>
    <rPh sb="7" eb="9">
      <t>カサン</t>
    </rPh>
    <phoneticPr fontId="3"/>
  </si>
  <si>
    <t>認知症チームケア推進加算</t>
    <phoneticPr fontId="3"/>
  </si>
  <si>
    <t>リハビリ計画書情報加算</t>
    <rPh sb="4" eb="6">
      <t>ケイカク</t>
    </rPh>
    <rPh sb="6" eb="7">
      <t>ショ</t>
    </rPh>
    <rPh sb="7" eb="9">
      <t>ジョウホウ</t>
    </rPh>
    <rPh sb="9" eb="11">
      <t>カサン</t>
    </rPh>
    <phoneticPr fontId="3"/>
  </si>
  <si>
    <t>３ 加算Ⅰ</t>
    <phoneticPr fontId="3"/>
  </si>
  <si>
    <t>褥瘡マネジメント加算</t>
    <phoneticPr fontId="3"/>
  </si>
  <si>
    <t>生産性向上推進体制加算</t>
    <phoneticPr fontId="3"/>
  </si>
  <si>
    <t>サービス提供体制強化加算</t>
    <rPh sb="4" eb="6">
      <t>テイキョウ</t>
    </rPh>
    <rPh sb="6" eb="8">
      <t>タイセイ</t>
    </rPh>
    <rPh sb="8" eb="10">
      <t>キョウカ</t>
    </rPh>
    <rPh sb="10" eb="12">
      <t>カサン</t>
    </rPh>
    <phoneticPr fontId="3"/>
  </si>
  <si>
    <t>６ 加算Ⅰ</t>
    <phoneticPr fontId="3"/>
  </si>
  <si>
    <t>５ 加算Ⅱ</t>
    <phoneticPr fontId="3"/>
  </si>
  <si>
    <t>７ 加算Ⅲ</t>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</si>
  <si>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</si>
  <si>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</si>
  <si>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</si>
  <si>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１ 重症皮膚潰瘍管理指導</t>
    <phoneticPr fontId="3"/>
  </si>
  <si>
    <t>２ 薬剤管理指導</t>
    <phoneticPr fontId="3"/>
  </si>
  <si>
    <t>介護保健施設サービス</t>
  </si>
  <si>
    <t>７　介護保健施設（Ⅲ）</t>
  </si>
  <si>
    <t>療養体制維持特別加算Ⅰ</t>
    <rPh sb="0" eb="2">
      <t>リョウヨウ</t>
    </rPh>
    <rPh sb="2" eb="4">
      <t>タイセイ</t>
    </rPh>
    <rPh sb="4" eb="6">
      <t>イジ</t>
    </rPh>
    <rPh sb="6" eb="8">
      <t>トクベツ</t>
    </rPh>
    <rPh sb="8" eb="10">
      <t>カサン</t>
    </rPh>
    <phoneticPr fontId="3"/>
  </si>
  <si>
    <t>８　ユニット型介護保健施設（Ⅲ）</t>
  </si>
  <si>
    <t>療養体制維持特別加算Ⅱ</t>
    <rPh sb="0" eb="10">
      <t>リョウヨウタイセイイジトクベツカサン</t>
    </rPh>
    <phoneticPr fontId="3"/>
  </si>
  <si>
    <t>ﾘﾊﾋﾞﾘﾃｰｼｮﾝ提供体制</t>
  </si>
  <si>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</si>
  <si>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</si>
  <si>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</si>
  <si>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</si>
  <si>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</si>
  <si>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</si>
  <si>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（別紙１－１－２）</t>
    <rPh sb="1" eb="3">
      <t>ベッシ</t>
    </rPh>
    <phoneticPr fontId="3"/>
  </si>
  <si>
    <t>２ 加算Ⅱ</t>
    <phoneticPr fontId="3"/>
  </si>
  <si>
    <t>高齢者施設等感染対策向上加算Ⅰ</t>
    <phoneticPr fontId="3"/>
  </si>
  <si>
    <t>高齢者施設等感染対策向上加算Ⅱ</t>
    <phoneticPr fontId="3"/>
  </si>
  <si>
    <t>職員の欠員による減算の状況</t>
    <phoneticPr fontId="3"/>
  </si>
  <si>
    <t>７ 言語聴覚士</t>
    <rPh sb="2" eb="4">
      <t>ゲンゴ</t>
    </rPh>
    <rPh sb="4" eb="7">
      <t>チョウカクシ</t>
    </rPh>
    <phoneticPr fontId="3"/>
  </si>
  <si>
    <t>感染症又は災害の発生を理由とする利用者数の減少が一定以上生じている場合の対応</t>
    <phoneticPr fontId="3"/>
  </si>
  <si>
    <t>４　通常規模の事業所(病院・診療所)</t>
  </si>
  <si>
    <t>７　通常規模の事業所(介護老人保健施設)</t>
  </si>
  <si>
    <t>ﾘﾊﾋﾞﾘﾃｰｼｮﾝ提供体制加算</t>
    <rPh sb="10" eb="12">
      <t>テイキョウ</t>
    </rPh>
    <rPh sb="12" eb="14">
      <t>タイセイ</t>
    </rPh>
    <rPh sb="14" eb="16">
      <t>カサン</t>
    </rPh>
    <phoneticPr fontId="3"/>
  </si>
  <si>
    <t>Ａ　通常規模の事業所(介護医療院)</t>
  </si>
  <si>
    <t>入浴介助加算</t>
    <phoneticPr fontId="3"/>
  </si>
  <si>
    <t>ﾘﾊﾋﾞﾘﾃｰｼｮﾝマネジメント加算</t>
    <rPh sb="16" eb="18">
      <t>カサン</t>
    </rPh>
    <phoneticPr fontId="5"/>
  </si>
  <si>
    <t>８ 加算ハ</t>
    <rPh sb="2" eb="4">
      <t>カサン</t>
    </rPh>
    <phoneticPr fontId="3"/>
  </si>
  <si>
    <t>ﾘﾊﾋﾞﾘﾃｰｼｮﾝマネジメント加算に係る医師による説明</t>
    <phoneticPr fontId="3"/>
  </si>
  <si>
    <t>Ｇ　大規模の事業所(特例)(病院・診療所)</t>
    <rPh sb="10" eb="12">
      <t>トクレイ</t>
    </rPh>
    <phoneticPr fontId="3"/>
  </si>
  <si>
    <t>Ｈ　大規模の事業所(特例)(介護老人保健施設)</t>
    <phoneticPr fontId="3"/>
  </si>
  <si>
    <t>生活行為向上ﾘﾊﾋﾞﾘﾃｰｼｮﾝ実施加算</t>
    <rPh sb="0" eb="2">
      <t>セイカツ</t>
    </rPh>
    <rPh sb="2" eb="4">
      <t>コウイ</t>
    </rPh>
    <rPh sb="4" eb="6">
      <t>コウジョウ</t>
    </rPh>
    <rPh sb="16" eb="18">
      <t>ジッシ</t>
    </rPh>
    <rPh sb="19" eb="20">
      <t>カサン</t>
    </rPh>
    <phoneticPr fontId="3"/>
  </si>
  <si>
    <t>Ｊ　大規模の事業所(特例)(介護医療院)</t>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</si>
  <si>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</si>
  <si>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</si>
  <si>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</si>
  <si>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中重度者ケア体制加算</t>
    <phoneticPr fontId="3"/>
  </si>
  <si>
    <t>移行支援加算</t>
    <rPh sb="0" eb="2">
      <t>イコウ</t>
    </rPh>
    <rPh sb="4" eb="6">
      <t>カサン</t>
    </rPh>
    <phoneticPr fontId="5"/>
  </si>
  <si>
    <t>５ 加算Ⅰ</t>
    <phoneticPr fontId="3"/>
  </si>
  <si>
    <t>４ 加算Ⅱ</t>
    <phoneticPr fontId="3"/>
  </si>
  <si>
    <t>６ 加算Ⅲ</t>
    <phoneticPr fontId="3"/>
  </si>
  <si>
    <t>介護予防通所</t>
  </si>
  <si>
    <t>１　病院又は診療所</t>
  </si>
  <si>
    <t>生活行為向上ﾘﾊﾋﾞﾘﾃｰｼｮﾝ実施加算</t>
    <rPh sb="0" eb="2">
      <t>セイカツ</t>
    </rPh>
    <rPh sb="2" eb="4">
      <t>コウイ</t>
    </rPh>
    <rPh sb="4" eb="6">
      <t>コウジョウ</t>
    </rPh>
    <rPh sb="16" eb="18">
      <t>ジッシ</t>
    </rPh>
    <rPh sb="18" eb="20">
      <t>カサン</t>
    </rPh>
    <phoneticPr fontId="3"/>
  </si>
  <si>
    <t>リハビリテーション</t>
  </si>
  <si>
    <t>２　介護老人保健施設</t>
  </si>
  <si>
    <t>若年性認知症利用者受入加算</t>
    <rPh sb="0" eb="3">
      <t>ジャクネンセイ</t>
    </rPh>
    <rPh sb="3" eb="6">
      <t>ニンチショウ</t>
    </rPh>
    <rPh sb="6" eb="9">
      <t>リヨウシャ</t>
    </rPh>
    <rPh sb="9" eb="11">
      <t>ウケイレ</t>
    </rPh>
    <rPh sb="11" eb="13">
      <t>カサン</t>
    </rPh>
    <phoneticPr fontId="3"/>
  </si>
  <si>
    <t>３　介護医療院</t>
  </si>
  <si>
    <t>一体的サービス提供加算</t>
    <rPh sb="0" eb="2">
      <t>イッタイ</t>
    </rPh>
    <rPh sb="9" eb="11">
      <t>カサン</t>
    </rPh>
    <phoneticPr fontId="3"/>
  </si>
  <si>
    <t>短期入所療養介護</t>
    <phoneticPr fontId="3"/>
  </si>
  <si>
    <t>１　介護老人保健施設（Ⅰ）</t>
  </si>
  <si>
    <t>２　ユニット型介護老人保健施設（Ⅰ）</t>
  </si>
  <si>
    <t>送迎体制</t>
  </si>
  <si>
    <t>口腔連携強化加算</t>
    <rPh sb="0" eb="2">
      <t>コウクウ</t>
    </rPh>
    <rPh sb="2" eb="4">
      <t>レンケイ</t>
    </rPh>
    <rPh sb="4" eb="6">
      <t>キョウカ</t>
    </rPh>
    <rPh sb="6" eb="8">
      <t>カサン</t>
    </rPh>
    <phoneticPr fontId="3"/>
  </si>
  <si>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</si>
  <si>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</si>
  <si>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</si>
  <si>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</si>
  <si>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</si>
  <si>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５　介護老人保健施設（Ⅱ）</t>
  </si>
  <si>
    <t>６　ユニット型介護老人保健施設（Ⅱ）</t>
  </si>
  <si>
    <t>７　介護老人保健施設（Ⅲ）</t>
  </si>
  <si>
    <t>８　ユニット型介護老人保健施設（Ⅲ）</t>
  </si>
  <si>
    <t>特別療養費加算項目</t>
    <rPh sb="0" eb="2">
      <t>トクベツ</t>
    </rPh>
    <rPh sb="2" eb="4">
      <t>リョウヨウ</t>
    </rPh>
    <rPh sb="4" eb="5">
      <t>ヒ</t>
    </rPh>
    <rPh sb="5" eb="7">
      <t>カサン</t>
    </rPh>
    <rPh sb="7" eb="9">
      <t>コウモク</t>
    </rPh>
    <phoneticPr fontId="3"/>
  </si>
  <si>
    <t>療養体制維持特別加算Ⅱ</t>
    <rPh sb="0" eb="2">
      <t>リョウヨウ</t>
    </rPh>
    <rPh sb="2" eb="4">
      <t>タイセイ</t>
    </rPh>
    <rPh sb="4" eb="6">
      <t>イジ</t>
    </rPh>
    <rPh sb="6" eb="8">
      <t>トクベツ</t>
    </rPh>
    <rPh sb="8" eb="10">
      <t>カサン</t>
    </rPh>
    <phoneticPr fontId="3"/>
  </si>
  <si>
    <t>療養体制維持特別加算Ⅰ</t>
    <rPh sb="0" eb="10">
      <t>リョウヨウタイセイイジトクベツカサン</t>
    </rPh>
    <phoneticPr fontId="3"/>
  </si>
  <si>
    <t>９　介護老人保健施設（Ⅳ）</t>
  </si>
  <si>
    <t>Ａ　ユニット型介護老人保健施設（Ⅳ）</t>
  </si>
  <si>
    <t>介護予防短期入所療養介護</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</si>
  <si>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</si>
  <si>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</si>
  <si>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</si>
  <si>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２　該当</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</si>
  <si>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</si>
  <si>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１　病院又は診療所</t>
    <phoneticPr fontId="3"/>
  </si>
  <si>
    <t>訪問リハビリテーション</t>
  </si>
  <si>
    <t>サービス提供体制強化加算</t>
    <rPh sb="4" eb="6">
      <t>テイキョウ</t>
    </rPh>
    <rPh sb="6" eb="8">
      <t>タイセイ</t>
    </rPh>
    <rPh sb="8" eb="10">
      <t>キョウカ</t>
    </rPh>
    <rPh sb="10" eb="12">
      <t>カサン</t>
    </rPh>
    <phoneticPr fontId="5"/>
  </si>
  <si>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</si>
  <si>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</si>
  <si>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</si>
  <si>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（別紙29）</t>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</si>
  <si>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</si>
  <si>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</si>
  <si>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</si>
  <si>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</si>
  <si>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</si>
  <si>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　医師の詳細な指示の実施（注２８）</t>
    <phoneticPr fontId="3"/>
  </si>
  <si>
    <t>（別紙29－2）</t>
    <phoneticPr fontId="3"/>
  </si>
  <si>
    <t>１５％以上３５％未満</t>
    <rPh sb="3" eb="5">
      <t>イジョウ</t>
    </rPh>
    <phoneticPr fontId="3"/>
  </si>
  <si>
    <t>１５％未満</t>
    <phoneticPr fontId="3"/>
  </si>
  <si>
    <t>３以上かつ社会福祉士１以上</t>
    <rPh sb="1" eb="3">
      <t>イジョウ</t>
    </rPh>
    <rPh sb="5" eb="7">
      <t>シャカイ</t>
    </rPh>
    <rPh sb="7" eb="10">
      <t>フクシシ</t>
    </rPh>
    <rPh sb="11" eb="13">
      <t>イジョウ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</si>
  <si>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</si>
  <si>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（別紙29－3）</t>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</si>
  <si>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</si>
  <si>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1　介護老人保健施設（療養型）</t>
    <rPh sb="2" eb="4">
      <t>カイゴ</t>
    </rPh>
    <rPh sb="4" eb="6">
      <t>ロウジン</t>
    </rPh>
    <rPh sb="6" eb="8">
      <t>ホケン</t>
    </rPh>
    <rPh sb="8" eb="10">
      <t>シセツ</t>
    </rPh>
    <rPh sb="11" eb="14">
      <t>リョウヨウガタ</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</si>
  <si>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</si>
  <si>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29(2)</t>
    <phoneticPr fontId="3"/>
  </si>
  <si>
    <t>29(3)</t>
    <phoneticPr fontId="3"/>
  </si>
  <si>
    <t>介護老人保健施設（基本型・在宅強化型）基本施設サービス費及び在宅復帰・在宅療養支援機能加算に係る届出　　　　　　（令和６年10月以降）</t>
    <rPh sb="46" eb="47">
      <t>カカ</t>
    </rPh>
    <rPh sb="57" eb="59">
      <t>レイワ</t>
    </rPh>
    <rPh sb="60" eb="61">
      <t>ネン</t>
    </rPh>
    <rPh sb="63" eb="66">
      <t>ガツイコウ</t>
    </rPh>
    <phoneticPr fontId="3"/>
  </si>
  <si>
    <t>介護老人保健施設（基本型・在宅強化型）基本施設サービス費及び在宅復帰・在宅療養支援機能加算に係る届出　　　　　　（令和6年9月まで）</t>
    <rPh sb="46" eb="47">
      <t>カカ</t>
    </rPh>
    <rPh sb="57" eb="59">
      <t>レイワ</t>
    </rPh>
    <rPh sb="60" eb="61">
      <t>ネン</t>
    </rPh>
    <rPh sb="62" eb="63">
      <t>ガツ</t>
    </rPh>
    <phoneticPr fontId="3"/>
  </si>
  <si>
    <t>高齢者虐待防止措置実施の有無</t>
    <rPh sb="0" eb="5">
      <t>コウレイシャギャクタイ</t>
    </rPh>
    <rPh sb="5" eb="9">
      <t>ボウシソチ</t>
    </rPh>
    <rPh sb="9" eb="11">
      <t>ジッシ</t>
    </rPh>
    <rPh sb="12" eb="14">
      <t>ウム</t>
    </rPh>
    <phoneticPr fontId="3"/>
  </si>
  <si>
    <t>業務継続計画策定の有無</t>
    <rPh sb="0" eb="6">
      <t>ギョウムケイゾクケイカク</t>
    </rPh>
    <rPh sb="6" eb="8">
      <t>サクテイ</t>
    </rPh>
    <rPh sb="9" eb="11">
      <t>ウム</t>
    </rPh>
    <phoneticPr fontId="3"/>
  </si>
  <si>
    <t>（別紙２）</t>
    <rPh sb="1" eb="3">
      <t>ベッシ</t>
    </rPh>
    <phoneticPr fontId="3"/>
  </si>
  <si>
    <t>知事</t>
    <rPh sb="0" eb="2">
      <t>チジ</t>
    </rPh>
    <phoneticPr fontId="3"/>
  </si>
  <si>
    <t>殿</t>
    <rPh sb="0" eb="1">
      <t>ドノ</t>
    </rPh>
    <phoneticPr fontId="3"/>
  </si>
  <si>
    <t>所在地</t>
    <phoneticPr fontId="3"/>
  </si>
  <si>
    <t>事業所所在地市町村番号</t>
    <phoneticPr fontId="3"/>
  </si>
  <si>
    <t>主たる事務所の所在地</t>
    <phoneticPr fontId="3"/>
  </si>
  <si>
    <t>　　　　　</t>
    <phoneticPr fontId="3"/>
  </si>
  <si>
    <t>県</t>
    <rPh sb="0" eb="1">
      <t>ケン</t>
    </rPh>
    <phoneticPr fontId="3"/>
  </si>
  <si>
    <t>群市</t>
    <rPh sb="0" eb="1">
      <t>グン</t>
    </rPh>
    <rPh sb="1" eb="2">
      <t>シ</t>
    </rPh>
    <phoneticPr fontId="3"/>
  </si>
  <si>
    <t>法人の種別</t>
    <phoneticPr fontId="3"/>
  </si>
  <si>
    <t>事業所・施設の状況</t>
  </si>
  <si>
    <t>事業所・施設の名称</t>
    <phoneticPr fontId="3"/>
  </si>
  <si>
    <t>主たる事業所・施設の所在地</t>
    <phoneticPr fontId="3"/>
  </si>
  <si>
    <t>主たる事業所の所在地以外の場所で一部実施する場合の出張所等の所在地</t>
    <phoneticPr fontId="3"/>
  </si>
  <si>
    <t>届出を行う事業所・施設の種類</t>
  </si>
  <si>
    <t>指定居宅サービス</t>
  </si>
  <si>
    <t>1新規</t>
  </si>
  <si>
    <t>通所ﾘﾊﾋﾞﾘﾃｰｼｮﾝ</t>
    <phoneticPr fontId="3"/>
  </si>
  <si>
    <t>施設</t>
  </si>
  <si>
    <t>介護老人福祉施設</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</si>
  <si>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</si>
  <si>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</si>
  <si>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</si>
  <si>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</si>
  <si>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</si>
  <si>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</si>
  <si>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</si>
  <si>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</si>
  <si>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認知症短期集中リハビリテーション実施加算</t>
    <rPh sb="0" eb="3">
      <t>ニンチショウ</t>
    </rPh>
    <rPh sb="3" eb="7">
      <t>タンキシュウチュウ</t>
    </rPh>
    <rPh sb="16" eb="20">
      <t>ジッシカサン</t>
    </rPh>
    <phoneticPr fontId="3"/>
  </si>
  <si>
    <t>付表第一号（十一）　短期入所療養介護・介護予防短期入所療養介護事業所の指定等に係る記載事項</t>
    <rPh sb="37" eb="38">
      <t>トウ</t>
    </rPh>
    <phoneticPr fontId="3"/>
  </si>
  <si>
    <t>事　業　所</t>
    <phoneticPr fontId="3"/>
  </si>
  <si>
    <t>法人番号</t>
    <phoneticPr fontId="3"/>
  </si>
  <si>
    <t>名    称</t>
  </si>
  <si>
    <t>（郵便番号             　　　　　　　　　　　　　　　　　　　　　　　　　　　　　　　　　　　　　　　　　　　　　　　　　　　　　　　　　　　　　　　　　　　　　</t>
    <phoneticPr fontId="3"/>
  </si>
  <si>
    <t xml:space="preserve"> ）</t>
  </si>
  <si>
    <t xml:space="preserve"> </t>
    <phoneticPr fontId="3"/>
  </si>
  <si>
    <t>都</t>
    <rPh sb="0" eb="1">
      <t>ト</t>
    </rPh>
    <phoneticPr fontId="3"/>
  </si>
  <si>
    <t>道</t>
    <rPh sb="0" eb="1">
      <t>ミチ</t>
    </rPh>
    <phoneticPr fontId="3"/>
  </si>
  <si>
    <t>市</t>
    <rPh sb="0" eb="1">
      <t>シ</t>
    </rPh>
    <phoneticPr fontId="3"/>
  </si>
  <si>
    <t>区</t>
    <rPh sb="0" eb="1">
      <t>ク</t>
    </rPh>
    <phoneticPr fontId="3"/>
  </si>
  <si>
    <t>府</t>
    <rPh sb="0" eb="1">
      <t>フ</t>
    </rPh>
    <phoneticPr fontId="3"/>
  </si>
  <si>
    <t>町</t>
    <rPh sb="0" eb="1">
      <t>マチ</t>
    </rPh>
    <phoneticPr fontId="3"/>
  </si>
  <si>
    <t>村</t>
    <rPh sb="0" eb="1">
      <t>ムラ</t>
    </rPh>
    <phoneticPr fontId="3"/>
  </si>
  <si>
    <t>連絡先</t>
    <phoneticPr fontId="3"/>
  </si>
  <si>
    <t>（内線）</t>
    <rPh sb="1" eb="3">
      <t>ナイセン</t>
    </rPh>
    <phoneticPr fontId="3"/>
  </si>
  <si>
    <t>FAX 番号</t>
  </si>
  <si>
    <t>Email</t>
    <phoneticPr fontId="3"/>
  </si>
  <si>
    <t>事業所種別
（該当に○を記入）</t>
    <phoneticPr fontId="3"/>
  </si>
  <si>
    <t>①介護老人保健施設</t>
  </si>
  <si>
    <t>②療養病床を有する病院・診療所</t>
    <phoneticPr fontId="3"/>
  </si>
  <si>
    <t>③②に該当しない診療所</t>
    <phoneticPr fontId="3"/>
  </si>
  <si>
    <t>④介護医療院</t>
    <rPh sb="1" eb="3">
      <t>カイゴ</t>
    </rPh>
    <rPh sb="3" eb="6">
      <t>イリョウイン</t>
    </rPh>
    <phoneticPr fontId="3"/>
  </si>
  <si>
    <t>管理者</t>
    <phoneticPr fontId="3"/>
  </si>
  <si>
    <t>住所</t>
  </si>
  <si>
    <t xml:space="preserve">（郵便番号    　   　        </t>
    <phoneticPr fontId="3"/>
  </si>
  <si>
    <t xml:space="preserve"> －</t>
  </si>
  <si>
    <t>）</t>
  </si>
  <si>
    <t>氏  　  名</t>
    <phoneticPr fontId="3"/>
  </si>
  <si>
    <t>生年月日</t>
  </si>
  <si>
    <t>病棟名</t>
    <rPh sb="0" eb="2">
      <t>ビョウトウ</t>
    </rPh>
    <rPh sb="2" eb="3">
      <t>メイ</t>
    </rPh>
    <phoneticPr fontId="3"/>
  </si>
  <si>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</si>
  <si>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イッホウ</t>
    </rPh>
    <phoneticPr fontId="3"/>
  </si>
  <si>
    <t>従来型</t>
  </si>
  <si>
    <t>ユニット型</t>
    <phoneticPr fontId="3"/>
  </si>
  <si>
    <t>申請を行う部分の入院患者又は入所者の定員</t>
    <phoneticPr fontId="3"/>
  </si>
  <si>
    <t>○人員に関する基準の確認に必要な事項</t>
    <rPh sb="1" eb="18">
      <t>ジ</t>
    </rPh>
    <phoneticPr fontId="3"/>
  </si>
  <si>
    <t>指定申請を行う病棟部分又は診療所の従業者の職種・員数</t>
    <rPh sb="11" eb="12">
      <t>マタ</t>
    </rPh>
    <rPh sb="13" eb="16">
      <t>シンリョウジョ</t>
    </rPh>
    <phoneticPr fontId="3"/>
  </si>
  <si>
    <t>担当医師</t>
    <phoneticPr fontId="3"/>
  </si>
  <si>
    <t>看護職員</t>
  </si>
  <si>
    <t>介護職員</t>
  </si>
  <si>
    <t>専従</t>
  </si>
  <si>
    <t>兼務</t>
  </si>
  <si>
    <t>常   勤（人）</t>
    <phoneticPr fontId="3"/>
  </si>
  <si>
    <t>非常勤（人）</t>
  </si>
  <si>
    <t>常勤換算後の人数（人）</t>
  </si>
  <si>
    <t>○設備に関する基準の確認に必要な事項</t>
    <rPh sb="1" eb="18">
      <t>セ</t>
    </rPh>
    <phoneticPr fontId="3"/>
  </si>
  <si>
    <t>指定申請を行う病棟（病室）部分の設備基準上の数値記載項目</t>
    <rPh sb="10" eb="12">
      <t>ビョウシツ</t>
    </rPh>
    <phoneticPr fontId="3"/>
  </si>
  <si>
    <t>事業所種別③に該当時</t>
    <phoneticPr fontId="3"/>
  </si>
  <si>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</si>
  <si>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</si>
  <si>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</si>
  <si>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イッポウ</t>
    </rPh>
    <phoneticPr fontId="3"/>
  </si>
  <si>
    <t>別添のとおり</t>
    <phoneticPr fontId="3"/>
  </si>
  <si>
    <t xml:space="preserve">１
２
３
</t>
    <phoneticPr fontId="3"/>
  </si>
  <si>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3"/>
  </si>
  <si>
    <t>老健34</t>
    <rPh sb="0" eb="2">
      <t>ロウケン</t>
    </rPh>
    <phoneticPr fontId="3"/>
  </si>
  <si>
    <t>老健35</t>
    <rPh sb="0" eb="2">
      <t>ロウケン</t>
    </rPh>
    <phoneticPr fontId="3"/>
  </si>
  <si>
    <t>老健36</t>
    <rPh sb="0" eb="2">
      <t>ロウケン</t>
    </rPh>
    <phoneticPr fontId="3"/>
  </si>
  <si>
    <r>
      <t>◎勤務形態一覧は、薬剤師分（算定月）、様式6、医薬品情報管理室の配置図及び平面図、薬剤師の免許証（写し）、</t>
    </r>
    <r>
      <rPr>
        <sz val="10"/>
        <color rgb="FFFF0000"/>
        <rFont val="HGSｺﾞｼｯｸM"/>
        <family val="3"/>
        <charset val="128"/>
      </rPr>
      <t>診療報酬の算定の為に届け出た届出書の写し</t>
    </r>
    <rPh sb="9" eb="12">
      <t>ヤクザイシ</t>
    </rPh>
    <rPh sb="19" eb="21">
      <t>ヨウシキ</t>
    </rPh>
    <rPh sb="23" eb="26">
      <t>イヤクヒン</t>
    </rPh>
    <rPh sb="26" eb="28">
      <t>ジョウホウ</t>
    </rPh>
    <rPh sb="28" eb="30">
      <t>カンリ</t>
    </rPh>
    <rPh sb="30" eb="31">
      <t>シツ</t>
    </rPh>
    <rPh sb="32" eb="34">
      <t>ハイチ</t>
    </rPh>
    <rPh sb="34" eb="35">
      <t>ズ</t>
    </rPh>
    <rPh sb="35" eb="36">
      <t>オヨ</t>
    </rPh>
    <rPh sb="37" eb="40">
      <t>ヘイメンズ</t>
    </rPh>
    <rPh sb="41" eb="44">
      <t>ヤクザイシ</t>
    </rPh>
    <rPh sb="45" eb="48">
      <t>メンキョショウ</t>
    </rPh>
    <rPh sb="49" eb="50">
      <t>ウツ</t>
    </rPh>
    <phoneticPr fontId="3"/>
  </si>
  <si>
    <t>（別紙38）</t>
    <rPh sb="1" eb="3">
      <t>ベッシ</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</si>
  <si>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</si>
  <si>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</si>
  <si>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</si>
  <si>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</si>
  <si>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（別紙12-２）</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</si>
  <si>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</si>
  <si>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</si>
  <si>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</si>
  <si>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</si>
  <si>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</si>
  <si>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</si>
  <si>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</si>
  <si>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</si>
  <si>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</si>
  <si>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</si>
  <si>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12(2)</t>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</si>
  <si>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</si>
  <si>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</si>
  <si>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</si>
  <si>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</si>
  <si>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</si>
  <si>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</si>
  <si>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</si>
  <si>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</si>
  <si>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</si>
  <si>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</si>
  <si>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</si>
  <si>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</si>
  <si>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</si>
  <si>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</si>
  <si>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</si>
  <si>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</si>
  <si>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</si>
  <si>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</si>
  <si>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</si>
  <si>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</si>
  <si>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</si>
  <si>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</si>
  <si>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</si>
  <si>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</si>
  <si>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</si>
  <si>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</si>
  <si>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</si>
  <si>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</si>
  <si>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</si>
  <si>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</si>
  <si>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</si>
  <si>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</si>
  <si>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</si>
  <si>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</si>
  <si>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</si>
  <si>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</si>
  <si>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</si>
  <si>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認知症チームケア推進加算に係る届出書</t>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</si>
  <si>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</si>
  <si>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</si>
  <si>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</si>
  <si>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</si>
  <si>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</si>
  <si>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</si>
  <si>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</si>
  <si>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</si>
  <si>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</si>
  <si>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</si>
  <si>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</si>
  <si>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</si>
  <si>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</si>
  <si>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</si>
  <si>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</si>
  <si>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</si>
  <si>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</si>
  <si>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</si>
  <si>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</si>
  <si>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</si>
  <si>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</si>
  <si>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</si>
  <si>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</si>
  <si>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</si>
  <si>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</si>
  <si>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</si>
  <si>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</si>
  <si>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</si>
  <si>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</si>
  <si>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</si>
  <si>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</si>
  <si>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</si>
  <si>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</si>
  <si>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</si>
  <si>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</si>
  <si>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</si>
  <si>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</si>
  <si>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</si>
  <si>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</si>
  <si>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</si>
  <si>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</si>
  <si>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</si>
  <si>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高齢者施設等感染対策向上加算に係る届出書</t>
    <phoneticPr fontId="3"/>
  </si>
  <si>
    <t>（別紙28）</t>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</si>
  <si>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</si>
  <si>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事業所番号</t>
    <rPh sb="0" eb="3">
      <t>ジギョウショ</t>
    </rPh>
    <rPh sb="3" eb="5">
      <t>バンゴウ</t>
    </rPh>
    <phoneticPr fontId="3"/>
  </si>
  <si>
    <t>異動等区分</t>
  </si>
  <si>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</si>
  <si>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</si>
  <si>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</si>
  <si>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</si>
  <si>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</si>
  <si>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</si>
  <si>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</si>
  <si>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</si>
  <si>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</si>
  <si>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</si>
  <si>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</si>
  <si>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</si>
  <si>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</si>
  <si>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</si>
  <si>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</si>
  <si>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</si>
  <si>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</si>
  <si>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</si>
  <si>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</si>
  <si>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</si>
  <si>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</si>
  <si>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</si>
  <si>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</si>
  <si>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</si>
  <si>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</si>
  <si>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</si>
  <si>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</si>
  <si>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</si>
  <si>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</si>
  <si>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</si>
  <si>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</si>
  <si>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</si>
  <si>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</si>
  <si>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</si>
  <si>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</si>
  <si>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</si>
  <si>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</si>
  <si>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</si>
  <si>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</si>
  <si>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</si>
  <si>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</si>
  <si>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</si>
  <si>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</si>
  <si>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</si>
  <si>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</si>
  <si>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</si>
  <si>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</si>
  <si>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</si>
  <si>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</si>
  <si>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</si>
  <si>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</si>
  <si>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</si>
  <si>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生産性向上推進体制加算に係る届出書</t>
    <phoneticPr fontId="3"/>
  </si>
  <si>
    <t>（別紙１4－４）</t>
    <phoneticPr fontId="3"/>
  </si>
  <si>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</si>
  <si>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</si>
  <si>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</si>
  <si>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</si>
  <si>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</si>
  <si>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</si>
  <si>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</si>
  <si>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</si>
  <si>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</si>
  <si>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</si>
  <si>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</si>
  <si>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</si>
  <si>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r>
      <t>　※（地域密着型）介護老人福祉施設、介護老人保健施設、</t>
    </r>
    <r>
      <rPr>
        <sz val="8"/>
        <rFont val="HGSｺﾞｼｯｸM"/>
        <family val="3"/>
        <charset val="128"/>
      </rPr>
      <t>介護医療院は記載</t>
    </r>
    <rPh sb="33" eb="35">
      <t>キサイ</t>
    </rPh>
    <phoneticPr fontId="3"/>
  </si>
  <si>
    <t>要件を満たすことが分かる根拠書類を準備し、指定権者からの求めがあった場合には、速やかに提出すること。</t>
    <phoneticPr fontId="3"/>
  </si>
  <si>
    <r>
      <t>（別紙７－２</t>
    </r>
    <r>
      <rPr>
        <sz val="11"/>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</si>
  <si>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</si>
  <si>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</si>
  <si>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</si>
  <si>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</si>
  <si>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</si>
  <si>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</si>
  <si>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</si>
  <si>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</si>
  <si>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</si>
  <si>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</si>
  <si>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</si>
  <si>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</si>
  <si>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</si>
  <si>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</si>
  <si>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</si>
  <si>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</si>
  <si>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</si>
  <si>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</si>
  <si>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</si>
  <si>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</si>
  <si>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</si>
  <si>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</si>
  <si>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</si>
  <si>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</si>
  <si>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</si>
  <si>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</si>
  <si>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</si>
  <si>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</si>
  <si>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</si>
  <si>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</si>
  <si>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</si>
  <si>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</si>
  <si>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</si>
  <si>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</si>
  <si>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</si>
  <si>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</si>
  <si>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</si>
  <si>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</si>
  <si>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</si>
  <si>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</si>
  <si>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</si>
  <si>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</si>
  <si>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</si>
  <si>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</si>
  <si>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</si>
  <si>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</si>
  <si>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</si>
  <si>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</si>
  <si>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</si>
  <si>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</si>
  <si>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　　　　（記載例1―勤務時間 ①8：30～17：00、②16：30～1：00、③0：30～9：00、④休日）</t>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</si>
  <si>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</si>
  <si>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（別紙22）</t>
    <phoneticPr fontId="3"/>
  </si>
  <si>
    <t>（別紙22－2）</t>
    <rPh sb="1" eb="3">
      <t>ベッシ</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</si>
  <si>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</si>
  <si>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</si>
  <si>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</si>
  <si>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</si>
  <si>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</si>
  <si>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</si>
  <si>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</si>
  <si>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</si>
  <si>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</si>
  <si>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</si>
  <si>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</si>
  <si>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</si>
  <si>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</si>
  <si>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</si>
  <si>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</si>
  <si>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</si>
  <si>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</si>
  <si>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</si>
  <si>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</si>
  <si>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22（2）</t>
    <phoneticPr fontId="3"/>
  </si>
  <si>
    <t>（別紙24）</t>
    <phoneticPr fontId="3"/>
  </si>
  <si>
    <t>通所リハビリテーション事業所における移行支援加算に係る届出書</t>
    <rPh sb="18" eb="20">
      <t>イコウ</t>
    </rPh>
    <rPh sb="29" eb="30">
      <t>ショ</t>
    </rPh>
    <phoneticPr fontId="3"/>
  </si>
  <si>
    <t>1　移行支援加算</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</si>
  <si>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</si>
  <si>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</si>
  <si>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t>（別紙１4－３）</t>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</si>
  <si>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</si>
  <si>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</si>
  <si>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</si>
  <si>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</si>
  <si>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（別紙11）</t>
    <rPh sb="1" eb="3">
      <t>ベッシ</t>
    </rPh>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</si>
  <si>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</si>
  <si>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</si>
  <si>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</si>
  <si>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</si>
  <si>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</si>
  <si>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</si>
  <si>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</si>
  <si>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</si>
  <si>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</si>
  <si>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</si>
  <si>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</si>
  <si>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</si>
  <si>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</si>
  <si>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</si>
  <si>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</si>
  <si>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</si>
  <si>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</si>
  <si>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</si>
  <si>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</si>
  <si>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</si>
  <si>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口腔連携強化加算に関する届出書</t>
    <phoneticPr fontId="3"/>
  </si>
  <si>
    <t>口腔連携強化加算</t>
    <rPh sb="0" eb="4">
      <t>コウクウレンケイ</t>
    </rPh>
    <rPh sb="4" eb="8">
      <t>キョウカカサン</t>
    </rPh>
    <phoneticPr fontId="3"/>
  </si>
  <si>
    <t>令和６年度版</t>
    <rPh sb="4" eb="6">
      <t>ドバン</t>
    </rPh>
    <phoneticPr fontId="3"/>
  </si>
  <si>
    <t>介護事業者課
居宅グループ
０６－６９４４－７０９５</t>
    <phoneticPr fontId="3"/>
  </si>
  <si>
    <t>病院･診療所</t>
    <phoneticPr fontId="3"/>
  </si>
  <si>
    <t>(介護予防訪問ﾘﾊﾋﾞﾘﾃｰｼｮﾝ)</t>
  </si>
  <si>
    <t>介護老人保健施設、介護医療院(みなし事業所)</t>
    <phoneticPr fontId="3"/>
  </si>
  <si>
    <t>介護事業者課
居宅グループ
０６－６９４４－７０９５</t>
  </si>
  <si>
    <t>※令和３年度から、居宅グループが届出先になりました。</t>
    <rPh sb="1" eb="3">
      <t>レイワ</t>
    </rPh>
    <rPh sb="4" eb="6">
      <t>ネンド</t>
    </rPh>
    <rPh sb="9" eb="11">
      <t>キョタク</t>
    </rPh>
    <rPh sb="16" eb="18">
      <t>トドケデ</t>
    </rPh>
    <rPh sb="18" eb="19">
      <t>サキ</t>
    </rPh>
    <phoneticPr fontId="3"/>
  </si>
  <si>
    <t>介護医療院</t>
  </si>
  <si>
    <t>認知症チームケア推進加算</t>
    <rPh sb="0" eb="3">
      <t>ニンチショウ</t>
    </rPh>
    <rPh sb="8" eb="10">
      <t>スイシン</t>
    </rPh>
    <rPh sb="10" eb="12">
      <t>カサン</t>
    </rPh>
    <phoneticPr fontId="3"/>
  </si>
  <si>
    <t>高齢者施設等感染対策向上加算Ⅰ</t>
    <rPh sb="0" eb="14">
      <t>コウレイシャシセツトウカンセンタイサクコウジョウカサン</t>
    </rPh>
    <phoneticPr fontId="3"/>
  </si>
  <si>
    <t>高齢者施設等感染対策向上加算Ⅱ</t>
    <rPh sb="0" eb="14">
      <t>コウレイシャシセツトウカンセンタイサクコウジョウカサン</t>
    </rPh>
    <phoneticPr fontId="3"/>
  </si>
  <si>
    <t>生産性向上推進体制加算</t>
    <rPh sb="0" eb="3">
      <t>セイサンセイ</t>
    </rPh>
    <rPh sb="3" eb="5">
      <t>コウジョウ</t>
    </rPh>
    <rPh sb="5" eb="11">
      <t>スイシンタイセイカサン</t>
    </rPh>
    <phoneticPr fontId="3"/>
  </si>
  <si>
    <t>老健37</t>
    <rPh sb="0" eb="2">
      <t>ロウケン</t>
    </rPh>
    <phoneticPr fontId="3"/>
  </si>
  <si>
    <t>老健38</t>
    <rPh sb="0" eb="2">
      <t>ロウケン</t>
    </rPh>
    <phoneticPr fontId="3"/>
  </si>
  <si>
    <t>老健39</t>
    <rPh sb="0" eb="2">
      <t>ロウケン</t>
    </rPh>
    <phoneticPr fontId="3"/>
  </si>
  <si>
    <t>老健40</t>
    <rPh sb="0" eb="2">
      <t>ロウケン</t>
    </rPh>
    <phoneticPr fontId="3"/>
  </si>
  <si>
    <r>
      <t>様式5、</t>
    </r>
    <r>
      <rPr>
        <sz val="10"/>
        <color rgb="FFFF0000"/>
        <rFont val="HGSｺﾞｼｯｸM"/>
        <family val="3"/>
        <charset val="128"/>
      </rPr>
      <t>診療報酬の算定の為に届け出た届出書の写し</t>
    </r>
    <rPh sb="0" eb="2">
      <t>ヨウシキ</t>
    </rPh>
    <rPh sb="4" eb="8">
      <t>シンリョウホウシュウ</t>
    </rPh>
    <rPh sb="9" eb="11">
      <t>サンテイ</t>
    </rPh>
    <rPh sb="12" eb="13">
      <t>タメ</t>
    </rPh>
    <rPh sb="14" eb="15">
      <t>トド</t>
    </rPh>
    <rPh sb="16" eb="17">
      <t>デ</t>
    </rPh>
    <rPh sb="18" eb="21">
      <t>トドケデショ</t>
    </rPh>
    <rPh sb="22" eb="23">
      <t>ウツ</t>
    </rPh>
    <phoneticPr fontId="3"/>
  </si>
  <si>
    <r>
      <t>◎勤務形態一覧は、リハ職員分のみ（算定月）、リハ職員の免許証（写し）</t>
    </r>
    <r>
      <rPr>
        <sz val="10"/>
        <color rgb="FFFF0000"/>
        <rFont val="HGSｺﾞｼｯｸM"/>
        <family val="3"/>
        <charset val="128"/>
      </rPr>
      <t>、診療報酬の算定の為に届け出た届出書の写し</t>
    </r>
    <rPh sb="24" eb="26">
      <t>ショクイン</t>
    </rPh>
    <phoneticPr fontId="3"/>
  </si>
  <si>
    <r>
      <t>様式8、当該治療が行われる専用の施設の配置図及び平面図、◎勤務形態一覧は、リハ職員分のみ（算定月）、リハ職員の免許証（写し）</t>
    </r>
    <r>
      <rPr>
        <sz val="10"/>
        <color rgb="FFFF0000"/>
        <rFont val="HGSｺﾞｼｯｸM"/>
        <family val="3"/>
        <charset val="128"/>
      </rPr>
      <t>、診療報酬の算定の為に届け出た届出書の写し</t>
    </r>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</si>
  <si>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r>
      <t>様式9、当該治療が行われる専用の施設の配置図及び平面図、◎勤務形態一覧は、リハ職員分のみ（算定月）、リハ職員の免許証（写し）</t>
    </r>
    <r>
      <rPr>
        <sz val="10"/>
        <color rgb="FFFF0000"/>
        <rFont val="HGSｺﾞｼｯｸM"/>
        <family val="3"/>
        <charset val="128"/>
      </rPr>
      <t>、診療報酬の算定の為に届け出た届出書の写し</t>
    </r>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</si>
  <si>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t>７５０&lt;（ｂ）</t>
    <phoneticPr fontId="3"/>
  </si>
  <si>
    <r>
      <t>・・・</t>
    </r>
    <r>
      <rPr>
        <b/>
        <sz val="11"/>
        <rFont val="HGSｺﾞｼｯｸM"/>
        <family val="3"/>
        <charset val="128"/>
      </rPr>
      <t>大規模</t>
    </r>
    <rPh sb="3" eb="6">
      <t>ダイキボ</t>
    </rPh>
    <phoneticPr fontId="3"/>
  </si>
  <si>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3"/>
  </si>
  <si>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3"/>
  </si>
  <si>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3"/>
  </si>
  <si>
    <t>通リハ18</t>
    <rPh sb="0" eb="1">
      <t>ツウ</t>
    </rPh>
    <phoneticPr fontId="3"/>
  </si>
  <si>
    <t>通リハ19</t>
    <rPh sb="0" eb="1">
      <t>ツウ</t>
    </rPh>
    <phoneticPr fontId="3"/>
  </si>
  <si>
    <t>通リハ20</t>
    <rPh sb="0" eb="1">
      <t>ツウ</t>
    </rPh>
    <phoneticPr fontId="3"/>
  </si>
  <si>
    <t>一体的サービス提供加算</t>
    <rPh sb="0" eb="3">
      <t>イッタイテキ</t>
    </rPh>
    <rPh sb="7" eb="11">
      <t>テイキョウカサン</t>
    </rPh>
    <phoneticPr fontId="3"/>
  </si>
  <si>
    <t>短療19</t>
    <rPh sb="0" eb="1">
      <t>タン</t>
    </rPh>
    <rPh sb="1" eb="2">
      <t>イヤス</t>
    </rPh>
    <phoneticPr fontId="3"/>
  </si>
  <si>
    <t>短療20</t>
    <rPh sb="0" eb="1">
      <t>タン</t>
    </rPh>
    <rPh sb="1" eb="2">
      <t>イヤス</t>
    </rPh>
    <phoneticPr fontId="3"/>
  </si>
  <si>
    <t>短療21</t>
    <rPh sb="0" eb="1">
      <t>タン</t>
    </rPh>
    <rPh sb="1" eb="2">
      <t>イヤス</t>
    </rPh>
    <phoneticPr fontId="3"/>
  </si>
  <si>
    <t>短療22</t>
    <rPh sb="0" eb="1">
      <t>タン</t>
    </rPh>
    <rPh sb="1" eb="2">
      <t>イヤス</t>
    </rPh>
    <phoneticPr fontId="3"/>
  </si>
  <si>
    <t>短療23</t>
    <rPh sb="0" eb="1">
      <t>タン</t>
    </rPh>
    <rPh sb="1" eb="2">
      <t>リョウ</t>
    </rPh>
    <phoneticPr fontId="3"/>
  </si>
  <si>
    <t>予短療18</t>
    <rPh sb="0" eb="1">
      <t>ヨ</t>
    </rPh>
    <rPh sb="1" eb="2">
      <t>タン</t>
    </rPh>
    <rPh sb="2" eb="3">
      <t>イヤス</t>
    </rPh>
    <phoneticPr fontId="3"/>
  </si>
  <si>
    <t>予短療19</t>
    <rPh sb="0" eb="1">
      <t>ヨ</t>
    </rPh>
    <rPh sb="1" eb="2">
      <t>タン</t>
    </rPh>
    <rPh sb="2" eb="3">
      <t>イヤス</t>
    </rPh>
    <phoneticPr fontId="3"/>
  </si>
  <si>
    <t>予短療20</t>
    <rPh sb="0" eb="1">
      <t>ヨ</t>
    </rPh>
    <rPh sb="1" eb="2">
      <t>タン</t>
    </rPh>
    <rPh sb="2" eb="3">
      <t>イヤス</t>
    </rPh>
    <phoneticPr fontId="3"/>
  </si>
  <si>
    <t>予短療21</t>
    <rPh sb="0" eb="1">
      <t>ヨ</t>
    </rPh>
    <rPh sb="1" eb="2">
      <t>タン</t>
    </rPh>
    <rPh sb="2" eb="3">
      <t>イヤス</t>
    </rPh>
    <phoneticPr fontId="3"/>
  </si>
  <si>
    <t>予短療22</t>
    <rPh sb="0" eb="1">
      <t>ヨ</t>
    </rPh>
    <rPh sb="1" eb="2">
      <t>タン</t>
    </rPh>
    <rPh sb="2" eb="3">
      <t>リョウ</t>
    </rPh>
    <phoneticPr fontId="3"/>
  </si>
  <si>
    <t>【訪問リハビリテーション】</t>
    <rPh sb="1" eb="3">
      <t>ホウモン</t>
    </rPh>
    <phoneticPr fontId="3"/>
  </si>
  <si>
    <t>【介護予防訪問リハビリテーション】</t>
    <rPh sb="5" eb="7">
      <t>ホウモン</t>
    </rPh>
    <phoneticPr fontId="3"/>
  </si>
  <si>
    <t>訪リハ01</t>
    <rPh sb="0" eb="1">
      <t>ホウ</t>
    </rPh>
    <phoneticPr fontId="3"/>
  </si>
  <si>
    <t>訪リハ02</t>
    <rPh sb="0" eb="1">
      <t>ホウ</t>
    </rPh>
    <phoneticPr fontId="3"/>
  </si>
  <si>
    <t>特別地域加算</t>
    <rPh sb="0" eb="6">
      <t>トクベツチイキカサン</t>
    </rPh>
    <phoneticPr fontId="3"/>
  </si>
  <si>
    <t>中山間地域等における小規模事業所加算（規模に関する状況）</t>
    <phoneticPr fontId="3"/>
  </si>
  <si>
    <t>口腔連携強化加算</t>
    <rPh sb="0" eb="6">
      <t>コウクウレンケイキョウカ</t>
    </rPh>
    <rPh sb="6" eb="8">
      <t>カサン</t>
    </rPh>
    <phoneticPr fontId="3"/>
  </si>
  <si>
    <t>移行支援加算</t>
    <rPh sb="0" eb="6">
      <t>イコウシエンカサン</t>
    </rPh>
    <phoneticPr fontId="3"/>
  </si>
  <si>
    <t>訪リハ03</t>
    <rPh sb="0" eb="1">
      <t>ホウ</t>
    </rPh>
    <phoneticPr fontId="3"/>
  </si>
  <si>
    <t>訪リハ04</t>
    <rPh sb="0" eb="1">
      <t>ホウ</t>
    </rPh>
    <phoneticPr fontId="3"/>
  </si>
  <si>
    <t>訪リハ05</t>
    <rPh sb="0" eb="1">
      <t>ホウ</t>
    </rPh>
    <phoneticPr fontId="3"/>
  </si>
  <si>
    <t>訪リハ06</t>
    <rPh sb="0" eb="1">
      <t>ホウ</t>
    </rPh>
    <phoneticPr fontId="3"/>
  </si>
  <si>
    <t>訪リハ07</t>
    <rPh sb="0" eb="1">
      <t>ホウ</t>
    </rPh>
    <phoneticPr fontId="3"/>
  </si>
  <si>
    <t>訪リハ08</t>
    <rPh sb="0" eb="1">
      <t>ホウ</t>
    </rPh>
    <phoneticPr fontId="3"/>
  </si>
  <si>
    <t>訪リハ09</t>
    <rPh sb="0" eb="1">
      <t>ホウ</t>
    </rPh>
    <phoneticPr fontId="3"/>
  </si>
  <si>
    <t>訪リハ10</t>
    <rPh sb="0" eb="1">
      <t>ホウ</t>
    </rPh>
    <phoneticPr fontId="3"/>
  </si>
  <si>
    <t>予訪リ01</t>
    <rPh sb="0" eb="1">
      <t>ヨ</t>
    </rPh>
    <rPh sb="1" eb="2">
      <t>ホウ</t>
    </rPh>
    <phoneticPr fontId="3"/>
  </si>
  <si>
    <t>予訪リ02</t>
    <rPh sb="0" eb="1">
      <t>ヨ</t>
    </rPh>
    <rPh sb="1" eb="2">
      <t>ホウ</t>
    </rPh>
    <phoneticPr fontId="3"/>
  </si>
  <si>
    <t>予訪リ03</t>
    <rPh sb="0" eb="1">
      <t>ヨ</t>
    </rPh>
    <rPh sb="1" eb="2">
      <t>ホウ</t>
    </rPh>
    <phoneticPr fontId="3"/>
  </si>
  <si>
    <t>予訪リ04</t>
    <rPh sb="0" eb="1">
      <t>ヨ</t>
    </rPh>
    <rPh sb="1" eb="2">
      <t>ホウ</t>
    </rPh>
    <phoneticPr fontId="3"/>
  </si>
  <si>
    <t>予訪リ05</t>
    <rPh sb="0" eb="1">
      <t>ヨ</t>
    </rPh>
    <rPh sb="1" eb="2">
      <t>ホウ</t>
    </rPh>
    <phoneticPr fontId="3"/>
  </si>
  <si>
    <t>予訪リ06</t>
    <rPh sb="0" eb="1">
      <t>ヨ</t>
    </rPh>
    <rPh sb="1" eb="2">
      <t>ホウ</t>
    </rPh>
    <phoneticPr fontId="3"/>
  </si>
  <si>
    <t>予訪リ07</t>
    <rPh sb="0" eb="1">
      <t>ヨ</t>
    </rPh>
    <rPh sb="1" eb="2">
      <t>ホウ</t>
    </rPh>
    <phoneticPr fontId="3"/>
  </si>
  <si>
    <t>（別紙20）</t>
    <phoneticPr fontId="3"/>
  </si>
  <si>
    <t>訪問リハビリテーション事業所における移行支援加算に係る届出書</t>
    <rPh sb="18" eb="20">
      <t>イコウ</t>
    </rPh>
    <rPh sb="29" eb="30">
      <t>ショ</t>
    </rPh>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</si>
  <si>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</si>
  <si>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</si>
  <si>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</si>
  <si>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２５％以上</t>
    <rPh sb="3" eb="5">
      <t>イジョウ</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</si>
  <si>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</si>
  <si>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</si>
  <si>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　※　各要件を満たす場合については、それぞれ根拠となる（要件を満たすことがわかる）書類も提出してく
　   ださい。</t>
    <phoneticPr fontId="3"/>
  </si>
  <si>
    <t>訪問リハビリテーション事業所における移行支援加算に係る届出書</t>
    <phoneticPr fontId="3"/>
  </si>
  <si>
    <t>（別紙１4－2）</t>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</si>
  <si>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</si>
  <si>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</si>
  <si>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</si>
  <si>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</si>
  <si>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</si>
  <si>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</si>
  <si>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</si>
  <si>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</si>
  <si>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</si>
  <si>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</si>
  <si>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</si>
  <si>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</si>
  <si>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</si>
  <si>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</si>
  <si>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</si>
  <si>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</si>
  <si>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</si>
  <si>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</si>
  <si>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</si>
  <si>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</si>
  <si>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</si>
  <si>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</si>
  <si>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</si>
  <si>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</si>
  <si>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サービス提供体制強化加算に関する届出書</t>
    <phoneticPr fontId="3"/>
  </si>
  <si>
    <t>14(2)</t>
    <phoneticPr fontId="3"/>
  </si>
  <si>
    <t>14(3)</t>
    <phoneticPr fontId="3"/>
  </si>
  <si>
    <t>14(4)</t>
    <phoneticPr fontId="3"/>
  </si>
  <si>
    <t>◎勤務形態一覧は、通リハ職員分のみ、参考2「人員基準確認表」</t>
  </si>
  <si>
    <t>◎勤務形態一覧は、通リハ職員分のみ、参考3「人員基準確認表」</t>
  </si>
  <si>
    <t>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t>
  </si>
  <si>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</si>
  <si>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</si>
  <si>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</si>
  <si>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</si>
  <si>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</si>
  <si>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</si>
  <si>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</si>
  <si>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</si>
  <si>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</si>
  <si>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</si>
  <si>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</si>
  <si>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</si>
  <si>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</si>
  <si>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</si>
  <si>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</si>
  <si>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</si>
  <si>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</si>
  <si>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</si>
  <si>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</si>
  <si>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</si>
  <si>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</si>
  <si>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</si>
  <si>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</si>
  <si>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</si>
  <si>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</si>
  <si>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</si>
  <si>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</si>
  <si>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</si>
  <si>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</si>
  <si>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</si>
  <si>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</si>
  <si>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</si>
  <si>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</si>
  <si>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</si>
  <si>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</si>
  <si>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</si>
  <si>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</si>
  <si>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</si>
  <si>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</si>
  <si>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</si>
  <si>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</si>
  <si>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</si>
  <si>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</si>
  <si>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</si>
  <si>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</si>
  <si>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</si>
  <si>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</si>
  <si>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3"/>
  </si>
  <si>
    <t>◎勤務形態一覧は、看護・介護職員分</t>
  </si>
  <si>
    <t>参考1「人員基準確認表」</t>
  </si>
  <si>
    <t>参考1「人員基準確認表」</t>
    <rPh sb="0" eb="2">
      <t>サンコウ</t>
    </rPh>
    <phoneticPr fontId="3"/>
  </si>
  <si>
    <t>◎勤務形態一覧は、栄養士・管理栄養士分（変更した月分とその前月分）</t>
    <rPh sb="9" eb="12">
      <t>エイヨウシ</t>
    </rPh>
    <rPh sb="13" eb="15">
      <t>カンリ</t>
    </rPh>
    <rPh sb="15" eb="18">
      <t>エイヨウシ</t>
    </rPh>
    <rPh sb="18" eb="19">
      <t>ブン</t>
    </rPh>
    <rPh sb="20" eb="22">
      <t>ヘンコウ</t>
    </rPh>
    <rPh sb="24" eb="25">
      <t>ツキ</t>
    </rPh>
    <rPh sb="25" eb="26">
      <t>ブン</t>
    </rPh>
    <rPh sb="29" eb="31">
      <t>ゼンゲツ</t>
    </rPh>
    <rPh sb="31" eb="32">
      <t>ブン</t>
    </rPh>
    <phoneticPr fontId="2"/>
  </si>
  <si>
    <t>◎勤務形態一覧は、通リハ職員分のみ、参考1「人員基準確認表」</t>
  </si>
  <si>
    <t>◎勤務形態一覧は、職員全員分</t>
  </si>
  <si>
    <t>◎勤務形態一覧は、職員全員分、参考1「人員基準確認表」、参考2「夜勤職員配置及び夜勤職員配置加算算定表」</t>
  </si>
  <si>
    <t>◎勤務形態一覧は、看護・介護職員分、参考1「人員基準確認表」、参考2「夜勤職員配置及び夜勤職員配置加算算定表」</t>
  </si>
  <si>
    <t>1</t>
    <phoneticPr fontId="3"/>
  </si>
  <si>
    <t>理学療法士等が前３月間に勤務すべき時間
（注１８,２０）</t>
    <rPh sb="7" eb="8">
      <t>マエ</t>
    </rPh>
    <rPh sb="9" eb="10">
      <t>ツキ</t>
    </rPh>
    <rPh sb="10" eb="11">
      <t>カン</t>
    </rPh>
    <phoneticPr fontId="3"/>
  </si>
  <si>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</si>
  <si>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3"/>
  </si>
  <si>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</si>
  <si>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</si>
  <si>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診療報酬の算定の為に届け出た届出書の写し</t>
    <phoneticPr fontId="3"/>
  </si>
  <si>
    <t>介護老人保健施設、介護医療院(みなし事業所)</t>
    <rPh sb="9" eb="11">
      <t>カイゴ</t>
    </rPh>
    <rPh sb="11" eb="13">
      <t>イリョウ</t>
    </rPh>
    <rPh sb="13" eb="14">
      <t>イン</t>
    </rPh>
    <phoneticPr fontId="3"/>
  </si>
  <si>
    <t>1(1)2</t>
    <phoneticPr fontId="3"/>
  </si>
  <si>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3"/>
  </si>
  <si>
    <t>◎勤務形態一覧は、リハ職員分のみ（算定月）</t>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</si>
  <si>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</si>
  <si>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</si>
  <si>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</si>
  <si>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</si>
  <si>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</si>
  <si>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</si>
  <si>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</si>
  <si>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</si>
  <si>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</si>
  <si>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</si>
  <si>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</si>
  <si>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</si>
  <si>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</si>
  <si>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</si>
  <si>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</si>
  <si>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</si>
  <si>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</si>
  <si>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</si>
  <si>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</si>
  <si>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平面図</t>
    <rPh sb="0" eb="3">
      <t>ヘイメンズ</t>
    </rPh>
    <phoneticPr fontId="3"/>
  </si>
  <si>
    <t>◎勤務形態一覧は、入所職員全員分（算定月）、参考1「人員基準確認表」、参考2「夜勤職員配置及び夜勤職員配置加算算定表」、ユニットリーダー研修修了証（写）、室別面積表</t>
    <rPh sb="9" eb="11">
      <t>ニュウショ</t>
    </rPh>
    <rPh sb="35" eb="37">
      <t>サンコウ</t>
    </rPh>
    <rPh sb="74" eb="75">
      <t>ウツ</t>
    </rPh>
    <phoneticPr fontId="3"/>
  </si>
  <si>
    <t>◎勤務形態一覧は、入所職員分のみ（算定月）、参考1「人員基準確認表」</t>
    <rPh sb="22" eb="24">
      <t>サンコウ</t>
    </rPh>
    <phoneticPr fontId="3"/>
  </si>
  <si>
    <t>◎勤務形態一覧は、入所職員全員分（算定月）、参考1「人員基準確認表」、参考2「夜勤職員配置及び夜勤職員配置加算算定表」、ユニットリーダー研修修了証（写）、室別面積表</t>
    <rPh sb="9" eb="11">
      <t>ニュウショ</t>
    </rPh>
    <rPh sb="74" eb="75">
      <t>ウツ</t>
    </rPh>
    <phoneticPr fontId="3"/>
  </si>
  <si>
    <t>◎勤務形態一覧は、入所職員分のみ（算定月）、参考1「人員基準確認表」</t>
    <phoneticPr fontId="3"/>
  </si>
  <si>
    <t>7.通常規模の事業所、8.大規模の事業所</t>
    <phoneticPr fontId="3"/>
  </si>
  <si>
    <t>従業者の勤務の体制及び勤務形態一覧表（勤務形態一覧）</t>
    <rPh sb="19" eb="21">
      <t>キンム</t>
    </rPh>
    <rPh sb="21" eb="23">
      <t>ケイタイ</t>
    </rPh>
    <rPh sb="23" eb="25">
      <t>イチラン</t>
    </rPh>
    <phoneticPr fontId="3"/>
  </si>
  <si>
    <t>従業者の勤務の体制及び勤務形態一覧表（予定/実績）</t>
    <rPh sb="19" eb="21">
      <t>ヨテイ</t>
    </rPh>
    <rPh sb="22" eb="24">
      <t>ジッセキ</t>
    </rPh>
    <phoneticPr fontId="115"/>
  </si>
  <si>
    <t>※当該一覧の記載事項は、下部にありますので作成の際にご確認ください。</t>
    <rPh sb="1" eb="3">
      <t>トウガイ</t>
    </rPh>
    <rPh sb="3" eb="5">
      <t>イチラン</t>
    </rPh>
    <rPh sb="6" eb="8">
      <t>キサイ</t>
    </rPh>
    <rPh sb="8" eb="10">
      <t>ジコウ</t>
    </rPh>
    <rPh sb="12" eb="14">
      <t>カブ</t>
    </rPh>
    <rPh sb="21" eb="23">
      <t>サクセイ</t>
    </rPh>
    <rPh sb="24" eb="25">
      <t>サイ</t>
    </rPh>
    <rPh sb="27" eb="29">
      <t>カクニン</t>
    </rPh>
    <phoneticPr fontId="115"/>
  </si>
  <si>
    <t>別紙7</t>
    <rPh sb="0" eb="2">
      <t>ベッシ</t>
    </rPh>
    <phoneticPr fontId="3"/>
  </si>
  <si>
    <t>（令和</t>
    <rPh sb="1" eb="3">
      <t>レイワ</t>
    </rPh>
    <phoneticPr fontId="3"/>
  </si>
  <si>
    <t>年</t>
    <phoneticPr fontId="3"/>
  </si>
  <si>
    <t>月分）</t>
    <phoneticPr fontId="3"/>
  </si>
  <si>
    <t>A</t>
  </si>
  <si>
    <t>月始め日</t>
    <rPh sb="0" eb="1">
      <t>ツキ</t>
    </rPh>
    <rPh sb="1" eb="2">
      <t>ハジ</t>
    </rPh>
    <rPh sb="3" eb="4">
      <t>ヒ</t>
    </rPh>
    <phoneticPr fontId="115"/>
  </si>
  <si>
    <t>Ｂ</t>
  </si>
  <si>
    <t>Ｃ</t>
  </si>
  <si>
    <t>Ｄ</t>
  </si>
  <si>
    <t>勤務形態：Ａ常勤専従、Ｂ常勤兼務、Ｃ常勤以外専従、Ｄ常勤以外兼務</t>
    <rPh sb="20" eb="22">
      <t>イガイ</t>
    </rPh>
    <rPh sb="28" eb="30">
      <t>イガイ</t>
    </rPh>
    <rPh sb="30" eb="32">
      <t>ケンム</t>
    </rPh>
    <phoneticPr fontId="115"/>
  </si>
  <si>
    <t>常勤の従業者が月・週に勤務すべき時間数→</t>
    <rPh sb="7" eb="8">
      <t>ツキ</t>
    </rPh>
    <phoneticPr fontId="115"/>
  </si>
  <si>
    <t>勤務形態</t>
    <rPh sb="2" eb="4">
      <t>ケイタイ</t>
    </rPh>
    <phoneticPr fontId="3"/>
  </si>
  <si>
    <t>第　　１　　週</t>
    <phoneticPr fontId="3"/>
  </si>
  <si>
    <t>第　　２　　週</t>
    <phoneticPr fontId="3"/>
  </si>
  <si>
    <t>第　　３　　週</t>
    <phoneticPr fontId="3"/>
  </si>
  <si>
    <t>第　　４　　週</t>
    <phoneticPr fontId="3"/>
  </si>
  <si>
    <t>４週の合計※カッコ内は月合計</t>
    <rPh sb="9" eb="10">
      <t>ナイ</t>
    </rPh>
    <rPh sb="11" eb="12">
      <t>ツキ</t>
    </rPh>
    <rPh sb="12" eb="14">
      <t>ゴウケイ</t>
    </rPh>
    <phoneticPr fontId="115"/>
  </si>
  <si>
    <t>週平均</t>
  </si>
  <si>
    <t>常勤換算後の人数
（４週の合計から算出）</t>
    <rPh sb="11" eb="12">
      <t>シュウ</t>
    </rPh>
    <rPh sb="13" eb="15">
      <t>ゴウケイ</t>
    </rPh>
    <rPh sb="17" eb="19">
      <t>サンシュツ</t>
    </rPh>
    <phoneticPr fontId="115"/>
  </si>
  <si>
    <t>職　　種</t>
  </si>
  <si>
    <t>氏　　名</t>
  </si>
  <si>
    <t>日</t>
    <rPh sb="0" eb="1">
      <t>ヒ</t>
    </rPh>
    <phoneticPr fontId="115"/>
  </si>
  <si>
    <t>の勤務</t>
  </si>
  <si>
    <t>曜日</t>
    <rPh sb="0" eb="2">
      <t>ヨウビ</t>
    </rPh>
    <phoneticPr fontId="115"/>
  </si>
  <si>
    <t>時間</t>
  </si>
  <si>
    <t>職種</t>
    <rPh sb="0" eb="2">
      <t>ショクシュ</t>
    </rPh>
    <phoneticPr fontId="115"/>
  </si>
  <si>
    <t>形態</t>
    <rPh sb="0" eb="2">
      <t>ケイタイ</t>
    </rPh>
    <phoneticPr fontId="115"/>
  </si>
  <si>
    <t>①AB</t>
    <phoneticPr fontId="115"/>
  </si>
  <si>
    <t>②換算</t>
    <rPh sb="1" eb="3">
      <t>カンザン</t>
    </rPh>
    <phoneticPr fontId="115"/>
  </si>
  <si>
    <t>③CD</t>
    <phoneticPr fontId="115"/>
  </si>
  <si>
    <t>1)</t>
    <phoneticPr fontId="115"/>
  </si>
  <si>
    <t>予/実</t>
    <rPh sb="0" eb="1">
      <t>ヨ</t>
    </rPh>
    <rPh sb="2" eb="3">
      <t>ジツ</t>
    </rPh>
    <phoneticPr fontId="115"/>
  </si>
  <si>
    <t>時間</t>
    <rPh sb="0" eb="2">
      <t>ジカン</t>
    </rPh>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</si>
  <si>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</si>
  <si>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</si>
  <si>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</si>
  <si>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</si>
  <si>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</si>
  <si>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</si>
  <si>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</si>
  <si>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</si>
  <si>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</si>
  <si>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</si>
  <si>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</si>
  <si>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</si>
  <si>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</si>
  <si>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</si>
  <si>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</si>
  <si>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</si>
  <si>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</si>
  <si>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</si>
  <si>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</si>
  <si>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</si>
  <si>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</si>
  <si>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</si>
  <si>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</si>
  <si>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</si>
  <si>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</si>
  <si>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</si>
  <si>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</si>
  <si>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</si>
  <si>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</si>
  <si>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</si>
  <si>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</si>
  <si>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</si>
  <si>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</si>
  <si>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</si>
  <si>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</si>
  <si>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</si>
  <si>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</si>
  <si>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</si>
  <si>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</si>
  <si>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</si>
  <si>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</si>
  <si>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</si>
  <si>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</si>
  <si>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</si>
  <si>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</si>
  <si>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</si>
  <si>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</si>
  <si>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</si>
  <si>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</si>
  <si>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</si>
  <si>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</si>
  <si>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</si>
  <si>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</si>
  <si>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</si>
  <si>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</si>
  <si>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</si>
  <si>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</si>
  <si>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</si>
  <si>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</si>
  <si>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</si>
  <si>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</si>
  <si>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</si>
  <si>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</si>
  <si>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</si>
  <si>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看護職員・介護職員の夜勤人員数（実人数）</t>
    <rPh sb="0" eb="2">
      <t>カンゴ</t>
    </rPh>
    <rPh sb="2" eb="4">
      <t>ショクイン</t>
    </rPh>
    <rPh sb="5" eb="7">
      <t>カイゴ</t>
    </rPh>
    <rPh sb="7" eb="9">
      <t>ショクイン</t>
    </rPh>
    <rPh sb="10" eb="12">
      <t>ヤキン</t>
    </rPh>
    <rPh sb="12" eb="14">
      <t>ジンイン</t>
    </rPh>
    <rPh sb="14" eb="15">
      <t>スウ</t>
    </rPh>
    <rPh sb="16" eb="17">
      <t>ジツ</t>
    </rPh>
    <rPh sb="17" eb="19">
      <t>ニンズウ</t>
    </rPh>
    <phoneticPr fontId="114"/>
  </si>
  <si>
    <r>
      <t>従業者の勤務の体制及び勤務形態一覧表（予定/実績）【</t>
    </r>
    <r>
      <rPr>
        <b/>
        <sz val="12"/>
        <color rgb="FFFF0000"/>
        <rFont val="HGPｺﾞｼｯｸM"/>
        <family val="3"/>
        <charset val="128"/>
      </rPr>
      <t>夜勤時間帯：時間数</t>
    </r>
    <r>
      <rPr>
        <b/>
        <sz val="12"/>
        <rFont val="HGPｺﾞｼｯｸM"/>
        <family val="3"/>
        <charset val="128"/>
      </rPr>
      <t>】※夜勤職員（看護職員・介護職員）のみで一覧を作成した場合に活用できます。</t>
    </r>
    <rPh sb="19" eb="21">
      <t>ヨテイ</t>
    </rPh>
    <rPh sb="22" eb="24">
      <t>ジッセキ</t>
    </rPh>
    <rPh sb="26" eb="28">
      <t>ヤキン</t>
    </rPh>
    <rPh sb="28" eb="31">
      <t>ジカンタイ</t>
    </rPh>
    <rPh sb="32" eb="34">
      <t>ジカン</t>
    </rPh>
    <rPh sb="34" eb="35">
      <t>スウ</t>
    </rPh>
    <phoneticPr fontId="115"/>
  </si>
  <si>
    <t>１日平均夜勤職員数</t>
    <rPh sb="1" eb="2">
      <t>ヒ</t>
    </rPh>
    <rPh sb="2" eb="4">
      <t>ヘイキン</t>
    </rPh>
    <rPh sb="4" eb="6">
      <t>ヤキン</t>
    </rPh>
    <rPh sb="6" eb="8">
      <t>ショクイン</t>
    </rPh>
    <rPh sb="8" eb="9">
      <t>スウ</t>
    </rPh>
    <phoneticPr fontId="115"/>
  </si>
  <si>
    <t>基準上、必要な夜勤職員数+夜勤職員配置加算上の配置数</t>
    <rPh sb="13" eb="15">
      <t>ヤキン</t>
    </rPh>
    <rPh sb="15" eb="17">
      <t>ショクイン</t>
    </rPh>
    <rPh sb="17" eb="19">
      <t>ハイチ</t>
    </rPh>
    <rPh sb="19" eb="21">
      <t>カサン</t>
    </rPh>
    <rPh sb="21" eb="22">
      <t>ジョウ</t>
    </rPh>
    <rPh sb="23" eb="25">
      <t>ハイチ</t>
    </rPh>
    <rPh sb="25" eb="26">
      <t>スウ</t>
    </rPh>
    <phoneticPr fontId="115"/>
  </si>
  <si>
    <t>延夜勤時間数（Ａ）</t>
    <phoneticPr fontId="115"/>
  </si>
  <si>
    <t>計算月の日数</t>
    <phoneticPr fontId="115"/>
  </si>
  <si>
    <t>計算月の時間数（Ｂ）</t>
    <rPh sb="4" eb="7">
      <t>ジカンスウ</t>
    </rPh>
    <phoneticPr fontId="115"/>
  </si>
  <si>
    <t>（Ａ）÷（Ｂ）</t>
    <phoneticPr fontId="115"/>
  </si>
  <si>
    <t>×</t>
    <phoneticPr fontId="115"/>
  </si>
  <si>
    <t>＝</t>
    <phoneticPr fontId="115"/>
  </si>
  <si>
    <t>人</t>
    <rPh sb="0" eb="1">
      <t>ニン</t>
    </rPh>
    <phoneticPr fontId="115"/>
  </si>
  <si>
    <t>≧</t>
    <phoneticPr fontId="115"/>
  </si>
  <si>
    <t>人（</t>
    <rPh sb="0" eb="1">
      <t>ニン</t>
    </rPh>
    <phoneticPr fontId="115"/>
  </si>
  <si>
    <t>人+</t>
    <rPh sb="0" eb="1">
      <t>ニン</t>
    </rPh>
    <phoneticPr fontId="115"/>
  </si>
  <si>
    <t>人）</t>
    <rPh sb="0" eb="1">
      <t>ニン</t>
    </rPh>
    <phoneticPr fontId="115"/>
  </si>
  <si>
    <t>①</t>
    <phoneticPr fontId="115"/>
  </si>
  <si>
    <t>②</t>
    <phoneticPr fontId="115"/>
  </si>
  <si>
    <t>③</t>
    <phoneticPr fontId="115"/>
  </si>
  <si>
    <t>勤務形態・（勤務時間帯）・勤務時間</t>
    <rPh sb="0" eb="2">
      <t>キンム</t>
    </rPh>
    <rPh sb="2" eb="4">
      <t>ケイタイ</t>
    </rPh>
    <rPh sb="6" eb="8">
      <t>キンム</t>
    </rPh>
    <rPh sb="8" eb="10">
      <t>ジカン</t>
    </rPh>
    <rPh sb="10" eb="11">
      <t>タイ</t>
    </rPh>
    <rPh sb="13" eb="15">
      <t>キンム</t>
    </rPh>
    <rPh sb="15" eb="17">
      <t>ジカン</t>
    </rPh>
    <phoneticPr fontId="115"/>
  </si>
  <si>
    <t>月合計</t>
    <rPh sb="0" eb="1">
      <t>ツキ</t>
    </rPh>
    <rPh sb="1" eb="3">
      <t>ゴウケイ</t>
    </rPh>
    <phoneticPr fontId="115"/>
  </si>
  <si>
    <t>勤務時間</t>
    <rPh sb="0" eb="2">
      <t>キンム</t>
    </rPh>
    <rPh sb="2" eb="4">
      <t>ジカン</t>
    </rPh>
    <phoneticPr fontId="115"/>
  </si>
  <si>
    <t>①×②</t>
    <phoneticPr fontId="115"/>
  </si>
  <si>
    <t>1）</t>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</si>
  <si>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</si>
  <si>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</si>
  <si>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</si>
  <si>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</si>
  <si>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</si>
  <si>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</si>
  <si>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</si>
  <si>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</si>
  <si>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</si>
  <si>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</si>
  <si>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</si>
  <si>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</si>
  <si>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</si>
  <si>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</si>
  <si>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</si>
  <si>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</si>
  <si>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</si>
  <si>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</si>
  <si>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</si>
  <si>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</si>
  <si>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</si>
  <si>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</si>
  <si>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</si>
  <si>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</si>
  <si>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③延夜勤時間数の合計⇒</t>
    <rPh sb="8" eb="10">
      <t>ゴウケイ</t>
    </rPh>
    <phoneticPr fontId="115"/>
  </si>
  <si>
    <t>従業者の勤務の体制及び勤務形態一覧表の記載事項</t>
    <rPh sb="19" eb="21">
      <t>キサイ</t>
    </rPh>
    <rPh sb="21" eb="23">
      <t>ジコウ</t>
    </rPh>
    <phoneticPr fontId="115"/>
  </si>
  <si>
    <t>※勤務については予定ではなく実績を記入し、順番については職員配置の状況の順に記入してください。</t>
    <phoneticPr fontId="115"/>
  </si>
  <si>
    <r>
      <t>(備考</t>
    </r>
    <r>
      <rPr>
        <sz val="10"/>
        <color theme="1"/>
        <rFont val="HGPｺﾞｼｯｸM"/>
        <family val="3"/>
        <charset val="128"/>
      </rPr>
      <t>)</t>
    </r>
    <r>
      <rPr>
        <sz val="10"/>
        <rFont val="HGPｺﾞｼｯｸM"/>
        <family val="3"/>
        <charset val="128"/>
      </rPr>
      <t xml:space="preserve">  １</t>
    </r>
    <r>
      <rPr>
        <sz val="10"/>
        <color theme="1"/>
        <rFont val="HGPｺﾞｼｯｸM"/>
        <family val="3"/>
        <charset val="128"/>
      </rPr>
      <t xml:space="preserve">  本様式には短期入所生活介護に係る従業員を併せて記載してください</t>
    </r>
    <r>
      <rPr>
        <sz val="10"/>
        <rFont val="HGPｺﾞｼｯｸM"/>
        <family val="3"/>
        <charset val="128"/>
      </rPr>
      <t>　</t>
    </r>
    <rPh sb="9" eb="10">
      <t>ホン</t>
    </rPh>
    <rPh sb="10" eb="12">
      <t>ヨウシキ</t>
    </rPh>
    <rPh sb="14" eb="16">
      <t>タンキ</t>
    </rPh>
    <rPh sb="16" eb="18">
      <t>ニュウショ</t>
    </rPh>
    <rPh sb="18" eb="20">
      <t>セイカツ</t>
    </rPh>
    <rPh sb="20" eb="22">
      <t>カイゴ</t>
    </rPh>
    <rPh sb="23" eb="24">
      <t>カカ</t>
    </rPh>
    <rPh sb="25" eb="28">
      <t>ジュウギョウイン</t>
    </rPh>
    <rPh sb="29" eb="30">
      <t>アワ</t>
    </rPh>
    <rPh sb="32" eb="34">
      <t>キサイ</t>
    </rPh>
    <phoneticPr fontId="3"/>
  </si>
  <si>
    <r>
      <t xml:space="preserve">　      </t>
    </r>
    <r>
      <rPr>
        <sz val="10"/>
        <color theme="1"/>
        <rFont val="HGPｺﾞｼｯｸM"/>
        <family val="3"/>
        <charset val="128"/>
      </rPr>
      <t xml:space="preserve">  </t>
    </r>
    <r>
      <rPr>
        <sz val="10"/>
        <rFont val="HGPｺﾞｼｯｸM"/>
        <family val="3"/>
        <charset val="128"/>
      </rPr>
      <t>２　「人員配置区分」又は「該当する体制等」欄には、別紙「介護報酬加算等状況一覧表」に掲げる人員配置区分の類型又は該当する体制加算の内容をそのまま記載してください。</t>
    </r>
    <rPh sb="12" eb="14">
      <t>ジンイン</t>
    </rPh>
    <rPh sb="14" eb="16">
      <t>ハイチ</t>
    </rPh>
    <rPh sb="16" eb="18">
      <t>クブン</t>
    </rPh>
    <rPh sb="19" eb="20">
      <t>マタ</t>
    </rPh>
    <rPh sb="22" eb="24">
      <t>ガイトウ</t>
    </rPh>
    <rPh sb="26" eb="28">
      <t>タイセイ</t>
    </rPh>
    <rPh sb="28" eb="29">
      <t>トウ</t>
    </rPh>
    <rPh sb="30" eb="31">
      <t>ラン</t>
    </rPh>
    <rPh sb="34" eb="36">
      <t>ベッシ</t>
    </rPh>
    <rPh sb="37" eb="41">
      <t>カイゴホウシュウ</t>
    </rPh>
    <rPh sb="41" eb="43">
      <t>カサン</t>
    </rPh>
    <rPh sb="43" eb="44">
      <t>トウ</t>
    </rPh>
    <rPh sb="44" eb="46">
      <t>ジョウキョウ</t>
    </rPh>
    <rPh sb="46" eb="49">
      <t>イチランヒョウ</t>
    </rPh>
    <rPh sb="51" eb="52">
      <t>カカ</t>
    </rPh>
    <rPh sb="54" eb="56">
      <t>ジンイン</t>
    </rPh>
    <rPh sb="56" eb="58">
      <t>ハイチ</t>
    </rPh>
    <rPh sb="58" eb="60">
      <t>クブン</t>
    </rPh>
    <rPh sb="61" eb="63">
      <t>ルイケイ</t>
    </rPh>
    <rPh sb="63" eb="64">
      <t>マタ</t>
    </rPh>
    <rPh sb="65" eb="67">
      <t>ガイトウ</t>
    </rPh>
    <rPh sb="69" eb="71">
      <t>タイセイ</t>
    </rPh>
    <rPh sb="71" eb="73">
      <t>カサン</t>
    </rPh>
    <rPh sb="74" eb="76">
      <t>ナイヨウ</t>
    </rPh>
    <rPh sb="81" eb="83">
      <t>キサイ</t>
    </rPh>
    <phoneticPr fontId="3"/>
  </si>
  <si>
    <r>
      <t xml:space="preserve">　 　   </t>
    </r>
    <r>
      <rPr>
        <sz val="10"/>
        <color theme="1"/>
        <rFont val="HGPｺﾞｼｯｸM"/>
        <family val="3"/>
        <charset val="128"/>
      </rPr>
      <t xml:space="preserve">  </t>
    </r>
    <r>
      <rPr>
        <sz val="10"/>
        <rFont val="HGPｺﾞｼｯｸM"/>
        <family val="3"/>
        <charset val="128"/>
      </rPr>
      <t>３　届出を行う従業者について、４週間分の勤務すべき時間数を記入してください。勤務時間ごとに区分して番号を付し、その番号を記入してください。また、＜備考＞欄にその旨を記入してください。</t>
    </r>
    <rPh sb="10" eb="12">
      <t>トドケデ</t>
    </rPh>
    <rPh sb="13" eb="14">
      <t>オコナ</t>
    </rPh>
    <rPh sb="15" eb="18">
      <t>ジュウギョウシャ</t>
    </rPh>
    <rPh sb="23" eb="26">
      <t>４シュウカン</t>
    </rPh>
    <rPh sb="26" eb="27">
      <t>ブン</t>
    </rPh>
    <rPh sb="28" eb="30">
      <t>キンム</t>
    </rPh>
    <rPh sb="33" eb="36">
      <t>ジカンスウ</t>
    </rPh>
    <rPh sb="37" eb="39">
      <t>キニュウ</t>
    </rPh>
    <rPh sb="46" eb="50">
      <t>キンムジカン</t>
    </rPh>
    <rPh sb="53" eb="55">
      <t>クブン</t>
    </rPh>
    <rPh sb="57" eb="59">
      <t>バンゴウ</t>
    </rPh>
    <rPh sb="60" eb="61">
      <t>フ</t>
    </rPh>
    <rPh sb="63" eb="67">
      <t>ソノバンゴウ</t>
    </rPh>
    <rPh sb="68" eb="70">
      <t>キニュウ</t>
    </rPh>
    <rPh sb="81" eb="83">
      <t>ビコウ</t>
    </rPh>
    <rPh sb="84" eb="85">
      <t>ラン</t>
    </rPh>
    <rPh sb="88" eb="89">
      <t>ムネ</t>
    </rPh>
    <rPh sb="90" eb="92">
      <t>キニュウ</t>
    </rPh>
    <phoneticPr fontId="3"/>
  </si>
  <si>
    <t>記入例－勤務時間  ①７：３０～１６：００  ８ｈ、②９：３０～１８：００  ８ｈ、③１０：３０～１９：００  ８ｈ、④１６：３０～９：３０  １６ｈ  （８時間勤務でない場合は、勤務区分の右に時間数を記入）</t>
    <rPh sb="0" eb="2">
      <t>キニュウ</t>
    </rPh>
    <rPh sb="2" eb="3">
      <t>レイ</t>
    </rPh>
    <phoneticPr fontId="3"/>
  </si>
  <si>
    <r>
      <t xml:space="preserve">　　　  </t>
    </r>
    <r>
      <rPr>
        <sz val="10"/>
        <color theme="1"/>
        <rFont val="HGPｺﾞｼｯｸM"/>
        <family val="3"/>
        <charset val="128"/>
      </rPr>
      <t xml:space="preserve">  </t>
    </r>
    <r>
      <rPr>
        <sz val="10"/>
        <rFont val="HGPｺﾞｼｯｸM"/>
        <family val="3"/>
        <charset val="128"/>
      </rPr>
      <t>４　届出する従業者の職種ごとに下記の勤務形態の区分の順にまとめで記載してください。</t>
    </r>
    <rPh sb="9" eb="11">
      <t>トドケデ</t>
    </rPh>
    <rPh sb="13" eb="16">
      <t>ジュウギョウシャ</t>
    </rPh>
    <rPh sb="17" eb="19">
      <t>ショクシュ</t>
    </rPh>
    <rPh sb="22" eb="24">
      <t>カキ</t>
    </rPh>
    <rPh sb="25" eb="27">
      <t>キンム</t>
    </rPh>
    <rPh sb="27" eb="29">
      <t>ケイタイ</t>
    </rPh>
    <rPh sb="30" eb="32">
      <t>クブン</t>
    </rPh>
    <rPh sb="33" eb="34">
      <t>ジュン</t>
    </rPh>
    <rPh sb="39" eb="41">
      <t>キサイ</t>
    </rPh>
    <phoneticPr fontId="3"/>
  </si>
  <si>
    <t>勤務形態の区分　Ａ：常勤で専従　Ｂ：常勤で兼務　Ｃ：常勤以外で専従　Ｄ：常勤以外で兼務</t>
    <phoneticPr fontId="3"/>
  </si>
  <si>
    <r>
      <t xml:space="preserve">　　　  </t>
    </r>
    <r>
      <rPr>
        <sz val="10"/>
        <color theme="1"/>
        <rFont val="HGPｺﾞｼｯｸM"/>
        <family val="3"/>
        <charset val="128"/>
      </rPr>
      <t xml:space="preserve">  ５</t>
    </r>
    <r>
      <rPr>
        <sz val="10"/>
        <rFont val="HGPｺﾞｼｯｸM"/>
        <family val="3"/>
        <charset val="128"/>
      </rPr>
      <t>　常勤換算が必要な職種は、Ａ～Ｄの「週平均の勤務時間」をすべて足し、常勤の従業者が週に勤務すべき時間数で割って、「常勤換算後の人数」を算出してください。</t>
    </r>
    <phoneticPr fontId="3"/>
  </si>
  <si>
    <r>
      <t>　　  　</t>
    </r>
    <r>
      <rPr>
        <sz val="10"/>
        <color theme="1"/>
        <rFont val="HGPｺﾞｼｯｸM"/>
        <family val="3"/>
        <charset val="128"/>
      </rPr>
      <t xml:space="preserve">  ６</t>
    </r>
    <r>
      <rPr>
        <sz val="10"/>
        <rFont val="HGPｺﾞｼｯｸM"/>
        <family val="3"/>
        <charset val="128"/>
      </rPr>
      <t>　算出にあたっては、小数点以下第２位を切り捨ててください。</t>
    </r>
    <phoneticPr fontId="3"/>
  </si>
  <si>
    <r>
      <t>従業者の勤務の体制及び勤務形態一覧表の記載事項（</t>
    </r>
    <r>
      <rPr>
        <b/>
        <sz val="12"/>
        <color rgb="FFFF0000"/>
        <rFont val="HGPｺﾞｼｯｸM"/>
        <family val="3"/>
        <charset val="128"/>
      </rPr>
      <t>施設の基本設定</t>
    </r>
    <r>
      <rPr>
        <b/>
        <sz val="12"/>
        <rFont val="HGPｺﾞｼｯｸM"/>
        <family val="3"/>
        <charset val="128"/>
      </rPr>
      <t>）</t>
    </r>
    <r>
      <rPr>
        <b/>
        <sz val="12"/>
        <color rgb="FFFF0000"/>
        <rFont val="HGPｺﾞｼｯｸM"/>
        <family val="3"/>
        <charset val="128"/>
      </rPr>
      <t>※職種、常勤時間数、勤務形態、勤務時間帯、夜勤時間帯などの設定</t>
    </r>
    <rPh sb="19" eb="21">
      <t>キサイ</t>
    </rPh>
    <rPh sb="21" eb="23">
      <t>ジコウ</t>
    </rPh>
    <rPh sb="24" eb="26">
      <t>シセツ</t>
    </rPh>
    <rPh sb="27" eb="29">
      <t>キホン</t>
    </rPh>
    <rPh sb="29" eb="31">
      <t>セッテイ</t>
    </rPh>
    <rPh sb="33" eb="35">
      <t>ショクシュ</t>
    </rPh>
    <rPh sb="36" eb="38">
      <t>ジョウキン</t>
    </rPh>
    <rPh sb="38" eb="41">
      <t>ジカンスウ</t>
    </rPh>
    <rPh sb="42" eb="44">
      <t>キンム</t>
    </rPh>
    <rPh sb="44" eb="46">
      <t>ケイタイ</t>
    </rPh>
    <rPh sb="47" eb="49">
      <t>キンム</t>
    </rPh>
    <rPh sb="49" eb="51">
      <t>ジカン</t>
    </rPh>
    <rPh sb="51" eb="52">
      <t>タイ</t>
    </rPh>
    <rPh sb="53" eb="55">
      <t>ヤキン</t>
    </rPh>
    <rPh sb="55" eb="58">
      <t>ジカンタイ</t>
    </rPh>
    <rPh sb="61" eb="63">
      <t>セッテイ</t>
    </rPh>
    <phoneticPr fontId="115"/>
  </si>
  <si>
    <t>常勤の従業者が週に勤務すべき時間数</t>
    <phoneticPr fontId="115"/>
  </si>
  <si>
    <t>ｈ/日×</t>
    <rPh sb="2" eb="3">
      <t>ヒ</t>
    </rPh>
    <phoneticPr fontId="115"/>
  </si>
  <si>
    <t>日＝</t>
    <rPh sb="0" eb="1">
      <t>ヒ</t>
    </rPh>
    <phoneticPr fontId="115"/>
  </si>
  <si>
    <t>ｈ/週</t>
    <rPh sb="2" eb="3">
      <t>シュウ</t>
    </rPh>
    <phoneticPr fontId="115"/>
  </si>
  <si>
    <t>夜勤時間帯</t>
    <rPh sb="0" eb="2">
      <t>ヤキン</t>
    </rPh>
    <rPh sb="2" eb="5">
      <t>ジカンタイ</t>
    </rPh>
    <phoneticPr fontId="115"/>
  </si>
  <si>
    <t>夜/明</t>
    <rPh sb="0" eb="1">
      <t>ヨル</t>
    </rPh>
    <rPh sb="2" eb="3">
      <t>ア</t>
    </rPh>
    <phoneticPr fontId="115"/>
  </si>
  <si>
    <t>16：30</t>
    <phoneticPr fontId="115"/>
  </si>
  <si>
    <t>～</t>
    <phoneticPr fontId="115"/>
  </si>
  <si>
    <t>9：15</t>
    <phoneticPr fontId="115"/>
  </si>
  <si>
    <t>ｈ</t>
    <phoneticPr fontId="115"/>
  </si>
  <si>
    <t>週＝</t>
    <rPh sb="0" eb="1">
      <t>シュウ</t>
    </rPh>
    <phoneticPr fontId="115"/>
  </si>
  <si>
    <t>ｈ/月</t>
    <rPh sb="2" eb="3">
      <t>ツキ</t>
    </rPh>
    <phoneticPr fontId="115"/>
  </si>
  <si>
    <t xml:space="preserve"> ※午後10時から翌日午前5時までを含む連続する16時間で施設で定めたもの</t>
    <phoneticPr fontId="115"/>
  </si>
  <si>
    <t>常勤換算後の人数（４週の合計から算出）</t>
    <phoneticPr fontId="115"/>
  </si>
  <si>
    <t>人数</t>
    <rPh sb="0" eb="2">
      <t>ニンズ</t>
    </rPh>
    <phoneticPr fontId="115"/>
  </si>
  <si>
    <t>①AB</t>
  </si>
  <si>
    <t>③CD</t>
  </si>
  <si>
    <t>計</t>
    <rPh sb="0" eb="1">
      <t>ケイ</t>
    </rPh>
    <phoneticPr fontId="115"/>
  </si>
  <si>
    <t>②換算（参考）</t>
    <rPh sb="1" eb="3">
      <t>カンザン</t>
    </rPh>
    <rPh sb="4" eb="6">
      <t>サンコウ</t>
    </rPh>
    <phoneticPr fontId="115"/>
  </si>
  <si>
    <t>勤務形態</t>
    <rPh sb="0" eb="2">
      <t>キンム</t>
    </rPh>
    <rPh sb="2" eb="4">
      <t>ケイタイ</t>
    </rPh>
    <phoneticPr fontId="115"/>
  </si>
  <si>
    <t>勤務時間帯</t>
    <rPh sb="0" eb="2">
      <t>キンム</t>
    </rPh>
    <rPh sb="2" eb="4">
      <t>ジカン</t>
    </rPh>
    <rPh sb="4" eb="5">
      <t>タイ</t>
    </rPh>
    <phoneticPr fontId="115"/>
  </si>
  <si>
    <t>備考</t>
    <rPh sb="0" eb="2">
      <t>ビコウ</t>
    </rPh>
    <phoneticPr fontId="115"/>
  </si>
  <si>
    <t>夜勤時間帯の時間</t>
    <rPh sb="0" eb="2">
      <t>ヤキン</t>
    </rPh>
    <rPh sb="2" eb="5">
      <t>ジカンタイ</t>
    </rPh>
    <rPh sb="6" eb="8">
      <t>ジカン</t>
    </rPh>
    <phoneticPr fontId="115"/>
  </si>
  <si>
    <t>管理者</t>
    <rPh sb="0" eb="2">
      <t>カンリ</t>
    </rPh>
    <rPh sb="2" eb="3">
      <t>シャ</t>
    </rPh>
    <phoneticPr fontId="115"/>
  </si>
  <si>
    <t>→</t>
    <phoneticPr fontId="115"/>
  </si>
  <si>
    <t>01</t>
    <phoneticPr fontId="115"/>
  </si>
  <si>
    <t>夜</t>
    <rPh sb="0" eb="1">
      <t>ヨル</t>
    </rPh>
    <phoneticPr fontId="115"/>
  </si>
  <si>
    <t>夜勤</t>
    <rPh sb="0" eb="2">
      <t>ヤキン</t>
    </rPh>
    <phoneticPr fontId="115"/>
  </si>
  <si>
    <t>0：00</t>
    <phoneticPr fontId="115"/>
  </si>
  <si>
    <t>医師</t>
    <rPh sb="0" eb="2">
      <t>イシ</t>
    </rPh>
    <phoneticPr fontId="115"/>
  </si>
  <si>
    <t>02</t>
  </si>
  <si>
    <t>明</t>
    <rPh sb="0" eb="1">
      <t>ア</t>
    </rPh>
    <phoneticPr fontId="115"/>
  </si>
  <si>
    <t>明け</t>
    <rPh sb="0" eb="1">
      <t>ア</t>
    </rPh>
    <phoneticPr fontId="115"/>
  </si>
  <si>
    <t>薬剤師</t>
  </si>
  <si>
    <t>03</t>
  </si>
  <si>
    <t>日勤Ａ</t>
    <rPh sb="0" eb="2">
      <t>ニッキン</t>
    </rPh>
    <phoneticPr fontId="115"/>
  </si>
  <si>
    <t>8：40</t>
    <phoneticPr fontId="115"/>
  </si>
  <si>
    <t>17：15</t>
    <phoneticPr fontId="115"/>
  </si>
  <si>
    <t>生活相談員</t>
    <rPh sb="0" eb="2">
      <t>セイカツ</t>
    </rPh>
    <rPh sb="2" eb="5">
      <t>ソウダンイン</t>
    </rPh>
    <phoneticPr fontId="115"/>
  </si>
  <si>
    <t>04</t>
  </si>
  <si>
    <t>早出</t>
    <rPh sb="0" eb="2">
      <t>ハヤデ</t>
    </rPh>
    <phoneticPr fontId="115"/>
  </si>
  <si>
    <t>7：10</t>
    <phoneticPr fontId="115"/>
  </si>
  <si>
    <t>15：45</t>
    <phoneticPr fontId="115"/>
  </si>
  <si>
    <t>看護職員（正）</t>
    <rPh sb="0" eb="2">
      <t>カンゴ</t>
    </rPh>
    <rPh sb="2" eb="4">
      <t>ショクイン</t>
    </rPh>
    <rPh sb="5" eb="6">
      <t>セイ</t>
    </rPh>
    <phoneticPr fontId="115"/>
  </si>
  <si>
    <t>05</t>
  </si>
  <si>
    <t>遅出</t>
    <rPh sb="0" eb="2">
      <t>オソデ</t>
    </rPh>
    <phoneticPr fontId="115"/>
  </si>
  <si>
    <t>11：25</t>
    <phoneticPr fontId="115"/>
  </si>
  <si>
    <t>20：00</t>
    <phoneticPr fontId="115"/>
  </si>
  <si>
    <t>看護職員（准）</t>
    <rPh sb="0" eb="2">
      <t>カンゴ</t>
    </rPh>
    <rPh sb="2" eb="4">
      <t>ショクイン</t>
    </rPh>
    <rPh sb="5" eb="6">
      <t>ジュン</t>
    </rPh>
    <phoneticPr fontId="115"/>
  </si>
  <si>
    <t>06</t>
  </si>
  <si>
    <t>⑤</t>
    <phoneticPr fontId="115"/>
  </si>
  <si>
    <t>午前Ａ</t>
    <rPh sb="0" eb="2">
      <t>ゴゼン</t>
    </rPh>
    <phoneticPr fontId="115"/>
  </si>
  <si>
    <t>12：40</t>
    <phoneticPr fontId="115"/>
  </si>
  <si>
    <t>介護職員</t>
    <rPh sb="0" eb="2">
      <t>カイゴ</t>
    </rPh>
    <rPh sb="2" eb="4">
      <t>ショクイン</t>
    </rPh>
    <phoneticPr fontId="115"/>
  </si>
  <si>
    <t>07</t>
  </si>
  <si>
    <t>⑥</t>
  </si>
  <si>
    <t>午後Ａ</t>
    <rPh sb="0" eb="2">
      <t>ゴゴ</t>
    </rPh>
    <phoneticPr fontId="115"/>
  </si>
  <si>
    <t>13：30</t>
    <phoneticPr fontId="115"/>
  </si>
  <si>
    <t>17：30</t>
    <phoneticPr fontId="115"/>
  </si>
  <si>
    <t>介護職員（介福）</t>
    <rPh sb="0" eb="2">
      <t>カイゴ</t>
    </rPh>
    <rPh sb="2" eb="4">
      <t>ショクイン</t>
    </rPh>
    <rPh sb="5" eb="6">
      <t>スケ</t>
    </rPh>
    <rPh sb="6" eb="7">
      <t>フク</t>
    </rPh>
    <phoneticPr fontId="115"/>
  </si>
  <si>
    <t>08</t>
  </si>
  <si>
    <t>⑦</t>
  </si>
  <si>
    <t>日勤Ｂ</t>
    <rPh sb="0" eb="2">
      <t>ニッキン</t>
    </rPh>
    <phoneticPr fontId="115"/>
  </si>
  <si>
    <t>9：00</t>
    <phoneticPr fontId="115"/>
  </si>
  <si>
    <t>17：00</t>
    <phoneticPr fontId="115"/>
  </si>
  <si>
    <t>管理栄養士</t>
    <rPh sb="0" eb="2">
      <t>カンリ</t>
    </rPh>
    <rPh sb="2" eb="5">
      <t>エイヨウシ</t>
    </rPh>
    <phoneticPr fontId="115"/>
  </si>
  <si>
    <t>09</t>
  </si>
  <si>
    <t>⑧</t>
  </si>
  <si>
    <t>午前Ｂ</t>
    <rPh sb="0" eb="2">
      <t>ゴゼン</t>
    </rPh>
    <phoneticPr fontId="115"/>
  </si>
  <si>
    <t>13：00</t>
    <phoneticPr fontId="115"/>
  </si>
  <si>
    <t>栄養士</t>
    <rPh sb="0" eb="3">
      <t>エイヨウシ</t>
    </rPh>
    <phoneticPr fontId="115"/>
  </si>
  <si>
    <t>10</t>
  </si>
  <si>
    <t>⑨</t>
  </si>
  <si>
    <t>午後Ｂ</t>
    <rPh sb="0" eb="2">
      <t>ゴゴ</t>
    </rPh>
    <phoneticPr fontId="115"/>
  </si>
  <si>
    <t>機能訓練指導員</t>
    <rPh sb="0" eb="2">
      <t>キノウ</t>
    </rPh>
    <rPh sb="2" eb="4">
      <t>クンレン</t>
    </rPh>
    <rPh sb="4" eb="7">
      <t>シドウイン</t>
    </rPh>
    <phoneticPr fontId="115"/>
  </si>
  <si>
    <t>11</t>
  </si>
  <si>
    <t>⑩</t>
  </si>
  <si>
    <t>午後Ｃ</t>
    <rPh sb="0" eb="2">
      <t>ゴゴ</t>
    </rPh>
    <phoneticPr fontId="115"/>
  </si>
  <si>
    <t>15：25</t>
    <phoneticPr fontId="115"/>
  </si>
  <si>
    <t>理学療法士</t>
    <rPh sb="2" eb="5">
      <t>リョウホウシ</t>
    </rPh>
    <phoneticPr fontId="115"/>
  </si>
  <si>
    <t>12</t>
  </si>
  <si>
    <t>⑪</t>
    <phoneticPr fontId="115"/>
  </si>
  <si>
    <t>午後Ｄ</t>
    <rPh sb="0" eb="2">
      <t>ゴゴ</t>
    </rPh>
    <phoneticPr fontId="115"/>
  </si>
  <si>
    <t>16：00</t>
    <phoneticPr fontId="115"/>
  </si>
  <si>
    <t>作業療法士</t>
    <rPh sb="0" eb="2">
      <t>サギョウ</t>
    </rPh>
    <rPh sb="2" eb="5">
      <t>リョウホウシ</t>
    </rPh>
    <phoneticPr fontId="115"/>
  </si>
  <si>
    <t>13</t>
  </si>
  <si>
    <t>⑱</t>
    <phoneticPr fontId="115"/>
  </si>
  <si>
    <t>日勤Ｃ</t>
    <rPh sb="0" eb="2">
      <t>ニッキン</t>
    </rPh>
    <phoneticPr fontId="115"/>
  </si>
  <si>
    <t>言語聴覚士</t>
    <rPh sb="0" eb="2">
      <t>ゲンゴ</t>
    </rPh>
    <rPh sb="2" eb="4">
      <t>チョウカク</t>
    </rPh>
    <rPh sb="4" eb="5">
      <t>シ</t>
    </rPh>
    <phoneticPr fontId="115"/>
  </si>
  <si>
    <t>14</t>
  </si>
  <si>
    <t>⑲</t>
    <phoneticPr fontId="115"/>
  </si>
  <si>
    <t>午前Ｃ</t>
    <rPh sb="0" eb="2">
      <t>ゴゼン</t>
    </rPh>
    <phoneticPr fontId="115"/>
  </si>
  <si>
    <t>介護支援専門員</t>
    <rPh sb="0" eb="2">
      <t>カイゴ</t>
    </rPh>
    <rPh sb="2" eb="4">
      <t>シエン</t>
    </rPh>
    <rPh sb="4" eb="7">
      <t>センモンイン</t>
    </rPh>
    <phoneticPr fontId="115"/>
  </si>
  <si>
    <t>15</t>
  </si>
  <si>
    <t>⑳</t>
    <phoneticPr fontId="115"/>
  </si>
  <si>
    <t>午前Ｄ</t>
    <rPh sb="0" eb="2">
      <t>ゴゼン</t>
    </rPh>
    <phoneticPr fontId="115"/>
  </si>
  <si>
    <t>11：10</t>
    <phoneticPr fontId="115"/>
  </si>
  <si>
    <t>事務職員</t>
    <rPh sb="0" eb="2">
      <t>ジム</t>
    </rPh>
    <rPh sb="2" eb="4">
      <t>ショクイン</t>
    </rPh>
    <phoneticPr fontId="115"/>
  </si>
  <si>
    <t>16</t>
  </si>
  <si>
    <t>公</t>
    <rPh sb="0" eb="1">
      <t>コウ</t>
    </rPh>
    <phoneticPr fontId="115"/>
  </si>
  <si>
    <t>公休</t>
    <rPh sb="0" eb="2">
      <t>コウキュウ</t>
    </rPh>
    <phoneticPr fontId="115"/>
  </si>
  <si>
    <t>調理員</t>
    <rPh sb="0" eb="3">
      <t>チョウリイン</t>
    </rPh>
    <phoneticPr fontId="115"/>
  </si>
  <si>
    <t>17</t>
  </si>
  <si>
    <t>有</t>
    <rPh sb="0" eb="1">
      <t>タモツ</t>
    </rPh>
    <phoneticPr fontId="115"/>
  </si>
  <si>
    <t>有休</t>
    <rPh sb="0" eb="2">
      <t>ユウキュウ</t>
    </rPh>
    <phoneticPr fontId="115"/>
  </si>
  <si>
    <t>その他の職員</t>
    <rPh sb="2" eb="3">
      <t>タ</t>
    </rPh>
    <rPh sb="4" eb="6">
      <t>ショクイン</t>
    </rPh>
    <phoneticPr fontId="115"/>
  </si>
  <si>
    <t>18</t>
  </si>
  <si>
    <t>欠</t>
    <rPh sb="0" eb="1">
      <t>ケツ</t>
    </rPh>
    <phoneticPr fontId="115"/>
  </si>
  <si>
    <t>欠勤</t>
    <rPh sb="0" eb="2">
      <t>ケッキン</t>
    </rPh>
    <phoneticPr fontId="115"/>
  </si>
  <si>
    <t>19</t>
  </si>
  <si>
    <t>特</t>
    <rPh sb="0" eb="1">
      <t>トク</t>
    </rPh>
    <phoneticPr fontId="115"/>
  </si>
  <si>
    <t>特休</t>
    <rPh sb="0" eb="1">
      <t>トク</t>
    </rPh>
    <rPh sb="1" eb="2">
      <t>キュウ</t>
    </rPh>
    <phoneticPr fontId="115"/>
  </si>
  <si>
    <t>20</t>
  </si>
  <si>
    <t>-</t>
    <phoneticPr fontId="115"/>
  </si>
  <si>
    <t>21</t>
  </si>
  <si>
    <t>22</t>
  </si>
  <si>
    <t>23</t>
  </si>
  <si>
    <t>24</t>
  </si>
  <si>
    <t>25</t>
  </si>
  <si>
    <t>↑文字列設定しています。</t>
    <rPh sb="1" eb="4">
      <t>モジレツ</t>
    </rPh>
    <rPh sb="4" eb="6">
      <t>セッテイ</t>
    </rPh>
    <phoneticPr fontId="115"/>
  </si>
  <si>
    <t>〇〇　〇〇</t>
    <phoneticPr fontId="115"/>
  </si>
  <si>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3"/>
  </si>
  <si>
    <t>付表第一号（十一）、車検証（写）、新旧対照表、運営規程（新）</t>
    <phoneticPr fontId="3"/>
  </si>
  <si>
    <t>付表第一号（十一）、車検証（写）、新旧対照表、運営規程（新）</t>
    <rPh sb="2" eb="5">
      <t>ダイイチゴウ</t>
    </rPh>
    <rPh sb="6" eb="8">
      <t>ジュウイチ</t>
    </rPh>
    <phoneticPr fontId="3"/>
  </si>
  <si>
    <r>
      <rPr>
        <sz val="10"/>
        <color theme="1"/>
        <rFont val="HGSｺﾞｼｯｸM"/>
        <family val="3"/>
        <charset val="128"/>
      </rPr>
      <t>勤務一覧（夜勤加算用）※看護・介護職員分（算定月の前月実績分）</t>
    </r>
    <r>
      <rPr>
        <sz val="10"/>
        <color indexed="10"/>
        <rFont val="HGSｺﾞｼｯｸM"/>
        <family val="3"/>
        <charset val="128"/>
      </rPr>
      <t xml:space="preserve">※当該施設の夜勤時間帯を明記すること。
</t>
    </r>
    <r>
      <rPr>
        <sz val="10"/>
        <rFont val="HGSｺﾞｼｯｸM"/>
        <family val="3"/>
        <charset val="128"/>
      </rPr>
      <t>参考1「人員基準確認表」、参考2「夜勤職員配置及び夜勤職員配置加算算定表」</t>
    </r>
    <phoneticPr fontId="3"/>
  </si>
  <si>
    <r>
      <t>勤務一覧（夜勤加算用）※看護・介護職員分（算定月の前月実績分）</t>
    </r>
    <r>
      <rPr>
        <sz val="10"/>
        <color rgb="FFFF0000"/>
        <rFont val="HGSｺﾞｼｯｸM"/>
        <family val="3"/>
        <charset val="128"/>
      </rPr>
      <t>※当該施設の夜勤時間帯を明記すること。</t>
    </r>
    <r>
      <rPr>
        <sz val="10"/>
        <rFont val="HGSｺﾞｼｯｸM"/>
        <family val="3"/>
        <charset val="128"/>
      </rPr>
      <t xml:space="preserve">
参考1「人員基準確認表」、参考2「夜勤職員配置及び夜勤職員配置加算算定表」</t>
    </r>
    <phoneticPr fontId="3"/>
  </si>
  <si>
    <t>歯科医療機関との取り決め内容が分かる文書（写）</t>
    <rPh sb="0" eb="6">
      <t>シカイリョウキカン</t>
    </rPh>
    <rPh sb="8" eb="9">
      <t>ト</t>
    </rPh>
    <rPh sb="10" eb="11">
      <t>キ</t>
    </rPh>
    <rPh sb="12" eb="14">
      <t>ナイヨウ</t>
    </rPh>
    <rPh sb="15" eb="16">
      <t>ワ</t>
    </rPh>
    <rPh sb="18" eb="20">
      <t>ブンショ</t>
    </rPh>
    <rPh sb="21" eb="22">
      <t>ウツ</t>
    </rPh>
    <phoneticPr fontId="3"/>
  </si>
  <si>
    <t>協力医療機関等と感染症発生時等の対応について取り決めたことがわかるもの（写）</t>
    <rPh sb="0" eb="6">
      <t>キョウリョクイリョウキカン</t>
    </rPh>
    <rPh sb="6" eb="7">
      <t>トウ</t>
    </rPh>
    <rPh sb="8" eb="14">
      <t>カンセンショウハッセイジ</t>
    </rPh>
    <rPh sb="14" eb="15">
      <t>トウ</t>
    </rPh>
    <rPh sb="16" eb="18">
      <t>タイオウ</t>
    </rPh>
    <rPh sb="22" eb="23">
      <t>ト</t>
    </rPh>
    <rPh sb="24" eb="25">
      <t>キ</t>
    </rPh>
    <rPh sb="36" eb="37">
      <t>ウツ</t>
    </rPh>
    <phoneticPr fontId="4"/>
  </si>
  <si>
    <t>要件を満たすことが分かる委員会の議事概要（写）、別紙２「生産性向上推進体制加算（Ⅰ）の算定に関する取組の成果」（※別紙２「生産性向上推進体制加算（Ⅰ）の算定に関する取組の成果」については、生産性向上推進体制加算Ⅰを算定する場合のみ提出してください）</t>
    <rPh sb="21" eb="22">
      <t>ウツ</t>
    </rPh>
    <phoneticPr fontId="3"/>
  </si>
  <si>
    <r>
      <t>勤務一覧（夜勤加算用）※看護・介護職員分（算定月の前月実績分）</t>
    </r>
    <r>
      <rPr>
        <sz val="10"/>
        <color rgb="FFFF0000"/>
        <rFont val="HGSｺﾞｼｯｸM"/>
        <family val="3"/>
        <charset val="128"/>
      </rPr>
      <t>※当該施設の夜勤時間帯を明記すること。</t>
    </r>
    <phoneticPr fontId="3"/>
  </si>
  <si>
    <t>付表第一号（十一）、新旧対照表、運営規程（新）</t>
    <phoneticPr fontId="3"/>
  </si>
  <si>
    <t>勤務一覧（夜勤加算用）※看護・介護職員分、参考1「人員基準確認表」、参考2「夜勤職員配置及び夜勤職員配置加算算定表」</t>
  </si>
  <si>
    <t>勤務一覧（夜勤加算用）※看護・介護職員分、参考1「人員基準確認表」、参考2「夜勤職員配置及び夜勤職員配置加算算定表」</t>
    <phoneticPr fontId="3"/>
  </si>
  <si>
    <t>付表第一号（十一）、新旧対照表、運営規程（新）</t>
    <rPh sb="2" eb="5">
      <t>ダイイチゴウ</t>
    </rPh>
    <rPh sb="6" eb="8">
      <t>ジュウイチ</t>
    </rPh>
    <phoneticPr fontId="3"/>
  </si>
  <si>
    <t>研修を実施、または実施することが分かる資料
※特別浴槽がある場合は、次の書類を提出（特別浴槽の納品書又は写真、特別浴槽の仕様が分かるパンフレット）</t>
    <phoneticPr fontId="3"/>
  </si>
  <si>
    <t>Ｄ　大規模の事業所(病院・診療所)</t>
    <phoneticPr fontId="3"/>
  </si>
  <si>
    <t>３ 加算イ</t>
    <phoneticPr fontId="3"/>
  </si>
  <si>
    <t>６ 加算ロ</t>
    <phoneticPr fontId="3"/>
  </si>
  <si>
    <t>Ｅ　大規模の事業所(介護老人保健施設)</t>
    <phoneticPr fontId="3"/>
  </si>
  <si>
    <t>Ｆ　大規模の事業所(介護医療院)</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</si>
</sst>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0_ "/>
    <numFmt numFmtId="190" formatCode="[&lt;=999]000;[&lt;=9999]000\-00;000\-0000"/>
    <numFmt numFmtId="191" formatCode="\(&quot;月&quot;&quot;の&quot;&quot;日&quot;&quot;数&quot;0\)"/>
    <numFmt numFmtId="192" formatCode="\(aaa\)"/>
    <numFmt numFmtId="193" formatCode="\(0.00\)"/>
    <numFmt numFmtId="194" formatCode="\(0\)&quot;月の計&quot;"/>
    <numFmt numFmtId="195" formatCode="\(0\)\4&quot;週計&quot;"/>
    <numFmt numFmtId="196" formatCode="0&quot;回&quot;"/>
    <numFmt numFmtId="197" formatCode="0&quot;人&quot;"/>
    <numFmt numFmtId="198" formatCode="h:mm;@"/>
  </numFmts>
  <fonts count="13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sz val="10"/>
      <name val="ＭＳ Ｐゴシック"/>
      <family val="3"/>
      <charset val="128"/>
    </font>
    <font>
      <sz val="16"/>
      <name val="HGSｺﾞｼｯｸM"/>
      <family val="3"/>
      <charset val="128"/>
    </font>
    <font>
      <sz val="10"/>
      <color indexed="10"/>
      <name val="HGSｺﾞｼｯｸM"/>
      <family val="3"/>
      <charset val="128"/>
    </font>
    <font>
      <sz val="9"/>
      <name val="HGSｺﾞｼｯｸM"/>
      <family val="3"/>
      <charset val="128"/>
    </font>
    <font>
      <sz val="8"/>
      <name val="HGSｺﾞｼｯｸM"/>
      <family val="3"/>
      <charset val="128"/>
    </font>
    <font>
      <b/>
      <sz val="10"/>
      <name val="HGSｺﾞｼｯｸM"/>
      <family val="3"/>
      <charset val="128"/>
    </font>
    <font>
      <sz val="12"/>
      <name val="HGSｺﾞｼｯｸM"/>
      <family val="3"/>
      <charset val="128"/>
    </font>
    <font>
      <b/>
      <sz val="14"/>
      <name val="HGSｺﾞｼｯｸM"/>
      <family val="3"/>
      <charset val="128"/>
    </font>
    <font>
      <u/>
      <sz val="10"/>
      <name val="HGSｺﾞｼｯｸM"/>
      <family val="3"/>
      <charset val="128"/>
    </font>
    <font>
      <sz val="11"/>
      <name val="HGPｺﾞｼｯｸM"/>
      <family val="3"/>
      <charset val="128"/>
    </font>
    <font>
      <sz val="12"/>
      <name val="HGPｺﾞｼｯｸM"/>
      <family val="3"/>
      <charset val="128"/>
    </font>
    <font>
      <sz val="10"/>
      <name val="HGPｺﾞｼｯｸM"/>
      <family val="3"/>
      <charset val="128"/>
    </font>
    <font>
      <sz val="10"/>
      <color indexed="10"/>
      <name val="HGPｺﾞｼｯｸM"/>
      <family val="3"/>
      <charset val="128"/>
    </font>
    <font>
      <b/>
      <sz val="12"/>
      <name val="HGPｺﾞｼｯｸM"/>
      <family val="3"/>
      <charset val="128"/>
    </font>
    <font>
      <sz val="9"/>
      <color indexed="81"/>
      <name val="HGPｺﾞｼｯｸM"/>
      <family val="3"/>
      <charset val="128"/>
    </font>
    <font>
      <b/>
      <sz val="14"/>
      <name val="HGPｺﾞｼｯｸM"/>
      <family val="3"/>
      <charset val="128"/>
    </font>
    <font>
      <sz val="11"/>
      <color indexed="10"/>
      <name val="HGPｺﾞｼｯｸM"/>
      <family val="3"/>
      <charset val="128"/>
    </font>
    <font>
      <b/>
      <sz val="11"/>
      <name val="HGPｺﾞｼｯｸM"/>
      <family val="3"/>
      <charset val="128"/>
    </font>
    <font>
      <u/>
      <sz val="10"/>
      <name val="HGPｺﾞｼｯｸM"/>
      <family val="3"/>
      <charset val="128"/>
    </font>
    <font>
      <i/>
      <sz val="10"/>
      <name val="HGPｺﾞｼｯｸM"/>
      <family val="3"/>
      <charset val="128"/>
    </font>
    <font>
      <u/>
      <sz val="10"/>
      <color indexed="12"/>
      <name val="ＭＳ Ｐゴシック"/>
      <family val="3"/>
      <charset val="128"/>
    </font>
    <font>
      <sz val="12"/>
      <name val="ＭＳ Ｐゴシック"/>
      <family val="3"/>
      <charset val="128"/>
    </font>
    <font>
      <b/>
      <sz val="10"/>
      <name val="HGPｺﾞｼｯｸM"/>
      <family val="3"/>
      <charset val="128"/>
    </font>
    <font>
      <b/>
      <sz val="12"/>
      <color indexed="10"/>
      <name val="HGPｺﾞｼｯｸM"/>
      <family val="3"/>
      <charset val="128"/>
    </font>
    <font>
      <sz val="10"/>
      <name val="HG丸ｺﾞｼｯｸM-PRO"/>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6"/>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20"/>
      <name val="HGSｺﾞｼｯｸM"/>
      <family val="3"/>
      <charset val="128"/>
    </font>
    <font>
      <sz val="12"/>
      <name val="HGPｺﾞｼｯｸE"/>
      <family val="3"/>
      <charset val="128"/>
    </font>
    <font>
      <b/>
      <sz val="16"/>
      <name val="HGSｺﾞｼｯｸM"/>
      <family val="3"/>
      <charset val="128"/>
    </font>
    <font>
      <b/>
      <sz val="18"/>
      <color indexed="10"/>
      <name val="HGSｺﾞｼｯｸM"/>
      <family val="3"/>
      <charset val="128"/>
    </font>
    <font>
      <b/>
      <sz val="11"/>
      <name val="HGSｺﾞｼｯｸM"/>
      <family val="3"/>
      <charset val="128"/>
    </font>
    <font>
      <sz val="11"/>
      <color theme="1"/>
      <name val="ＭＳ Ｐゴシック"/>
      <family val="3"/>
      <charset val="128"/>
      <scheme val="minor"/>
    </font>
    <font>
      <b/>
      <sz val="11"/>
      <color theme="1"/>
      <name val="ＭＳ Ｐゴシック"/>
      <family val="3"/>
      <charset val="128"/>
      <scheme val="minor"/>
    </font>
    <font>
      <sz val="10"/>
      <color rgb="FF0000FF"/>
      <name val="HGSｺﾞｼｯｸM"/>
      <family val="3"/>
      <charset val="128"/>
    </font>
    <font>
      <sz val="10"/>
      <color rgb="FFFF0000"/>
      <name val="HGSｺﾞｼｯｸM"/>
      <family val="3"/>
      <charset val="128"/>
    </font>
    <font>
      <sz val="10"/>
      <color theme="0"/>
      <name val="HGSｺﾞｼｯｸM"/>
      <family val="3"/>
      <charset val="128"/>
    </font>
    <font>
      <sz val="8"/>
      <color theme="0"/>
      <name val="HGSｺﾞｼｯｸM"/>
      <family val="3"/>
      <charset val="128"/>
    </font>
    <font>
      <sz val="8"/>
      <color theme="1"/>
      <name val="HGSｺﾞｼｯｸM"/>
      <family val="3"/>
      <charset val="128"/>
    </font>
    <font>
      <sz val="10"/>
      <color theme="1"/>
      <name val="HGSｺﾞｼｯｸM"/>
      <family val="3"/>
      <charset val="128"/>
    </font>
    <font>
      <sz val="10"/>
      <color rgb="FFFF0000"/>
      <name val="HGPｺﾞｼｯｸM"/>
      <family val="3"/>
      <charset val="128"/>
    </font>
    <font>
      <b/>
      <sz val="14"/>
      <color rgb="FFFF0000"/>
      <name val="HGSｺﾞｼｯｸM"/>
      <family val="3"/>
      <charset val="128"/>
    </font>
    <font>
      <sz val="11"/>
      <color rgb="FFFF0000"/>
      <name val="HGPｺﾞｼｯｸM"/>
      <family val="3"/>
      <charset val="128"/>
    </font>
    <font>
      <b/>
      <sz val="14"/>
      <color rgb="FFFF0000"/>
      <name val="HGPｺﾞｼｯｸM"/>
      <family val="3"/>
      <charset val="128"/>
    </font>
    <font>
      <sz val="11"/>
      <color theme="0"/>
      <name val="HGPｺﾞｼｯｸM"/>
      <family val="3"/>
      <charset val="128"/>
    </font>
    <font>
      <sz val="8"/>
      <color rgb="FFFF0000"/>
      <name val="HGSｺﾞｼｯｸM"/>
      <family val="3"/>
      <charset val="128"/>
    </font>
    <font>
      <sz val="10"/>
      <color rgb="FF0000FF"/>
      <name val="HGPｺﾞｼｯｸM"/>
      <family val="3"/>
      <charset val="128"/>
    </font>
    <font>
      <sz val="14"/>
      <color theme="1"/>
      <name val="Meiryo UI"/>
      <family val="3"/>
      <charset val="128"/>
    </font>
    <font>
      <b/>
      <sz val="14"/>
      <color theme="1"/>
      <name val="Meiryo UI"/>
      <family val="3"/>
      <charset val="128"/>
    </font>
    <font>
      <sz val="12"/>
      <color theme="1"/>
      <name val="Meiryo UI"/>
      <family val="3"/>
      <charset val="128"/>
    </font>
    <font>
      <sz val="9"/>
      <color theme="1"/>
      <name val="Meiryo UI"/>
      <family val="3"/>
      <charset val="128"/>
    </font>
    <font>
      <sz val="11"/>
      <color theme="1"/>
      <name val="Meiryo UI"/>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b/>
      <u/>
      <sz val="16"/>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4"/>
      <color theme="0"/>
      <name val="HGPｺﾞｼｯｸM"/>
      <family val="3"/>
      <charset val="128"/>
    </font>
    <font>
      <b/>
      <sz val="12"/>
      <color theme="0"/>
      <name val="HGSｺﾞｼｯｸM"/>
      <family val="3"/>
      <charset val="128"/>
    </font>
    <font>
      <sz val="11"/>
      <color theme="1"/>
      <name val="HGSｺﾞｼｯｸM"/>
      <family val="3"/>
      <charset val="128"/>
    </font>
    <font>
      <sz val="12"/>
      <color theme="1"/>
      <name val="HGSｺﾞｼｯｸM"/>
      <family val="3"/>
      <charset val="128"/>
    </font>
    <font>
      <sz val="10"/>
      <color rgb="FFFF0000"/>
      <name val="HG丸ｺﾞｼｯｸM-PRO"/>
      <family val="3"/>
      <charset val="128"/>
    </font>
    <font>
      <sz val="9"/>
      <color rgb="FF0000FF"/>
      <name val="HGPｺﾞｼｯｸM"/>
      <family val="3"/>
      <charset val="128"/>
    </font>
    <font>
      <b/>
      <sz val="16"/>
      <color theme="0"/>
      <name val="HGSｺﾞｼｯｸM"/>
      <family val="3"/>
      <charset val="128"/>
    </font>
    <font>
      <sz val="11"/>
      <color rgb="FFFF0000"/>
      <name val="HGSｺﾞｼｯｸM"/>
      <family val="3"/>
      <charset val="128"/>
    </font>
    <font>
      <b/>
      <sz val="11"/>
      <color theme="0"/>
      <name val="HGSｺﾞｼｯｸM"/>
      <family val="3"/>
      <charset val="128"/>
    </font>
    <font>
      <b/>
      <u/>
      <sz val="11"/>
      <color theme="1"/>
      <name val="ＭＳ Ｐゴシック"/>
      <family val="3"/>
      <charset val="128"/>
      <scheme val="minor"/>
    </font>
    <font>
      <sz val="13"/>
      <color theme="1"/>
      <name val="Meiryo UI"/>
      <family val="3"/>
      <charset val="128"/>
    </font>
    <font>
      <sz val="11.5"/>
      <color theme="1"/>
      <name val="Meiryo UI"/>
      <family val="3"/>
      <charset val="128"/>
    </font>
    <font>
      <b/>
      <sz val="16"/>
      <color theme="1"/>
      <name val="Meiryo UI"/>
      <family val="3"/>
      <charset val="128"/>
    </font>
    <font>
      <sz val="10"/>
      <color theme="1"/>
      <name val="ＭＳ Ｐゴシック"/>
      <family val="3"/>
      <charset val="128"/>
    </font>
    <font>
      <sz val="9"/>
      <color rgb="FF000000"/>
      <name val="Meiryo UI"/>
      <family val="3"/>
      <charset val="128"/>
    </font>
    <font>
      <sz val="10"/>
      <color rgb="FF000000"/>
      <name val="Times New Roman"/>
      <family val="1"/>
    </font>
    <font>
      <b/>
      <sz val="12"/>
      <color theme="1"/>
      <name val="ＭＳ Ｐゴシック"/>
      <family val="3"/>
      <charset val="128"/>
      <scheme val="minor"/>
    </font>
    <font>
      <sz val="10"/>
      <color theme="1"/>
      <name val="ＭＳ Ｐゴシック"/>
      <family val="3"/>
      <charset val="128"/>
      <scheme val="minor"/>
    </font>
    <font>
      <sz val="10.5"/>
      <color theme="1"/>
      <name val="ＭＳ Ｐゴシック"/>
      <family val="3"/>
      <charset val="128"/>
      <scheme val="minor"/>
    </font>
    <font>
      <sz val="10.5"/>
      <color theme="1"/>
      <name val="ＭＳ Ｐゴシック"/>
      <family val="3"/>
      <charset val="128"/>
    </font>
    <font>
      <sz val="6"/>
      <name val="HGSｺﾞｼｯｸM"/>
      <family val="3"/>
      <charset val="128"/>
    </font>
    <font>
      <strike/>
      <sz val="10"/>
      <name val="HGSｺﾞｼｯｸM"/>
      <family val="3"/>
      <charset val="128"/>
    </font>
    <font>
      <strike/>
      <sz val="11"/>
      <name val="HGSｺﾞｼｯｸM"/>
      <family val="3"/>
      <charset val="128"/>
    </font>
    <font>
      <strike/>
      <sz val="11"/>
      <color rgb="FFFF0000"/>
      <name val="HGSｺﾞｼｯｸM"/>
      <family val="3"/>
      <charset val="128"/>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8"/>
      <color rgb="FF0000FF"/>
      <name val="HGSｺﾞｼｯｸM"/>
      <family val="3"/>
      <charset val="128"/>
    </font>
    <font>
      <b/>
      <sz val="11"/>
      <color rgb="FFFF0000"/>
      <name val="HGSｺﾞｼｯｸM"/>
      <family val="3"/>
      <charset val="128"/>
    </font>
    <font>
      <sz val="11"/>
      <name val="Wingdings"/>
      <charset val="2"/>
    </font>
    <font>
      <sz val="9"/>
      <color theme="1"/>
      <name val="HGSｺﾞｼｯｸM"/>
      <family val="3"/>
      <charset val="128"/>
    </font>
    <font>
      <sz val="6"/>
      <color theme="1"/>
      <name val="HGSｺﾞｼｯｸM"/>
      <family val="3"/>
      <charset val="128"/>
    </font>
    <font>
      <sz val="10"/>
      <color theme="1"/>
      <name val="HGPｺﾞｼｯｸM"/>
      <family val="3"/>
      <charset val="128"/>
    </font>
    <font>
      <sz val="6"/>
      <name val="ＭＳ Ｐゴシック"/>
      <family val="2"/>
      <charset val="128"/>
      <scheme val="minor"/>
    </font>
    <font>
      <b/>
      <sz val="12"/>
      <color theme="1"/>
      <name val="HGPｺﾞｼｯｸM"/>
      <family val="3"/>
      <charset val="128"/>
    </font>
    <font>
      <b/>
      <u/>
      <sz val="12"/>
      <name val="HGPｺﾞｼｯｸM"/>
      <family val="3"/>
      <charset val="128"/>
    </font>
    <font>
      <b/>
      <sz val="10"/>
      <color rgb="FFFF0000"/>
      <name val="HGPｺﾞｼｯｸM"/>
      <family val="3"/>
      <charset val="128"/>
    </font>
    <font>
      <sz val="9"/>
      <color theme="1"/>
      <name val="HGPｺﾞｼｯｸM"/>
      <family val="3"/>
      <charset val="128"/>
    </font>
    <font>
      <b/>
      <sz val="10"/>
      <color theme="1"/>
      <name val="HGPｺﾞｼｯｸM"/>
      <family val="3"/>
      <charset val="128"/>
    </font>
    <font>
      <sz val="10"/>
      <color theme="0"/>
      <name val="HGPｺﾞｼｯｸM"/>
      <family val="3"/>
      <charset val="128"/>
    </font>
    <font>
      <sz val="9"/>
      <color theme="0"/>
      <name val="HGPｺﾞｼｯｸM"/>
      <family val="3"/>
      <charset val="128"/>
    </font>
    <font>
      <b/>
      <sz val="12"/>
      <color rgb="FFFF0000"/>
      <name val="HGPｺﾞｼｯｸM"/>
      <family val="3"/>
      <charset val="128"/>
    </font>
    <font>
      <b/>
      <sz val="9"/>
      <color indexed="81"/>
      <name val="MS P ゴシック"/>
      <family val="3"/>
      <charset val="128"/>
    </font>
    <font>
      <sz val="9"/>
      <color indexed="81"/>
      <name val="MS P ゴシック"/>
      <family val="3"/>
      <charset val="128"/>
    </font>
    <font>
      <b/>
      <u/>
      <sz val="14"/>
      <color rgb="FFFF0000"/>
      <name val="HGSｺﾞｼｯｸM"/>
      <family val="3"/>
      <charset val="128"/>
    </font>
    <font>
      <b/>
      <sz val="14"/>
      <color theme="1"/>
      <name val="HGSｺﾞｼｯｸM"/>
      <family val="3"/>
      <charset val="128"/>
    </font>
    <font>
      <sz val="16"/>
      <color theme="1"/>
      <name val="HGSｺﾞｼｯｸM"/>
      <family val="3"/>
      <charset val="128"/>
    </font>
    <font>
      <strike/>
      <sz val="11"/>
      <color theme="1"/>
      <name val="游ゴシック Light"/>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CCFFFF"/>
        <bgColor indexed="64"/>
      </patternFill>
    </fill>
    <fill>
      <patternFill patternType="solid">
        <fgColor theme="9" tint="0.39997558519241921"/>
        <bgColor indexed="64"/>
      </patternFill>
    </fill>
    <fill>
      <patternFill patternType="solid">
        <fgColor rgb="FF0000FF"/>
        <bgColor indexed="64"/>
      </patternFill>
    </fill>
    <fill>
      <patternFill patternType="solid">
        <fgColor rgb="FFFFFF00"/>
        <bgColor indexed="64"/>
      </patternFill>
    </fill>
    <fill>
      <patternFill patternType="solid">
        <fgColor rgb="FFDDEBF7"/>
        <bgColor indexed="64"/>
      </patternFill>
    </fill>
    <fill>
      <patternFill patternType="solid">
        <fgColor rgb="FFFFF2CC"/>
        <bgColor indexed="64"/>
      </patternFill>
    </fill>
    <fill>
      <patternFill patternType="solid">
        <fgColor rgb="FFE2EFDA"/>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66"/>
        <bgColor indexed="64"/>
      </patternFill>
    </fill>
    <fill>
      <patternFill patternType="solid">
        <fgColor rgb="FFCCECFF"/>
        <bgColor indexed="64"/>
      </patternFill>
    </fill>
    <fill>
      <patternFill patternType="solid">
        <fgColor theme="8" tint="0.39997558519241921"/>
        <bgColor indexed="64"/>
      </patternFill>
    </fill>
  </fills>
  <borders count="25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bottom/>
      <diagonal/>
    </border>
    <border>
      <left style="thin">
        <color indexed="64"/>
      </left>
      <right/>
      <top/>
      <bottom style="hair">
        <color indexed="64"/>
      </bottom>
      <diagonal/>
    </border>
    <border>
      <left style="double">
        <color indexed="64"/>
      </left>
      <right/>
      <top/>
      <bottom/>
      <diagonal/>
    </border>
    <border>
      <left style="double">
        <color indexed="64"/>
      </left>
      <right/>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diagonal/>
    </border>
    <border>
      <left/>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left style="thin">
        <color indexed="64"/>
      </left>
      <right style="thin">
        <color indexed="64"/>
      </right>
      <top style="dashed">
        <color indexed="64"/>
      </top>
      <bottom/>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right style="medium">
        <color indexed="64"/>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style="hair">
        <color indexed="64"/>
      </bottom>
      <diagonal/>
    </border>
    <border>
      <left style="thin">
        <color indexed="64"/>
      </left>
      <right style="double">
        <color rgb="FFFF0000"/>
      </right>
      <top style="thin">
        <color indexed="64"/>
      </top>
      <bottom style="hair">
        <color indexed="64"/>
      </bottom>
      <diagonal/>
    </border>
    <border>
      <left style="double">
        <color rgb="FFFF0000"/>
      </left>
      <right style="thin">
        <color indexed="64"/>
      </right>
      <top/>
      <bottom style="thin">
        <color indexed="64"/>
      </bottom>
      <diagonal/>
    </border>
    <border>
      <left/>
      <right style="double">
        <color rgb="FFFF0000"/>
      </right>
      <top/>
      <bottom style="thin">
        <color indexed="64"/>
      </bottom>
      <diagonal/>
    </border>
    <border>
      <left style="double">
        <color rgb="FFFF0000"/>
      </left>
      <right style="thin">
        <color indexed="64"/>
      </right>
      <top style="hair">
        <color indexed="64"/>
      </top>
      <bottom style="thin">
        <color indexed="64"/>
      </bottom>
      <diagonal/>
    </border>
    <border>
      <left style="thin">
        <color indexed="64"/>
      </left>
      <right style="double">
        <color rgb="FFFF0000"/>
      </right>
      <top style="hair">
        <color indexed="64"/>
      </top>
      <bottom style="thin">
        <color indexed="64"/>
      </bottom>
      <diagonal/>
    </border>
    <border>
      <left/>
      <right/>
      <top/>
      <bottom style="double">
        <color rgb="FFFF0000"/>
      </bottom>
      <diagonal/>
    </border>
    <border>
      <left/>
      <right style="thin">
        <color indexed="64"/>
      </right>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style="double">
        <color rgb="FFFF0000"/>
      </left>
      <right style="thin">
        <color indexed="64"/>
      </right>
      <top style="hair">
        <color indexed="64"/>
      </top>
      <bottom style="hair">
        <color indexed="64"/>
      </bottom>
      <diagonal/>
    </border>
    <border>
      <left style="thin">
        <color indexed="64"/>
      </left>
      <right style="double">
        <color rgb="FFFF0000"/>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26">
    <xf numFmtId="0" fontId="0" fillId="0" borderId="0"/>
    <xf numFmtId="0" fontId="10" fillId="0" borderId="0">
      <alignment vertical="center"/>
    </xf>
    <xf numFmtId="0" fontId="10" fillId="0" borderId="0">
      <alignment vertical="center"/>
    </xf>
    <xf numFmtId="9" fontId="2" fillId="0" borderId="0" applyFont="0" applyFill="0" applyBorder="0" applyAlignment="0" applyProtection="0"/>
    <xf numFmtId="9" fontId="12" fillId="0" borderId="0" applyFont="0" applyFill="0" applyBorder="0" applyAlignment="0" applyProtection="0">
      <alignment vertical="center"/>
    </xf>
    <xf numFmtId="9" fontId="55" fillId="0" borderId="0" applyFont="0" applyFill="0" applyBorder="0" applyAlignment="0" applyProtection="0">
      <alignment vertical="center"/>
    </xf>
    <xf numFmtId="0" fontId="32" fillId="0" borderId="0" applyNumberFormat="0" applyFill="0" applyBorder="0" applyAlignment="0" applyProtection="0">
      <alignment vertical="top"/>
      <protection locked="0"/>
    </xf>
    <xf numFmtId="38" fontId="2" fillId="0" borderId="0" applyFont="0" applyFill="0" applyBorder="0" applyAlignment="0" applyProtection="0"/>
    <xf numFmtId="38" fontId="10" fillId="0" borderId="0" applyFont="0" applyFill="0" applyBorder="0" applyAlignment="0" applyProtection="0"/>
    <xf numFmtId="38" fontId="55"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0" fontId="55" fillId="0" borderId="0">
      <alignment vertical="center"/>
    </xf>
    <xf numFmtId="0" fontId="55" fillId="0" borderId="0">
      <alignment vertical="center"/>
    </xf>
    <xf numFmtId="0" fontId="12" fillId="0" borderId="0">
      <alignment vertical="center"/>
    </xf>
    <xf numFmtId="0" fontId="10" fillId="0" borderId="0">
      <alignment vertical="center"/>
    </xf>
    <xf numFmtId="0" fontId="33" fillId="0" borderId="0"/>
    <xf numFmtId="0" fontId="2" fillId="0" borderId="0"/>
    <xf numFmtId="0" fontId="97" fillId="0" borderId="0"/>
    <xf numFmtId="0" fontId="2" fillId="0" borderId="0"/>
    <xf numFmtId="38" fontId="2" fillId="0" borderId="0" applyFont="0" applyFill="0" applyBorder="0" applyAlignment="0" applyProtection="0">
      <alignment vertical="center"/>
    </xf>
    <xf numFmtId="38" fontId="55" fillId="0" borderId="0" applyFont="0" applyFill="0" applyBorder="0" applyAlignment="0" applyProtection="0">
      <alignment vertical="center"/>
    </xf>
    <xf numFmtId="0" fontId="55" fillId="0" borderId="0">
      <alignment vertical="center"/>
    </xf>
    <xf numFmtId="9" fontId="55" fillId="0" borderId="0" applyFont="0" applyFill="0" applyBorder="0" applyAlignment="0" applyProtection="0">
      <alignment vertical="center"/>
    </xf>
    <xf numFmtId="0" fontId="1" fillId="0" borderId="0">
      <alignment vertical="center"/>
    </xf>
  </cellStyleXfs>
  <cellXfs count="3274">
    <xf numFmtId="0" fontId="0" fillId="0" borderId="0" xfId="0"/>
    <xf numFmtId="0" fontId="6" fillId="0" borderId="0" xfId="0" applyFont="1" applyAlignment="1">
      <alignment horizontal="left" vertical="center"/>
    </xf>
    <xf numFmtId="0" fontId="6" fillId="0" borderId="0" xfId="0" applyFont="1" applyAlignment="1">
      <alignment vertical="center"/>
    </xf>
    <xf numFmtId="0" fontId="6" fillId="0" borderId="0" xfId="0" applyFont="1"/>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0" xfId="0" applyFont="1" applyAlignment="1">
      <alignment horizontal="center" vertical="center"/>
    </xf>
    <xf numFmtId="0" fontId="6" fillId="0" borderId="9" xfId="0" applyFont="1" applyBorder="1" applyAlignment="1">
      <alignment horizontal="left" vertical="center"/>
    </xf>
    <xf numFmtId="0" fontId="6" fillId="0" borderId="0" xfId="0" applyFont="1" applyAlignment="1">
      <alignment horizontal="left"/>
    </xf>
    <xf numFmtId="0" fontId="6" fillId="0" borderId="6" xfId="0" applyFont="1" applyBorder="1"/>
    <xf numFmtId="0" fontId="6" fillId="0" borderId="7" xfId="0" applyFont="1" applyBorder="1"/>
    <xf numFmtId="0" fontId="6" fillId="0" borderId="8" xfId="0" applyFont="1" applyBorder="1"/>
    <xf numFmtId="0" fontId="6" fillId="0" borderId="6" xfId="0" applyFont="1" applyBorder="1" applyAlignment="1">
      <alignment horizontal="justify" wrapText="1"/>
    </xf>
    <xf numFmtId="0" fontId="6" fillId="0" borderId="7" xfId="0" applyFont="1" applyBorder="1" applyAlignment="1">
      <alignment horizontal="justify" wrapText="1"/>
    </xf>
    <xf numFmtId="0" fontId="6" fillId="0" borderId="0" xfId="0" applyFont="1" applyBorder="1" applyAlignment="1">
      <alignment horizontal="justify" vertical="center" wrapText="1"/>
    </xf>
    <xf numFmtId="0" fontId="6" fillId="0" borderId="0" xfId="0" applyFont="1" applyAlignment="1">
      <alignment horizontal="left" vertical="center" wrapText="1"/>
    </xf>
    <xf numFmtId="0" fontId="6" fillId="0" borderId="4" xfId="0" applyFont="1" applyBorder="1" applyAlignment="1">
      <alignment vertical="center"/>
    </xf>
    <xf numFmtId="0" fontId="6" fillId="0" borderId="1" xfId="0" applyFont="1" applyBorder="1" applyAlignment="1">
      <alignment vertical="center"/>
    </xf>
    <xf numFmtId="0" fontId="6" fillId="0" borderId="6" xfId="0" applyFont="1" applyBorder="1" applyAlignment="1">
      <alignment horizontal="justify" vertical="center"/>
    </xf>
    <xf numFmtId="0" fontId="6" fillId="0" borderId="7" xfId="0" applyFont="1" applyBorder="1" applyAlignment="1">
      <alignment horizontal="justify" vertical="center"/>
    </xf>
    <xf numFmtId="0" fontId="6" fillId="0" borderId="8" xfId="0" applyFont="1" applyBorder="1" applyAlignment="1">
      <alignment horizontal="justify" vertical="center"/>
    </xf>
    <xf numFmtId="0" fontId="6" fillId="0" borderId="0" xfId="0" applyFont="1" applyBorder="1" applyAlignment="1">
      <alignment horizontal="left" wrapText="1"/>
    </xf>
    <xf numFmtId="0" fontId="6" fillId="0" borderId="3" xfId="0" applyFont="1" applyBorder="1" applyAlignment="1">
      <alignment horizontal="justify" vertical="center"/>
    </xf>
    <xf numFmtId="0" fontId="6" fillId="0" borderId="6" xfId="0" applyFont="1" applyBorder="1" applyAlignment="1">
      <alignment horizontal="justify"/>
    </xf>
    <xf numFmtId="0" fontId="6" fillId="0" borderId="7" xfId="0" applyFont="1" applyBorder="1" applyAlignment="1">
      <alignment horizontal="justify"/>
    </xf>
    <xf numFmtId="0" fontId="6" fillId="0" borderId="8" xfId="0" applyFont="1" applyBorder="1" applyAlignment="1">
      <alignment horizontal="justify"/>
    </xf>
    <xf numFmtId="0" fontId="6" fillId="0" borderId="4" xfId="0" applyFont="1" applyBorder="1" applyAlignment="1">
      <alignment horizontal="justify" vertical="center"/>
    </xf>
    <xf numFmtId="0" fontId="6" fillId="0" borderId="1" xfId="0" applyFont="1" applyBorder="1" applyAlignment="1">
      <alignment horizontal="justify" vertical="center"/>
    </xf>
    <xf numFmtId="0" fontId="6" fillId="0" borderId="4" xfId="0" applyFont="1" applyBorder="1" applyAlignment="1">
      <alignment horizontal="justify" wrapText="1"/>
    </xf>
    <xf numFmtId="0" fontId="6" fillId="0" borderId="1" xfId="0" applyFont="1" applyBorder="1" applyAlignment="1">
      <alignment horizontal="justify" wrapText="1"/>
    </xf>
    <xf numFmtId="0" fontId="6" fillId="0" borderId="8" xfId="0" applyFont="1" applyBorder="1" applyAlignment="1">
      <alignment horizontal="justify" wrapText="1"/>
    </xf>
    <xf numFmtId="0" fontId="6" fillId="0" borderId="10" xfId="0" applyFont="1" applyBorder="1" applyAlignment="1">
      <alignment horizontal="justify" wrapText="1"/>
    </xf>
    <xf numFmtId="0" fontId="6" fillId="0" borderId="9" xfId="0" applyFont="1" applyBorder="1" applyAlignment="1">
      <alignment horizontal="justify" wrapText="1"/>
    </xf>
    <xf numFmtId="0" fontId="6" fillId="0" borderId="9" xfId="0" applyFont="1" applyBorder="1"/>
    <xf numFmtId="0" fontId="6" fillId="0" borderId="11" xfId="0" applyFont="1" applyBorder="1" applyAlignment="1">
      <alignment horizontal="left"/>
    </xf>
    <xf numFmtId="0" fontId="6" fillId="0" borderId="3"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right" vertical="center"/>
    </xf>
    <xf numFmtId="0" fontId="8" fillId="0" borderId="0" xfId="0" applyFont="1" applyAlignment="1">
      <alignment horizontal="justify"/>
    </xf>
    <xf numFmtId="0" fontId="6" fillId="0" borderId="7" xfId="0" applyFont="1" applyBorder="1" applyAlignment="1">
      <alignment horizontal="left"/>
    </xf>
    <xf numFmtId="0" fontId="6" fillId="0" borderId="7" xfId="0" applyFont="1" applyBorder="1" applyAlignment="1">
      <alignment horizontal="left" wrapText="1"/>
    </xf>
    <xf numFmtId="0" fontId="6" fillId="0" borderId="4" xfId="0" applyFont="1" applyBorder="1" applyAlignment="1">
      <alignment horizontal="left"/>
    </xf>
    <xf numFmtId="0" fontId="6" fillId="0" borderId="1" xfId="0" applyFont="1" applyBorder="1" applyAlignment="1">
      <alignment horizontal="left"/>
    </xf>
    <xf numFmtId="0" fontId="6" fillId="0" borderId="5" xfId="0" applyFont="1" applyBorder="1" applyAlignment="1">
      <alignment horizontal="left"/>
    </xf>
    <xf numFmtId="0" fontId="6" fillId="0" borderId="15" xfId="0" applyFont="1" applyBorder="1" applyAlignment="1">
      <alignment horizontal="left"/>
    </xf>
    <xf numFmtId="0" fontId="6" fillId="0" borderId="3" xfId="0" applyFont="1" applyBorder="1" applyAlignment="1">
      <alignment horizontal="left"/>
    </xf>
    <xf numFmtId="0" fontId="6" fillId="0" borderId="16" xfId="0" applyFont="1" applyBorder="1" applyAlignment="1">
      <alignment horizontal="left"/>
    </xf>
    <xf numFmtId="0" fontId="6" fillId="0" borderId="0" xfId="0" applyFont="1" applyBorder="1" applyAlignment="1">
      <alignment horizontal="left"/>
    </xf>
    <xf numFmtId="0" fontId="6" fillId="0" borderId="17" xfId="0" applyFont="1" applyBorder="1" applyAlignment="1">
      <alignment horizontal="left"/>
    </xf>
    <xf numFmtId="0" fontId="6" fillId="0" borderId="3" xfId="0" applyFont="1" applyBorder="1"/>
    <xf numFmtId="0" fontId="6" fillId="0" borderId="4" xfId="0" applyFont="1" applyBorder="1"/>
    <xf numFmtId="0" fontId="6" fillId="0" borderId="1" xfId="0" applyFont="1" applyBorder="1"/>
    <xf numFmtId="0" fontId="6" fillId="0" borderId="5" xfId="0" applyFont="1" applyBorder="1"/>
    <xf numFmtId="0" fontId="6" fillId="0" borderId="15" xfId="0" applyFont="1" applyBorder="1"/>
    <xf numFmtId="0" fontId="6" fillId="0" borderId="18" xfId="0" applyFont="1" applyBorder="1" applyAlignment="1">
      <alignment horizontal="center" vertical="center" textRotation="255"/>
    </xf>
    <xf numFmtId="0" fontId="6" fillId="0" borderId="19" xfId="0" applyFont="1" applyBorder="1" applyAlignment="1">
      <alignment horizontal="justify" wrapText="1"/>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6" fillId="0" borderId="6" xfId="0" applyFont="1" applyBorder="1" applyAlignment="1">
      <alignment horizontal="center" vertical="center" textRotation="255"/>
    </xf>
    <xf numFmtId="0" fontId="6" fillId="0" borderId="4" xfId="0" applyFont="1" applyBorder="1" applyAlignment="1">
      <alignment horizontal="justify"/>
    </xf>
    <xf numFmtId="0" fontId="6" fillId="0" borderId="5" xfId="0" applyFont="1" applyBorder="1" applyAlignment="1">
      <alignment horizontal="justify"/>
    </xf>
    <xf numFmtId="0" fontId="6" fillId="0" borderId="6"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20" xfId="0" applyFont="1" applyBorder="1" applyAlignment="1">
      <alignment horizontal="justify" wrapText="1"/>
    </xf>
    <xf numFmtId="0" fontId="6" fillId="0" borderId="21" xfId="0" applyFont="1" applyBorder="1" applyAlignment="1">
      <alignment horizontal="center" vertical="center" textRotation="255" wrapText="1"/>
    </xf>
    <xf numFmtId="0" fontId="6" fillId="0" borderId="22" xfId="0" applyFont="1" applyBorder="1" applyAlignment="1">
      <alignment horizontal="justify" wrapText="1"/>
    </xf>
    <xf numFmtId="0" fontId="6" fillId="0" borderId="23" xfId="0" applyFont="1" applyBorder="1" applyAlignment="1">
      <alignment horizontal="justify" wrapText="1"/>
    </xf>
    <xf numFmtId="0" fontId="6" fillId="0" borderId="24" xfId="0" applyFont="1" applyBorder="1" applyAlignment="1">
      <alignment horizontal="justify" wrapText="1"/>
    </xf>
    <xf numFmtId="0" fontId="6" fillId="0" borderId="21" xfId="0" applyFont="1" applyBorder="1" applyAlignment="1">
      <alignment horizontal="left" vertical="center"/>
    </xf>
    <xf numFmtId="0" fontId="6" fillId="0" borderId="23" xfId="0" applyFont="1" applyBorder="1" applyAlignment="1">
      <alignment horizontal="justify"/>
    </xf>
    <xf numFmtId="0" fontId="6" fillId="0" borderId="23" xfId="0" applyFont="1" applyBorder="1"/>
    <xf numFmtId="0" fontId="6" fillId="0" borderId="24" xfId="0" applyFont="1" applyBorder="1"/>
    <xf numFmtId="0" fontId="6" fillId="0" borderId="3" xfId="0" applyFont="1" applyBorder="1" applyAlignment="1">
      <alignment horizontal="justify" wrapText="1"/>
    </xf>
    <xf numFmtId="0" fontId="6" fillId="0" borderId="25" xfId="0" applyFont="1" applyBorder="1" applyAlignment="1">
      <alignment horizontal="left" vertical="center"/>
    </xf>
    <xf numFmtId="0" fontId="6" fillId="0" borderId="21" xfId="0" applyFont="1" applyBorder="1" applyAlignment="1">
      <alignment horizontal="justify" wrapText="1"/>
    </xf>
    <xf numFmtId="0" fontId="6" fillId="0" borderId="24" xfId="0" applyFont="1" applyBorder="1" applyAlignment="1">
      <alignment horizontal="left" vertical="center"/>
    </xf>
    <xf numFmtId="0" fontId="6" fillId="0" borderId="26" xfId="0" applyFont="1" applyBorder="1" applyAlignment="1">
      <alignment horizontal="left" vertical="center"/>
    </xf>
    <xf numFmtId="0" fontId="6" fillId="0" borderId="21" xfId="0" applyFont="1" applyBorder="1"/>
    <xf numFmtId="0" fontId="7" fillId="3" borderId="0" xfId="0" applyFont="1" applyFill="1" applyAlignment="1">
      <alignment vertical="center"/>
    </xf>
    <xf numFmtId="0" fontId="11" fillId="3" borderId="0" xfId="0" applyFont="1" applyFill="1" applyAlignment="1">
      <alignment vertical="center"/>
    </xf>
    <xf numFmtId="0" fontId="7" fillId="3" borderId="0" xfId="0" applyFont="1" applyFill="1" applyAlignment="1">
      <alignment horizontal="center" vertical="center"/>
    </xf>
    <xf numFmtId="0" fontId="7" fillId="3" borderId="17" xfId="0" applyFont="1" applyFill="1" applyBorder="1" applyAlignment="1">
      <alignment vertical="center"/>
    </xf>
    <xf numFmtId="0" fontId="7" fillId="3" borderId="0" xfId="0" applyFont="1" applyFill="1" applyBorder="1" applyAlignment="1">
      <alignment vertical="center"/>
    </xf>
    <xf numFmtId="0" fontId="7" fillId="3" borderId="0" xfId="0" applyFont="1" applyFill="1" applyAlignment="1">
      <alignment vertical="center" shrinkToFit="1"/>
    </xf>
    <xf numFmtId="0" fontId="7" fillId="3" borderId="0" xfId="0" applyFont="1" applyFill="1" applyBorder="1" applyAlignment="1">
      <alignment vertical="center" shrinkToFit="1"/>
    </xf>
    <xf numFmtId="0" fontId="57" fillId="3" borderId="0" xfId="0" applyFont="1" applyFill="1" applyBorder="1" applyAlignment="1">
      <alignment vertical="center"/>
    </xf>
    <xf numFmtId="0" fontId="57" fillId="3" borderId="0" xfId="0" applyFont="1" applyFill="1" applyAlignment="1">
      <alignment vertical="center"/>
    </xf>
    <xf numFmtId="0" fontId="7" fillId="3" borderId="0" xfId="0" applyFont="1" applyFill="1" applyBorder="1" applyAlignment="1">
      <alignment vertical="top"/>
    </xf>
    <xf numFmtId="0" fontId="57" fillId="3" borderId="0" xfId="0" applyFont="1" applyFill="1" applyBorder="1" applyAlignment="1">
      <alignment vertical="top"/>
    </xf>
    <xf numFmtId="0" fontId="7" fillId="3" borderId="0" xfId="0" applyFont="1" applyFill="1" applyBorder="1" applyAlignment="1">
      <alignment horizontal="left" vertical="top"/>
    </xf>
    <xf numFmtId="0" fontId="58" fillId="3" borderId="0" xfId="0" applyFont="1" applyFill="1" applyBorder="1" applyAlignment="1">
      <alignment horizontal="left" vertical="top"/>
    </xf>
    <xf numFmtId="0" fontId="7" fillId="3" borderId="0" xfId="0" applyFont="1" applyFill="1" applyBorder="1" applyAlignment="1">
      <alignment vertical="top" shrinkToFit="1"/>
    </xf>
    <xf numFmtId="0" fontId="7" fillId="3" borderId="0" xfId="0" applyFont="1" applyFill="1" applyBorder="1" applyAlignment="1">
      <alignment horizontal="center" vertical="center" shrinkToFit="1"/>
    </xf>
    <xf numFmtId="0" fontId="7" fillId="3" borderId="0" xfId="0" applyFont="1" applyFill="1" applyBorder="1" applyAlignment="1">
      <alignment horizontal="left" vertical="center"/>
    </xf>
    <xf numFmtId="0" fontId="57" fillId="3" borderId="0" xfId="0" applyFont="1" applyFill="1" applyBorder="1" applyAlignment="1">
      <alignment vertical="top" shrinkToFit="1"/>
    </xf>
    <xf numFmtId="0" fontId="7" fillId="3" borderId="6" xfId="0" applyFont="1" applyFill="1" applyBorder="1" applyAlignment="1">
      <alignment horizontal="center" vertical="center" shrinkToFit="1"/>
    </xf>
    <xf numFmtId="0" fontId="7" fillId="3" borderId="0" xfId="0" applyFont="1" applyFill="1" applyAlignment="1">
      <alignment vertical="center" wrapTex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6" fillId="3" borderId="0" xfId="0" applyFont="1" applyFill="1" applyAlignment="1">
      <alignment vertical="center"/>
    </xf>
    <xf numFmtId="0" fontId="6" fillId="3" borderId="0" xfId="0" applyFont="1" applyFill="1" applyAlignment="1">
      <alignment vertical="center" shrinkToFit="1"/>
    </xf>
    <xf numFmtId="0" fontId="6" fillId="3" borderId="0" xfId="0" applyFont="1" applyFill="1" applyBorder="1" applyAlignment="1">
      <alignment vertical="center" shrinkToFit="1"/>
    </xf>
    <xf numFmtId="0" fontId="6" fillId="3" borderId="3" xfId="0" applyFont="1" applyFill="1" applyBorder="1" applyAlignment="1">
      <alignment vertical="center" shrinkToFit="1"/>
    </xf>
    <xf numFmtId="0" fontId="6" fillId="3" borderId="17" xfId="0" applyFont="1" applyFill="1" applyBorder="1" applyAlignment="1">
      <alignment vertical="center" shrinkToFit="1"/>
    </xf>
    <xf numFmtId="0" fontId="6" fillId="3" borderId="16" xfId="0" applyFont="1" applyFill="1" applyBorder="1" applyAlignment="1">
      <alignment vertical="center" shrinkToFit="1"/>
    </xf>
    <xf numFmtId="0" fontId="6" fillId="3" borderId="0" xfId="0" applyFont="1" applyFill="1" applyAlignment="1">
      <alignment vertical="center" wrapText="1"/>
    </xf>
    <xf numFmtId="0" fontId="7" fillId="3" borderId="2" xfId="0" applyFont="1" applyFill="1" applyBorder="1" applyAlignment="1">
      <alignment vertical="center"/>
    </xf>
    <xf numFmtId="0" fontId="7" fillId="5" borderId="7" xfId="0" applyFont="1" applyFill="1" applyBorder="1" applyAlignment="1">
      <alignment vertical="center"/>
    </xf>
    <xf numFmtId="0" fontId="7" fillId="3" borderId="7" xfId="0" applyFont="1" applyFill="1" applyBorder="1" applyAlignment="1">
      <alignment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shrinkToFit="1"/>
    </xf>
    <xf numFmtId="0" fontId="7" fillId="3" borderId="3" xfId="0" applyFont="1" applyFill="1" applyBorder="1" applyAlignment="1">
      <alignment vertical="center"/>
    </xf>
    <xf numFmtId="2" fontId="7" fillId="3" borderId="1" xfId="0" applyNumberFormat="1" applyFont="1" applyFill="1" applyBorder="1" applyAlignment="1">
      <alignment horizontal="left" vertical="center"/>
    </xf>
    <xf numFmtId="0" fontId="7" fillId="3" borderId="16" xfId="0" applyFont="1" applyFill="1" applyBorder="1" applyAlignment="1">
      <alignment vertical="center"/>
    </xf>
    <xf numFmtId="0" fontId="7" fillId="7" borderId="7" xfId="0" applyFont="1" applyFill="1" applyBorder="1" applyAlignment="1">
      <alignment vertical="center"/>
    </xf>
    <xf numFmtId="0" fontId="7" fillId="3" borderId="8" xfId="0" applyFont="1" applyFill="1" applyBorder="1" applyAlignment="1">
      <alignment vertical="center"/>
    </xf>
    <xf numFmtId="0" fontId="7" fillId="3" borderId="0" xfId="0" applyFont="1" applyFill="1" applyBorder="1" applyAlignment="1">
      <alignment horizontal="right" vertical="center"/>
    </xf>
    <xf numFmtId="0" fontId="16" fillId="3" borderId="3" xfId="0" applyFont="1" applyFill="1" applyBorder="1" applyAlignment="1">
      <alignment horizontal="left" vertical="center"/>
    </xf>
    <xf numFmtId="0" fontId="16" fillId="3" borderId="5" xfId="0" applyFont="1" applyFill="1" applyBorder="1" applyAlignment="1">
      <alignment horizontal="center" vertical="top" wrapText="1"/>
    </xf>
    <xf numFmtId="0" fontId="16" fillId="3" borderId="16" xfId="0" applyFont="1" applyFill="1" applyBorder="1" applyAlignment="1">
      <alignment horizontal="center" vertical="top" wrapText="1"/>
    </xf>
    <xf numFmtId="0" fontId="16" fillId="7" borderId="5" xfId="0" applyFont="1" applyFill="1" applyBorder="1" applyAlignment="1">
      <alignment vertical="top" wrapText="1"/>
    </xf>
    <xf numFmtId="0" fontId="16" fillId="5" borderId="5" xfId="0" applyFont="1" applyFill="1" applyBorder="1" applyAlignment="1">
      <alignment horizontal="center" vertical="top" wrapText="1"/>
    </xf>
    <xf numFmtId="0" fontId="16" fillId="3" borderId="17" xfId="0" applyFont="1" applyFill="1" applyBorder="1" applyAlignment="1">
      <alignment horizontal="center" vertical="top" wrapText="1"/>
    </xf>
    <xf numFmtId="0" fontId="16" fillId="7" borderId="0" xfId="0" applyFont="1" applyFill="1" applyBorder="1" applyAlignment="1">
      <alignment vertical="top" wrapText="1"/>
    </xf>
    <xf numFmtId="0" fontId="16" fillId="3" borderId="0" xfId="0" applyFont="1" applyFill="1" applyBorder="1" applyAlignment="1">
      <alignment horizontal="center" vertical="top" wrapText="1"/>
    </xf>
    <xf numFmtId="0" fontId="16" fillId="5" borderId="0" xfId="0" applyFont="1" applyFill="1" applyBorder="1" applyAlignment="1">
      <alignment horizontal="center" vertical="top" wrapText="1"/>
    </xf>
    <xf numFmtId="180" fontId="16" fillId="7" borderId="0" xfId="0" applyNumberFormat="1" applyFont="1" applyFill="1" applyBorder="1" applyAlignment="1">
      <alignment horizontal="right" vertical="top" wrapText="1"/>
    </xf>
    <xf numFmtId="0" fontId="16" fillId="3" borderId="0" xfId="0" applyFont="1" applyFill="1" applyBorder="1" applyAlignment="1">
      <alignment horizontal="right" vertical="top" wrapText="1"/>
    </xf>
    <xf numFmtId="0" fontId="58" fillId="3" borderId="0" xfId="0" applyFont="1" applyFill="1" applyAlignment="1">
      <alignment vertical="center"/>
    </xf>
    <xf numFmtId="0" fontId="59" fillId="3" borderId="0" xfId="0" applyFont="1" applyFill="1" applyBorder="1" applyAlignment="1">
      <alignment horizontal="center" vertical="center"/>
    </xf>
    <xf numFmtId="0" fontId="59" fillId="3" borderId="0" xfId="0" applyFont="1" applyFill="1" applyBorder="1" applyAlignment="1">
      <alignment vertical="center"/>
    </xf>
    <xf numFmtId="0" fontId="60" fillId="3" borderId="0" xfId="0" applyFont="1" applyFill="1" applyBorder="1" applyAlignment="1">
      <alignment vertical="top" wrapText="1"/>
    </xf>
    <xf numFmtId="180" fontId="59" fillId="3" borderId="0" xfId="0" applyNumberFormat="1" applyFont="1" applyFill="1" applyBorder="1" applyAlignment="1">
      <alignment horizontal="center" vertical="center"/>
    </xf>
    <xf numFmtId="0" fontId="60" fillId="3" borderId="0" xfId="0" applyFont="1" applyFill="1" applyBorder="1" applyAlignment="1">
      <alignment horizontal="center" vertical="top" wrapText="1"/>
    </xf>
    <xf numFmtId="0" fontId="59" fillId="3" borderId="0" xfId="0" applyFont="1" applyFill="1" applyBorder="1" applyAlignment="1">
      <alignment horizontal="right" vertical="center"/>
    </xf>
    <xf numFmtId="180" fontId="59" fillId="3" borderId="0" xfId="0" applyNumberFormat="1" applyFont="1" applyFill="1" applyBorder="1" applyAlignment="1">
      <alignment horizontal="right" vertical="center"/>
    </xf>
    <xf numFmtId="0" fontId="59" fillId="3" borderId="0" xfId="0" applyFont="1" applyFill="1" applyBorder="1" applyAlignment="1">
      <alignment horizontal="center" vertical="center" wrapText="1"/>
    </xf>
    <xf numFmtId="2" fontId="59" fillId="3" borderId="0" xfId="0" applyNumberFormat="1" applyFont="1" applyFill="1" applyBorder="1" applyAlignment="1">
      <alignment horizontal="left" vertical="center"/>
    </xf>
    <xf numFmtId="0" fontId="60" fillId="3" borderId="0" xfId="0" applyFont="1" applyFill="1" applyBorder="1" applyAlignment="1">
      <alignment vertical="center"/>
    </xf>
    <xf numFmtId="0" fontId="61" fillId="3" borderId="0" xfId="0" applyFont="1" applyFill="1" applyBorder="1" applyAlignment="1">
      <alignment vertical="top" wrapText="1"/>
    </xf>
    <xf numFmtId="180" fontId="62" fillId="3" borderId="0" xfId="0" applyNumberFormat="1" applyFont="1" applyFill="1" applyBorder="1" applyAlignment="1">
      <alignment horizontal="right" vertical="center"/>
    </xf>
    <xf numFmtId="0" fontId="62" fillId="3" borderId="0" xfId="0" applyFont="1" applyFill="1" applyBorder="1" applyAlignment="1">
      <alignment horizontal="right" vertical="center"/>
    </xf>
    <xf numFmtId="0" fontId="61" fillId="3" borderId="0" xfId="0" applyFont="1" applyFill="1" applyBorder="1" applyAlignment="1">
      <alignment horizontal="left" vertical="center"/>
    </xf>
    <xf numFmtId="0" fontId="61" fillId="3" borderId="0" xfId="0" applyFont="1" applyFill="1" applyBorder="1" applyAlignment="1">
      <alignment vertical="center"/>
    </xf>
    <xf numFmtId="180" fontId="62" fillId="3" borderId="0" xfId="0" applyNumberFormat="1" applyFont="1" applyFill="1" applyBorder="1" applyAlignment="1">
      <alignment vertical="center"/>
    </xf>
    <xf numFmtId="0" fontId="61" fillId="3" borderId="3" xfId="0" applyFont="1" applyFill="1" applyBorder="1" applyAlignment="1">
      <alignment vertical="center"/>
    </xf>
    <xf numFmtId="0" fontId="61" fillId="3" borderId="4" xfId="0" applyFont="1" applyFill="1" applyBorder="1" applyAlignment="1">
      <alignment vertical="center"/>
    </xf>
    <xf numFmtId="180" fontId="62" fillId="3" borderId="4" xfId="0" applyNumberFormat="1" applyFont="1" applyFill="1" applyBorder="1" applyAlignment="1">
      <alignment horizontal="righ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180" fontId="62" fillId="5" borderId="5" xfId="0" applyNumberFormat="1" applyFont="1" applyFill="1" applyBorder="1" applyAlignment="1">
      <alignment horizontal="right" vertical="center"/>
    </xf>
    <xf numFmtId="180" fontId="62" fillId="3" borderId="5" xfId="0" applyNumberFormat="1" applyFont="1" applyFill="1" applyBorder="1" applyAlignment="1">
      <alignment horizontal="right" vertical="center"/>
    </xf>
    <xf numFmtId="0" fontId="61" fillId="3" borderId="15" xfId="0" applyFont="1" applyFill="1" applyBorder="1" applyAlignment="1">
      <alignment vertical="center"/>
    </xf>
    <xf numFmtId="0" fontId="62" fillId="3" borderId="0" xfId="0" applyFont="1" applyFill="1" applyBorder="1" applyAlignment="1">
      <alignment horizontal="left" vertical="center"/>
    </xf>
    <xf numFmtId="0" fontId="59" fillId="3" borderId="0" xfId="0" applyFont="1" applyFill="1" applyBorder="1" applyAlignment="1">
      <alignment vertical="top" wrapTex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7" xfId="0" applyFont="1" applyFill="1" applyBorder="1" applyAlignment="1">
      <alignment horizontal="center" vertical="center" shrinkToFi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Border="1" applyAlignment="1">
      <alignment vertical="top" wrapText="1"/>
    </xf>
    <xf numFmtId="0" fontId="16" fillId="3" borderId="27" xfId="0" applyFont="1" applyFill="1" applyBorder="1" applyAlignment="1">
      <alignment vertical="top" wrapText="1"/>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0" fontId="7" fillId="3" borderId="1"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0" fontId="7" fillId="3" borderId="4" xfId="0" applyFont="1" applyFill="1" applyBorder="1" applyAlignment="1">
      <alignment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7" fillId="7" borderId="7" xfId="0" applyFont="1" applyFill="1" applyBorder="1" applyAlignment="1">
      <alignment horizontal="center" vertical="center" shrinkToFit="1"/>
    </xf>
    <xf numFmtId="0" fontId="16" fillId="3" borderId="17" xfId="0" applyFont="1" applyFill="1" applyBorder="1" applyAlignment="1">
      <alignment horizontal="left" vertical="top" wrapText="1"/>
    </xf>
    <xf numFmtId="0" fontId="16" fillId="3" borderId="27" xfId="0" applyFont="1" applyFill="1" applyBorder="1" applyAlignment="1">
      <alignment horizontal="left" vertical="top" wrapText="1"/>
    </xf>
    <xf numFmtId="0" fontId="62" fillId="3" borderId="0" xfId="0" applyFont="1" applyFill="1" applyBorder="1" applyAlignment="1">
      <alignment horizontal="center" vertical="center"/>
    </xf>
    <xf numFmtId="0" fontId="62" fillId="3" borderId="4" xfId="0" applyFont="1" applyFill="1" applyBorder="1" applyAlignment="1">
      <alignment vertical="center"/>
    </xf>
    <xf numFmtId="0" fontId="62" fillId="3" borderId="5" xfId="0" applyFont="1" applyFill="1" applyBorder="1" applyAlignment="1">
      <alignment vertical="center"/>
    </xf>
    <xf numFmtId="0" fontId="62" fillId="3" borderId="0" xfId="0" applyFont="1" applyFill="1" applyBorder="1" applyAlignment="1">
      <alignment vertical="center"/>
    </xf>
    <xf numFmtId="0" fontId="21" fillId="3" borderId="28" xfId="0" applyFont="1" applyFill="1" applyBorder="1" applyAlignment="1">
      <alignment vertical="center" shrinkToFit="1"/>
    </xf>
    <xf numFmtId="0" fontId="62" fillId="3" borderId="0" xfId="0" applyFont="1" applyFill="1" applyBorder="1" applyAlignment="1">
      <alignment vertical="center"/>
    </xf>
    <xf numFmtId="0" fontId="23" fillId="3" borderId="0" xfId="0" applyFont="1" applyFill="1" applyAlignment="1">
      <alignment vertical="center"/>
    </xf>
    <xf numFmtId="0" fontId="23" fillId="3" borderId="0" xfId="0" applyFont="1" applyFill="1" applyBorder="1" applyAlignment="1">
      <alignment vertical="center"/>
    </xf>
    <xf numFmtId="0" fontId="11" fillId="3" borderId="0" xfId="0" applyFont="1" applyFill="1" applyAlignment="1">
      <alignment vertical="center"/>
    </xf>
    <xf numFmtId="0" fontId="19" fillId="3" borderId="0" xfId="0" applyFont="1" applyFill="1" applyAlignment="1">
      <alignment vertical="center"/>
    </xf>
    <xf numFmtId="0" fontId="7" fillId="8" borderId="3" xfId="0" applyFont="1" applyFill="1" applyBorder="1" applyAlignment="1">
      <alignment horizontal="center" vertical="center"/>
    </xf>
    <xf numFmtId="0" fontId="7" fillId="8" borderId="1" xfId="0" applyFont="1" applyFill="1" applyBorder="1" applyAlignment="1">
      <alignment horizontal="right" vertical="center" shrinkToFit="1"/>
    </xf>
    <xf numFmtId="0" fontId="7" fillId="8" borderId="4" xfId="0" applyFont="1" applyFill="1" applyBorder="1" applyAlignment="1">
      <alignment horizontal="right" vertical="center" shrinkToFit="1"/>
    </xf>
    <xf numFmtId="0" fontId="7" fillId="8" borderId="6" xfId="0" applyFont="1" applyFill="1" applyBorder="1" applyAlignment="1">
      <alignment horizontal="center" vertical="center" shrinkToFit="1"/>
    </xf>
    <xf numFmtId="0" fontId="7" fillId="8" borderId="3" xfId="0" applyFont="1" applyFill="1" applyBorder="1" applyAlignment="1">
      <alignment horizontal="center" vertical="center" shrinkToFit="1"/>
    </xf>
    <xf numFmtId="0" fontId="7" fillId="8" borderId="2" xfId="0" applyFont="1" applyFill="1" applyBorder="1" applyAlignment="1">
      <alignment horizontal="center" vertical="center" shrinkToFit="1"/>
    </xf>
    <xf numFmtId="0" fontId="7" fillId="8" borderId="17" xfId="0" applyFont="1" applyFill="1" applyBorder="1" applyAlignment="1">
      <alignment vertical="center"/>
    </xf>
    <xf numFmtId="0" fontId="7" fillId="8" borderId="27" xfId="0" applyFont="1" applyFill="1" applyBorder="1" applyAlignment="1">
      <alignment vertical="center" shrinkToFit="1"/>
    </xf>
    <xf numFmtId="0" fontId="7" fillId="8" borderId="0" xfId="0" applyFont="1" applyFill="1" applyBorder="1" applyAlignment="1">
      <alignment vertical="center" shrinkToFit="1"/>
    </xf>
    <xf numFmtId="0" fontId="7" fillId="8" borderId="16" xfId="0" applyFont="1" applyFill="1" applyBorder="1" applyAlignment="1">
      <alignment horizontal="center" vertical="center"/>
    </xf>
    <xf numFmtId="0" fontId="7" fillId="8" borderId="15" xfId="0" applyFont="1" applyFill="1" applyBorder="1" applyAlignment="1">
      <alignment vertical="center" shrinkToFit="1"/>
    </xf>
    <xf numFmtId="0" fontId="7" fillId="8" borderId="5" xfId="0" applyFont="1" applyFill="1" applyBorder="1" applyAlignment="1">
      <alignment vertical="center" shrinkToFit="1"/>
    </xf>
    <xf numFmtId="0" fontId="7" fillId="8" borderId="2" xfId="0" applyFont="1" applyFill="1" applyBorder="1" applyAlignment="1">
      <alignment horizontal="center" vertical="center"/>
    </xf>
    <xf numFmtId="0" fontId="64" fillId="3" borderId="0" xfId="0" applyFont="1" applyFill="1" applyAlignment="1">
      <alignment vertical="center"/>
    </xf>
    <xf numFmtId="0" fontId="21" fillId="3" borderId="4" xfId="0" applyFont="1" applyFill="1" applyBorder="1" applyAlignment="1">
      <alignment vertical="center" shrinkToFit="1"/>
    </xf>
    <xf numFmtId="0" fontId="21" fillId="3" borderId="0" xfId="0" applyFont="1" applyFill="1" applyAlignment="1">
      <alignment vertical="top"/>
    </xf>
    <xf numFmtId="0" fontId="27" fillId="3" borderId="0" xfId="0" applyFont="1" applyFill="1" applyAlignment="1">
      <alignment vertical="top"/>
    </xf>
    <xf numFmtId="0" fontId="65" fillId="3" borderId="0" xfId="0" applyFont="1" applyFill="1" applyAlignment="1">
      <alignment vertical="top"/>
    </xf>
    <xf numFmtId="0" fontId="66" fillId="3" borderId="0" xfId="0" applyFont="1" applyFill="1" applyAlignment="1">
      <alignment vertical="top"/>
    </xf>
    <xf numFmtId="0" fontId="67" fillId="9" borderId="25" xfId="0" applyFont="1" applyFill="1" applyBorder="1" applyAlignment="1">
      <alignment horizontal="center" vertical="center" shrinkToFit="1"/>
    </xf>
    <xf numFmtId="0" fontId="67" fillId="9" borderId="2" xfId="0" applyFont="1" applyFill="1" applyBorder="1" applyAlignment="1">
      <alignment horizontal="center" vertical="center" shrinkToFit="1"/>
    </xf>
    <xf numFmtId="0" fontId="21" fillId="3" borderId="3" xfId="0" applyFont="1" applyFill="1" applyBorder="1" applyAlignment="1">
      <alignment vertical="center" shrinkToFit="1"/>
    </xf>
    <xf numFmtId="0" fontId="21" fillId="3" borderId="25" xfId="0" applyFont="1" applyFill="1" applyBorder="1" applyAlignment="1">
      <alignment vertical="center" shrinkToFit="1"/>
    </xf>
    <xf numFmtId="0" fontId="21" fillId="3" borderId="16" xfId="0" applyFont="1" applyFill="1" applyBorder="1" applyAlignment="1">
      <alignment vertical="center" shrinkToFit="1"/>
    </xf>
    <xf numFmtId="0" fontId="21" fillId="3" borderId="5" xfId="0" applyFont="1" applyFill="1" applyBorder="1" applyAlignment="1">
      <alignment vertical="center" shrinkToFit="1"/>
    </xf>
    <xf numFmtId="0" fontId="21" fillId="3" borderId="29" xfId="0" applyFont="1" applyFill="1" applyBorder="1" applyAlignment="1">
      <alignment horizontal="center" vertical="center" shrinkToFit="1"/>
    </xf>
    <xf numFmtId="0" fontId="21" fillId="3" borderId="29" xfId="0" applyFont="1" applyFill="1" applyBorder="1" applyAlignment="1">
      <alignment vertical="center" shrinkToFit="1"/>
    </xf>
    <xf numFmtId="0" fontId="21" fillId="3" borderId="41" xfId="0" applyFont="1" applyFill="1" applyBorder="1" applyAlignment="1">
      <alignment vertical="center" shrinkToFit="1"/>
    </xf>
    <xf numFmtId="0" fontId="21" fillId="3" borderId="28" xfId="0" applyFont="1" applyFill="1" applyBorder="1" applyAlignment="1">
      <alignment horizontal="center" vertical="center" shrinkToFit="1"/>
    </xf>
    <xf numFmtId="0" fontId="21" fillId="4" borderId="25" xfId="0" applyFont="1" applyFill="1" applyBorder="1" applyAlignment="1">
      <alignment vertical="center" shrinkToFit="1"/>
    </xf>
    <xf numFmtId="0" fontId="21" fillId="4" borderId="29" xfId="0" applyFont="1" applyFill="1" applyBorder="1" applyAlignment="1">
      <alignment vertical="center" shrinkToFit="1"/>
    </xf>
    <xf numFmtId="0" fontId="21" fillId="4" borderId="3" xfId="0" applyFont="1" applyFill="1" applyBorder="1" applyAlignment="1">
      <alignment vertical="center" shrinkToFit="1"/>
    </xf>
    <xf numFmtId="0" fontId="21" fillId="4" borderId="17" xfId="0" applyFont="1" applyFill="1" applyBorder="1" applyAlignment="1">
      <alignment vertical="center" shrinkToFit="1"/>
    </xf>
    <xf numFmtId="0" fontId="21" fillId="4" borderId="0" xfId="0" applyFont="1" applyFill="1" applyBorder="1" applyAlignment="1">
      <alignment horizontal="center" vertical="center" shrinkToFit="1"/>
    </xf>
    <xf numFmtId="0" fontId="21" fillId="4" borderId="16" xfId="0" applyFont="1" applyFill="1" applyBorder="1" applyAlignment="1">
      <alignment vertical="center" shrinkToFit="1"/>
    </xf>
    <xf numFmtId="0" fontId="21" fillId="4" borderId="28" xfId="0" applyFont="1" applyFill="1" applyBorder="1" applyAlignment="1">
      <alignment vertical="center" shrinkToFit="1"/>
    </xf>
    <xf numFmtId="0" fontId="22" fillId="3" borderId="0" xfId="0" applyFont="1" applyFill="1" applyAlignment="1">
      <alignment vertical="top"/>
    </xf>
    <xf numFmtId="0" fontId="21" fillId="4" borderId="29" xfId="0" applyFont="1" applyFill="1" applyBorder="1" applyAlignment="1">
      <alignment horizontal="center" vertical="center" shrinkToFit="1"/>
    </xf>
    <xf numFmtId="0" fontId="21" fillId="4" borderId="25" xfId="0" applyFont="1" applyFill="1" applyBorder="1" applyAlignment="1">
      <alignment horizontal="center" vertical="center" shrinkToFit="1"/>
    </xf>
    <xf numFmtId="0" fontId="21" fillId="4" borderId="28" xfId="0" applyFont="1" applyFill="1" applyBorder="1" applyAlignment="1">
      <alignment horizontal="center" vertical="center" shrinkToFit="1"/>
    </xf>
    <xf numFmtId="0" fontId="23" fillId="3" borderId="42" xfId="0" applyFont="1" applyFill="1" applyBorder="1" applyAlignment="1">
      <alignment vertical="center"/>
    </xf>
    <xf numFmtId="0" fontId="6" fillId="3" borderId="17" xfId="0" applyFont="1" applyFill="1" applyBorder="1" applyAlignment="1">
      <alignment horizontal="left" vertical="center"/>
    </xf>
    <xf numFmtId="0" fontId="6" fillId="3" borderId="3" xfId="0" applyFont="1" applyFill="1" applyBorder="1" applyAlignment="1">
      <alignment horizontal="left" vertical="center"/>
    </xf>
    <xf numFmtId="0" fontId="23" fillId="3" borderId="6" xfId="0" applyFont="1" applyFill="1" applyBorder="1" applyAlignment="1">
      <alignment horizontal="center" vertical="center"/>
    </xf>
    <xf numFmtId="0" fontId="7" fillId="3" borderId="3" xfId="0" applyFont="1" applyFill="1" applyBorder="1" applyAlignment="1">
      <alignment vertical="center"/>
    </xf>
    <xf numFmtId="0" fontId="7" fillId="3" borderId="4" xfId="0" applyFont="1" applyFill="1" applyBorder="1" applyAlignment="1">
      <alignment vertical="center"/>
    </xf>
    <xf numFmtId="0" fontId="7" fillId="3" borderId="17" xfId="0" applyFont="1" applyFill="1" applyBorder="1" applyAlignment="1">
      <alignment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7" fillId="3" borderId="0" xfId="0" applyFont="1" applyFill="1" applyBorder="1" applyAlignment="1">
      <alignment horizontal="center" vertical="center"/>
    </xf>
    <xf numFmtId="0" fontId="7" fillId="3" borderId="27" xfId="0" applyFont="1" applyFill="1" applyBorder="1" applyAlignment="1">
      <alignment vertical="center"/>
    </xf>
    <xf numFmtId="0" fontId="16" fillId="3" borderId="0" xfId="0" applyFont="1" applyFill="1" applyBorder="1" applyAlignment="1">
      <alignment vertical="top" wrapText="1"/>
    </xf>
    <xf numFmtId="0" fontId="7" fillId="3" borderId="1" xfId="0" applyFont="1" applyFill="1" applyBorder="1" applyAlignment="1">
      <alignment vertical="center"/>
    </xf>
    <xf numFmtId="0" fontId="7" fillId="3" borderId="15" xfId="0" applyFont="1" applyFill="1" applyBorder="1" applyAlignment="1">
      <alignment vertical="center"/>
    </xf>
    <xf numFmtId="180" fontId="7" fillId="3" borderId="0" xfId="0" applyNumberFormat="1" applyFont="1" applyFill="1" applyBorder="1" applyAlignment="1">
      <alignment horizontal="center" vertical="center"/>
    </xf>
    <xf numFmtId="0" fontId="16" fillId="3" borderId="0" xfId="0" applyFont="1" applyFill="1" applyBorder="1" applyAlignment="1">
      <alignment horizontal="left" vertical="center"/>
    </xf>
    <xf numFmtId="0" fontId="16" fillId="3" borderId="0" xfId="0" applyFont="1" applyFill="1" applyBorder="1" applyAlignment="1">
      <alignment horizontal="left" vertical="top"/>
    </xf>
    <xf numFmtId="0" fontId="16" fillId="3" borderId="0" xfId="0" applyFont="1" applyFill="1" applyBorder="1" applyAlignment="1">
      <alignment horizontal="right" vertical="center" shrinkToFit="1"/>
    </xf>
    <xf numFmtId="0" fontId="15" fillId="3" borderId="0" xfId="0" applyFont="1" applyFill="1" applyBorder="1" applyAlignment="1">
      <alignment vertical="center" wrapText="1"/>
    </xf>
    <xf numFmtId="0" fontId="68" fillId="3" borderId="0" xfId="0" applyFont="1" applyFill="1" applyBorder="1" applyAlignment="1">
      <alignment vertical="center" wrapText="1"/>
    </xf>
    <xf numFmtId="0" fontId="23" fillId="3" borderId="0" xfId="16" applyNumberFormat="1" applyFont="1" applyFill="1" applyAlignment="1">
      <alignment vertical="center"/>
    </xf>
    <xf numFmtId="38" fontId="23" fillId="3" borderId="0" xfId="7" applyFont="1" applyFill="1" applyBorder="1" applyAlignment="1">
      <alignment horizontal="center" vertical="center"/>
    </xf>
    <xf numFmtId="0" fontId="23" fillId="3" borderId="17" xfId="16" applyNumberFormat="1" applyFont="1" applyFill="1" applyBorder="1" applyAlignment="1">
      <alignment horizontal="center" vertical="center"/>
    </xf>
    <xf numFmtId="0" fontId="23" fillId="4" borderId="0" xfId="0" applyNumberFormat="1" applyFont="1" applyFill="1" applyBorder="1" applyAlignment="1">
      <alignment horizontal="center" vertical="center"/>
    </xf>
    <xf numFmtId="0" fontId="23" fillId="3" borderId="0" xfId="0" applyNumberFormat="1" applyFont="1" applyFill="1" applyBorder="1" applyAlignment="1">
      <alignment vertical="center"/>
    </xf>
    <xf numFmtId="0" fontId="23" fillId="3" borderId="27" xfId="0" applyNumberFormat="1" applyFont="1" applyFill="1" applyBorder="1" applyAlignment="1">
      <alignment vertical="center"/>
    </xf>
    <xf numFmtId="0" fontId="23" fillId="3" borderId="7" xfId="16" applyNumberFormat="1" applyFont="1" applyFill="1" applyBorder="1" applyAlignment="1">
      <alignment horizontal="center" vertical="center" shrinkToFit="1"/>
    </xf>
    <xf numFmtId="0" fontId="23" fillId="3" borderId="5" xfId="16" applyNumberFormat="1" applyFont="1" applyFill="1" applyBorder="1" applyAlignment="1">
      <alignment horizontal="center" vertical="center" shrinkToFit="1"/>
    </xf>
    <xf numFmtId="0" fontId="23" fillId="3" borderId="5" xfId="16" applyNumberFormat="1" applyFont="1" applyFill="1" applyBorder="1" applyAlignment="1">
      <alignment horizontal="left" vertical="center" shrinkToFit="1"/>
    </xf>
    <xf numFmtId="0" fontId="23" fillId="3" borderId="15" xfId="16" applyNumberFormat="1" applyFont="1" applyFill="1" applyBorder="1" applyAlignment="1">
      <alignment horizontal="left" vertical="center" shrinkToFit="1"/>
    </xf>
    <xf numFmtId="0" fontId="23" fillId="3" borderId="0" xfId="16" applyFont="1" applyFill="1" applyAlignment="1">
      <alignment vertical="center"/>
    </xf>
    <xf numFmtId="38" fontId="23" fillId="3" borderId="0" xfId="7" applyFont="1" applyFill="1" applyBorder="1" applyAlignment="1">
      <alignment horizontal="left" vertical="center"/>
    </xf>
    <xf numFmtId="0" fontId="23" fillId="3" borderId="27" xfId="16" applyFont="1" applyFill="1" applyBorder="1" applyAlignment="1">
      <alignment horizontal="right" vertical="center"/>
    </xf>
    <xf numFmtId="0" fontId="23" fillId="3" borderId="0" xfId="16" applyFont="1" applyFill="1" applyBorder="1" applyAlignment="1">
      <alignment horizontal="right" vertical="center"/>
    </xf>
    <xf numFmtId="181" fontId="23" fillId="3" borderId="0" xfId="7" applyNumberFormat="1" applyFont="1" applyFill="1" applyBorder="1" applyAlignment="1">
      <alignment horizontal="center" vertical="center"/>
    </xf>
    <xf numFmtId="38" fontId="23" fillId="3" borderId="0" xfId="7" applyFont="1" applyFill="1" applyBorder="1" applyAlignment="1">
      <alignment vertical="center"/>
    </xf>
    <xf numFmtId="0" fontId="23" fillId="3" borderId="5" xfId="16" applyFont="1" applyFill="1" applyBorder="1" applyAlignment="1">
      <alignment vertical="center"/>
    </xf>
    <xf numFmtId="0" fontId="23" fillId="3" borderId="0" xfId="0" applyFont="1" applyFill="1" applyAlignment="1">
      <alignment vertical="center" wrapText="1"/>
    </xf>
    <xf numFmtId="0" fontId="23" fillId="3" borderId="0" xfId="16" applyFont="1" applyFill="1" applyAlignment="1">
      <alignment horizontal="center" vertical="center"/>
    </xf>
    <xf numFmtId="0" fontId="23" fillId="3" borderId="0" xfId="16" applyFont="1" applyFill="1" applyBorder="1" applyAlignment="1">
      <alignment horizontal="center" vertical="center"/>
    </xf>
    <xf numFmtId="0" fontId="23" fillId="3" borderId="0" xfId="16" applyFont="1" applyFill="1" applyBorder="1" applyAlignment="1">
      <alignment vertical="center"/>
    </xf>
    <xf numFmtId="0" fontId="23" fillId="3" borderId="0" xfId="16" applyFont="1" applyFill="1" applyBorder="1" applyAlignment="1">
      <alignment horizontal="distributed" vertical="center"/>
    </xf>
    <xf numFmtId="0" fontId="23" fillId="3" borderId="0" xfId="16" applyFont="1" applyFill="1" applyBorder="1" applyAlignment="1">
      <alignment horizontal="left" vertical="center" shrinkToFit="1"/>
    </xf>
    <xf numFmtId="0" fontId="23" fillId="3" borderId="17" xfId="16" applyFont="1" applyFill="1" applyBorder="1" applyAlignment="1">
      <alignment vertical="center"/>
    </xf>
    <xf numFmtId="0" fontId="23" fillId="3" borderId="27" xfId="16" applyFont="1" applyFill="1" applyBorder="1" applyAlignment="1">
      <alignment vertical="center"/>
    </xf>
    <xf numFmtId="0" fontId="23" fillId="3" borderId="16" xfId="16" applyFont="1" applyFill="1" applyBorder="1" applyAlignment="1">
      <alignment vertical="center"/>
    </xf>
    <xf numFmtId="0" fontId="23" fillId="3" borderId="15" xfId="16" applyFont="1" applyFill="1" applyBorder="1" applyAlignment="1">
      <alignment vertical="center"/>
    </xf>
    <xf numFmtId="0" fontId="23" fillId="8" borderId="0" xfId="16" applyFont="1" applyFill="1" applyBorder="1" applyAlignment="1">
      <alignment vertical="center"/>
    </xf>
    <xf numFmtId="0" fontId="23" fillId="8" borderId="27" xfId="16" applyFont="1" applyFill="1" applyBorder="1" applyAlignment="1">
      <alignment vertical="center"/>
    </xf>
    <xf numFmtId="0" fontId="23" fillId="8" borderId="4" xfId="16" applyFont="1" applyFill="1" applyBorder="1" applyAlignment="1">
      <alignment vertical="center"/>
    </xf>
    <xf numFmtId="0" fontId="23" fillId="8" borderId="1" xfId="16" applyFont="1" applyFill="1" applyBorder="1" applyAlignment="1">
      <alignment vertical="center"/>
    </xf>
    <xf numFmtId="0" fontId="23" fillId="3" borderId="43" xfId="16" applyFont="1" applyFill="1" applyBorder="1" applyAlignment="1">
      <alignment vertical="center"/>
    </xf>
    <xf numFmtId="0" fontId="23" fillId="3" borderId="44" xfId="16" applyFont="1" applyFill="1" applyBorder="1" applyAlignment="1">
      <alignment vertical="center"/>
    </xf>
    <xf numFmtId="0" fontId="23" fillId="3" borderId="45" xfId="16" applyFont="1" applyFill="1" applyBorder="1" applyAlignment="1">
      <alignment horizontal="right" vertical="center"/>
    </xf>
    <xf numFmtId="0" fontId="23" fillId="3" borderId="45" xfId="16" applyFont="1" applyFill="1" applyBorder="1" applyAlignment="1">
      <alignment horizontal="center" vertical="center"/>
    </xf>
    <xf numFmtId="0" fontId="23" fillId="3" borderId="45" xfId="16" applyFont="1" applyFill="1" applyBorder="1" applyAlignment="1">
      <alignment vertical="center"/>
    </xf>
    <xf numFmtId="0" fontId="23" fillId="3" borderId="46" xfId="16" applyFont="1" applyFill="1" applyBorder="1" applyAlignment="1">
      <alignment vertical="center"/>
    </xf>
    <xf numFmtId="0" fontId="23" fillId="3" borderId="42" xfId="16" applyFont="1" applyFill="1" applyBorder="1" applyAlignment="1">
      <alignment vertical="center"/>
    </xf>
    <xf numFmtId="0" fontId="23" fillId="3" borderId="47" xfId="16" applyFont="1" applyFill="1" applyBorder="1" applyAlignment="1">
      <alignment vertical="center"/>
    </xf>
    <xf numFmtId="0" fontId="23" fillId="3" borderId="48" xfId="16" applyFont="1" applyFill="1" applyBorder="1" applyAlignment="1">
      <alignment horizontal="center" vertical="center"/>
    </xf>
    <xf numFmtId="0" fontId="23" fillId="3" borderId="49" xfId="16" applyFont="1" applyFill="1" applyBorder="1" applyAlignment="1">
      <alignment vertical="center"/>
    </xf>
    <xf numFmtId="0" fontId="23" fillId="3" borderId="46" xfId="16" applyFont="1" applyFill="1" applyBorder="1" applyAlignment="1">
      <alignment horizontal="right" vertical="center"/>
    </xf>
    <xf numFmtId="0" fontId="23" fillId="3" borderId="0" xfId="16" applyFont="1" applyFill="1" applyBorder="1" applyAlignment="1">
      <alignment vertical="top" wrapText="1"/>
    </xf>
    <xf numFmtId="0" fontId="23" fillId="3" borderId="0" xfId="16" applyFont="1" applyFill="1" applyBorder="1" applyAlignment="1">
      <alignment vertical="top"/>
    </xf>
    <xf numFmtId="0" fontId="23" fillId="3" borderId="0" xfId="16" applyFont="1" applyFill="1" applyBorder="1" applyAlignment="1">
      <alignment horizontal="center" vertical="top"/>
    </xf>
    <xf numFmtId="0" fontId="23" fillId="5" borderId="0" xfId="16" applyFont="1" applyFill="1" applyBorder="1" applyAlignment="1">
      <alignment horizontal="center" vertical="top"/>
    </xf>
    <xf numFmtId="0" fontId="23" fillId="3" borderId="49" xfId="16" applyFont="1" applyFill="1" applyBorder="1" applyAlignment="1">
      <alignment vertical="top"/>
    </xf>
    <xf numFmtId="0" fontId="23" fillId="3" borderId="42" xfId="16" applyFont="1" applyFill="1" applyBorder="1" applyAlignment="1">
      <alignment vertical="top"/>
    </xf>
    <xf numFmtId="0" fontId="23" fillId="3" borderId="47" xfId="16" applyFont="1" applyFill="1" applyBorder="1" applyAlignment="1">
      <alignment vertical="top"/>
    </xf>
    <xf numFmtId="0" fontId="69" fillId="3" borderId="0" xfId="16" applyFont="1" applyFill="1" applyBorder="1" applyAlignment="1">
      <alignment horizontal="center" vertical="center"/>
    </xf>
    <xf numFmtId="0" fontId="23" fillId="3" borderId="46" xfId="16" applyFont="1" applyFill="1" applyBorder="1" applyAlignment="1">
      <alignment horizontal="center" vertical="center"/>
    </xf>
    <xf numFmtId="0" fontId="23" fillId="3" borderId="48" xfId="16" applyFont="1" applyFill="1" applyBorder="1" applyAlignment="1">
      <alignment vertical="center"/>
    </xf>
    <xf numFmtId="0" fontId="23" fillId="3" borderId="17" xfId="16" applyFont="1" applyFill="1" applyBorder="1" applyAlignment="1">
      <alignment horizontal="right" vertical="center"/>
    </xf>
    <xf numFmtId="0" fontId="29" fillId="3" borderId="17" xfId="16" applyFont="1" applyFill="1" applyBorder="1" applyAlignment="1">
      <alignment vertical="center"/>
    </xf>
    <xf numFmtId="0" fontId="23" fillId="3" borderId="0" xfId="0" applyFont="1" applyFill="1" applyBorder="1" applyAlignment="1">
      <alignment vertical="top" wrapText="1"/>
    </xf>
    <xf numFmtId="0" fontId="23" fillId="3" borderId="27" xfId="0" applyFont="1" applyFill="1" applyBorder="1" applyAlignment="1">
      <alignment vertical="top" wrapText="1"/>
    </xf>
    <xf numFmtId="0" fontId="23" fillId="3" borderId="17" xfId="0" applyFont="1" applyFill="1" applyBorder="1" applyAlignment="1">
      <alignment vertical="top"/>
    </xf>
    <xf numFmtId="0" fontId="23" fillId="3" borderId="0" xfId="0" applyFont="1" applyFill="1" applyBorder="1" applyAlignment="1">
      <alignment vertical="top"/>
    </xf>
    <xf numFmtId="0" fontId="23" fillId="3" borderId="2" xfId="16" applyFont="1" applyFill="1" applyBorder="1" applyAlignment="1">
      <alignment horizontal="center" vertical="center"/>
    </xf>
    <xf numFmtId="0" fontId="69" fillId="3" borderId="45" xfId="16" applyFont="1" applyFill="1" applyBorder="1" applyAlignment="1">
      <alignment horizontal="center" vertical="center"/>
    </xf>
    <xf numFmtId="0" fontId="69" fillId="3" borderId="46" xfId="16" applyFont="1" applyFill="1" applyBorder="1" applyAlignment="1">
      <alignment horizontal="center" vertical="center"/>
    </xf>
    <xf numFmtId="0" fontId="34" fillId="8" borderId="17" xfId="16" applyFont="1" applyFill="1" applyBorder="1" applyAlignment="1">
      <alignment vertical="center"/>
    </xf>
    <xf numFmtId="0" fontId="23" fillId="3" borderId="5" xfId="16" applyFont="1" applyFill="1" applyBorder="1" applyAlignment="1">
      <alignment horizontal="left" vertical="center" shrinkToFit="1"/>
    </xf>
    <xf numFmtId="0" fontId="23" fillId="3" borderId="17" xfId="16" applyFont="1" applyFill="1" applyBorder="1" applyAlignment="1">
      <alignment horizontal="left" vertical="center"/>
    </xf>
    <xf numFmtId="0" fontId="23" fillId="3" borderId="27" xfId="16" applyFont="1" applyFill="1" applyBorder="1" applyAlignment="1">
      <alignment horizontal="left" vertical="center" shrinkToFit="1"/>
    </xf>
    <xf numFmtId="0" fontId="23" fillId="3" borderId="17" xfId="16" applyFont="1" applyFill="1" applyBorder="1" applyAlignment="1">
      <alignment horizontal="distributed" vertical="center"/>
    </xf>
    <xf numFmtId="0" fontId="25" fillId="8" borderId="3" xfId="16" applyFont="1" applyFill="1" applyBorder="1" applyAlignment="1">
      <alignment vertical="center"/>
    </xf>
    <xf numFmtId="0" fontId="69" fillId="3" borderId="0" xfId="16" applyFont="1" applyFill="1" applyBorder="1" applyAlignment="1">
      <alignment vertical="top" wrapText="1"/>
    </xf>
    <xf numFmtId="0" fontId="69" fillId="3" borderId="49" xfId="16" applyFont="1" applyFill="1" applyBorder="1" applyAlignment="1">
      <alignment vertical="top" wrapText="1"/>
    </xf>
    <xf numFmtId="0" fontId="23" fillId="3" borderId="50" xfId="16" applyFont="1" applyFill="1" applyBorder="1" applyAlignment="1">
      <alignment vertical="center"/>
    </xf>
    <xf numFmtId="0" fontId="23" fillId="3" borderId="43" xfId="16" applyFont="1" applyFill="1" applyBorder="1" applyAlignment="1">
      <alignment horizontal="center" vertical="center"/>
    </xf>
    <xf numFmtId="0" fontId="34" fillId="8" borderId="51" xfId="16" applyFont="1" applyFill="1" applyBorder="1" applyAlignment="1">
      <alignment vertical="center"/>
    </xf>
    <xf numFmtId="0" fontId="23" fillId="3" borderId="51" xfId="16" applyFont="1" applyFill="1" applyBorder="1" applyAlignment="1">
      <alignment vertical="center"/>
    </xf>
    <xf numFmtId="0" fontId="23" fillId="3" borderId="52" xfId="16" applyFont="1" applyFill="1" applyBorder="1" applyAlignment="1">
      <alignment vertical="center"/>
    </xf>
    <xf numFmtId="0" fontId="25" fillId="8" borderId="17" xfId="16" applyFont="1" applyFill="1" applyBorder="1" applyAlignment="1">
      <alignment horizontal="left" vertical="center"/>
    </xf>
    <xf numFmtId="0" fontId="25" fillId="8" borderId="0" xfId="16" applyFont="1" applyFill="1" applyBorder="1" applyAlignment="1">
      <alignment horizontal="distributed" vertical="center"/>
    </xf>
    <xf numFmtId="0" fontId="25" fillId="8" borderId="0" xfId="16" applyFont="1" applyFill="1" applyBorder="1" applyAlignment="1">
      <alignment horizontal="left" vertical="center" shrinkToFit="1"/>
    </xf>
    <xf numFmtId="0" fontId="25" fillId="8" borderId="27" xfId="16" applyFont="1" applyFill="1" applyBorder="1" applyAlignment="1">
      <alignment horizontal="left" vertical="center" shrinkToFit="1"/>
    </xf>
    <xf numFmtId="0" fontId="25" fillId="8" borderId="17" xfId="16" applyNumberFormat="1" applyFont="1" applyFill="1" applyBorder="1" applyAlignment="1">
      <alignment horizontal="left" vertical="center"/>
    </xf>
    <xf numFmtId="0" fontId="23" fillId="5" borderId="0" xfId="16" applyFont="1" applyFill="1" applyBorder="1" applyAlignment="1">
      <alignment horizontal="center" vertical="center" shrinkToFit="1"/>
    </xf>
    <xf numFmtId="0" fontId="23" fillId="5" borderId="0" xfId="16" applyFont="1" applyFill="1" applyBorder="1" applyAlignment="1">
      <alignment horizontal="center" vertical="top" shrinkToFit="1"/>
    </xf>
    <xf numFmtId="0" fontId="23" fillId="3" borderId="0" xfId="16" applyFont="1" applyFill="1" applyBorder="1" applyAlignment="1">
      <alignment horizontal="left" vertical="top" wrapText="1"/>
    </xf>
    <xf numFmtId="0" fontId="23" fillId="3" borderId="0" xfId="0" applyFont="1" applyFill="1" applyBorder="1" applyAlignment="1">
      <alignment horizontal="left" vertical="top" wrapText="1"/>
    </xf>
    <xf numFmtId="0" fontId="23" fillId="3" borderId="27" xfId="0" applyFont="1" applyFill="1" applyBorder="1" applyAlignment="1">
      <alignment horizontal="left" vertical="top" wrapText="1"/>
    </xf>
    <xf numFmtId="38" fontId="23" fillId="3" borderId="42" xfId="7" applyFont="1" applyFill="1" applyBorder="1" applyAlignment="1">
      <alignment vertical="center"/>
    </xf>
    <xf numFmtId="181" fontId="23" fillId="3" borderId="42" xfId="7" applyNumberFormat="1" applyFont="1" applyFill="1" applyBorder="1" applyAlignment="1">
      <alignment horizontal="center" vertical="center"/>
    </xf>
    <xf numFmtId="38" fontId="23" fillId="3" borderId="42" xfId="7" applyFont="1" applyFill="1" applyBorder="1" applyAlignment="1">
      <alignment horizontal="center" vertical="center"/>
    </xf>
    <xf numFmtId="0" fontId="23" fillId="3" borderId="53" xfId="16" applyFont="1" applyFill="1" applyBorder="1" applyAlignment="1">
      <alignment vertical="center"/>
    </xf>
    <xf numFmtId="0" fontId="23" fillId="3" borderId="44" xfId="16" applyFont="1" applyFill="1" applyBorder="1" applyAlignment="1">
      <alignment vertical="center"/>
    </xf>
    <xf numFmtId="0" fontId="69" fillId="3" borderId="51" xfId="16" applyFont="1" applyFill="1" applyBorder="1" applyAlignment="1">
      <alignment vertical="top" wrapText="1"/>
    </xf>
    <xf numFmtId="0" fontId="23" fillId="3" borderId="51" xfId="16" applyFont="1" applyFill="1" applyBorder="1" applyAlignment="1">
      <alignment vertical="top" wrapText="1"/>
    </xf>
    <xf numFmtId="0" fontId="16" fillId="3" borderId="0" xfId="0" applyFont="1" applyFill="1" applyBorder="1" applyAlignment="1">
      <alignment horizontal="left" vertical="center" shrinkToFit="1"/>
    </xf>
    <xf numFmtId="0" fontId="16" fillId="3" borderId="0" xfId="0" applyFont="1" applyFill="1" applyBorder="1" applyAlignment="1">
      <alignment vertical="center"/>
    </xf>
    <xf numFmtId="180" fontId="7" fillId="3" borderId="0" xfId="0" applyNumberFormat="1" applyFont="1" applyFill="1" applyBorder="1" applyAlignment="1">
      <alignment horizontal="right" vertical="center"/>
    </xf>
    <xf numFmtId="180" fontId="7" fillId="3" borderId="0" xfId="0" applyNumberFormat="1" applyFont="1" applyFill="1" applyBorder="1" applyAlignment="1">
      <alignment vertical="center"/>
    </xf>
    <xf numFmtId="180" fontId="16" fillId="3" borderId="0" xfId="0" applyNumberFormat="1" applyFont="1" applyFill="1" applyBorder="1" applyAlignment="1">
      <alignment vertical="top" wrapText="1"/>
    </xf>
    <xf numFmtId="0" fontId="6" fillId="3" borderId="0" xfId="0" applyFont="1" applyFill="1" applyBorder="1" applyAlignment="1">
      <alignment vertical="top" wrapText="1"/>
    </xf>
    <xf numFmtId="0" fontId="7" fillId="8" borderId="40" xfId="0" applyFont="1" applyFill="1" applyBorder="1" applyAlignment="1">
      <alignment vertical="center"/>
    </xf>
    <xf numFmtId="0" fontId="7" fillId="3" borderId="40" xfId="0" applyFont="1" applyFill="1" applyBorder="1" applyAlignment="1">
      <alignment vertical="center" shrinkToFit="1"/>
    </xf>
    <xf numFmtId="0" fontId="7" fillId="3" borderId="32" xfId="0" applyFont="1" applyFill="1" applyBorder="1" applyAlignment="1">
      <alignment vertical="center" shrinkToFit="1"/>
    </xf>
    <xf numFmtId="0" fontId="7" fillId="3" borderId="32" xfId="0" applyFont="1" applyFill="1" applyBorder="1" applyAlignment="1">
      <alignment horizontal="center" vertical="center" shrinkToFit="1"/>
    </xf>
    <xf numFmtId="0" fontId="7" fillId="3" borderId="40" xfId="0" applyFont="1" applyFill="1" applyBorder="1" applyAlignment="1">
      <alignment horizontal="center" vertical="center" shrinkToFit="1"/>
    </xf>
    <xf numFmtId="0" fontId="7" fillId="3" borderId="40" xfId="0" applyFont="1" applyFill="1" applyBorder="1" applyAlignment="1">
      <alignment vertical="center" wrapText="1"/>
    </xf>
    <xf numFmtId="0" fontId="7" fillId="8" borderId="35" xfId="0" applyFont="1" applyFill="1" applyBorder="1" applyAlignment="1">
      <alignment vertical="center"/>
    </xf>
    <xf numFmtId="0" fontId="7" fillId="3" borderId="35" xfId="0" applyFont="1" applyFill="1" applyBorder="1" applyAlignment="1">
      <alignment vertical="center" shrinkToFit="1"/>
    </xf>
    <xf numFmtId="0" fontId="7" fillId="3" borderId="36" xfId="0" applyFont="1" applyFill="1" applyBorder="1" applyAlignment="1">
      <alignment vertical="center" shrinkToFit="1"/>
    </xf>
    <xf numFmtId="0" fontId="7" fillId="3" borderId="36" xfId="0" applyFont="1" applyFill="1" applyBorder="1" applyAlignment="1">
      <alignment horizontal="center" vertical="center" shrinkToFit="1"/>
    </xf>
    <xf numFmtId="0" fontId="7" fillId="3" borderId="35" xfId="0" applyFont="1" applyFill="1" applyBorder="1" applyAlignment="1">
      <alignment horizontal="center" vertical="center" shrinkToFit="1"/>
    </xf>
    <xf numFmtId="0" fontId="7" fillId="3" borderId="35" xfId="0" applyFont="1" applyFill="1" applyBorder="1" applyAlignment="1">
      <alignment vertical="center" wrapText="1"/>
    </xf>
    <xf numFmtId="0" fontId="7" fillId="3" borderId="35" xfId="0" applyFont="1" applyFill="1" applyBorder="1" applyAlignment="1">
      <alignment vertical="center"/>
    </xf>
    <xf numFmtId="0" fontId="7" fillId="8" borderId="54" xfId="0" applyFont="1" applyFill="1" applyBorder="1" applyAlignment="1">
      <alignment vertical="center"/>
    </xf>
    <xf numFmtId="0" fontId="7" fillId="3" borderId="54" xfId="0" applyFont="1" applyFill="1" applyBorder="1" applyAlignment="1">
      <alignment vertical="center" shrinkToFit="1"/>
    </xf>
    <xf numFmtId="0" fontId="7" fillId="3" borderId="37" xfId="0" applyFont="1" applyFill="1" applyBorder="1" applyAlignment="1">
      <alignment horizontal="center" vertical="center" shrinkToFit="1"/>
    </xf>
    <xf numFmtId="0" fontId="7" fillId="3" borderId="54" xfId="0" applyFont="1" applyFill="1" applyBorder="1" applyAlignment="1">
      <alignment horizontal="center" vertical="center" shrinkToFit="1"/>
    </xf>
    <xf numFmtId="0" fontId="7" fillId="3" borderId="54" xfId="0" applyFont="1" applyFill="1" applyBorder="1" applyAlignment="1">
      <alignment vertical="center" wrapText="1"/>
    </xf>
    <xf numFmtId="0" fontId="58" fillId="3" borderId="35" xfId="0" applyFont="1" applyFill="1" applyBorder="1" applyAlignment="1">
      <alignment vertical="center" wrapText="1"/>
    </xf>
    <xf numFmtId="0" fontId="7" fillId="3" borderId="35" xfId="0" applyFont="1" applyFill="1" applyBorder="1" applyAlignment="1">
      <alignment horizontal="center" vertical="top" shrinkToFit="1"/>
    </xf>
    <xf numFmtId="0" fontId="7" fillId="3" borderId="36" xfId="0" applyFont="1" applyFill="1" applyBorder="1" applyAlignment="1">
      <alignment horizontal="center" vertical="top" shrinkToFit="1"/>
    </xf>
    <xf numFmtId="0" fontId="7" fillId="3" borderId="0" xfId="0" applyFont="1" applyFill="1" applyBorder="1" applyAlignment="1">
      <alignment vertical="center"/>
    </xf>
    <xf numFmtId="0" fontId="36" fillId="5" borderId="7" xfId="0" applyFont="1" applyFill="1" applyBorder="1" applyAlignment="1">
      <alignment horizontal="left" vertical="center" shrinkToFit="1"/>
    </xf>
    <xf numFmtId="0" fontId="36" fillId="3" borderId="7" xfId="0" applyFont="1" applyFill="1" applyBorder="1" applyAlignment="1">
      <alignment horizontal="left" vertical="center"/>
    </xf>
    <xf numFmtId="0" fontId="36" fillId="3" borderId="7" xfId="0" applyFont="1" applyFill="1" applyBorder="1" applyAlignment="1">
      <alignment horizontal="center" vertical="center"/>
    </xf>
    <xf numFmtId="0" fontId="36" fillId="3" borderId="8" xfId="0" applyFont="1" applyFill="1" applyBorder="1" applyAlignment="1">
      <alignment horizontal="left" vertical="center"/>
    </xf>
    <xf numFmtId="0" fontId="21" fillId="3" borderId="5" xfId="0" applyFont="1" applyFill="1" applyBorder="1" applyAlignment="1">
      <alignment horizontal="center" vertical="center"/>
    </xf>
    <xf numFmtId="0" fontId="21" fillId="3" borderId="0" xfId="0" applyFont="1" applyFill="1" applyBorder="1" applyAlignment="1">
      <alignment vertical="center"/>
    </xf>
    <xf numFmtId="0" fontId="21" fillId="3" borderId="0" xfId="0" applyFont="1" applyFill="1" applyAlignment="1">
      <alignment vertical="center"/>
    </xf>
    <xf numFmtId="0" fontId="6" fillId="3" borderId="5" xfId="0" applyFont="1" applyFill="1" applyBorder="1" applyAlignment="1">
      <alignment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0"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0" xfId="0" applyFont="1" applyFill="1" applyAlignment="1">
      <alignment horizontal="center" vertical="center" shrinkToFit="1"/>
    </xf>
    <xf numFmtId="0" fontId="6" fillId="3" borderId="0" xfId="0" applyFont="1" applyFill="1" applyBorder="1" applyAlignment="1">
      <alignment vertical="center"/>
    </xf>
    <xf numFmtId="0" fontId="6" fillId="3" borderId="0" xfId="0" applyFont="1" applyFill="1" applyBorder="1" applyAlignment="1">
      <alignment vertical="center" wrapText="1"/>
    </xf>
    <xf numFmtId="0" fontId="6" fillId="3" borderId="27" xfId="0" applyFont="1" applyFill="1" applyBorder="1" applyAlignment="1">
      <alignment vertical="center" wrapText="1"/>
    </xf>
    <xf numFmtId="0" fontId="7" fillId="3" borderId="0" xfId="0" applyFont="1" applyFill="1" applyBorder="1" applyAlignment="1">
      <alignment vertical="top"/>
    </xf>
    <xf numFmtId="0" fontId="7" fillId="3" borderId="0" xfId="0" applyFont="1" applyFill="1" applyBorder="1" applyAlignment="1">
      <alignment vertical="center"/>
    </xf>
    <xf numFmtId="0" fontId="6" fillId="3" borderId="4" xfId="0" applyFont="1" applyFill="1" applyBorder="1" applyAlignment="1">
      <alignment vertical="center" shrinkToFit="1"/>
    </xf>
    <xf numFmtId="0" fontId="6" fillId="3" borderId="1" xfId="0" applyFont="1" applyFill="1" applyBorder="1" applyAlignment="1">
      <alignment vertical="center" shrinkToFit="1"/>
    </xf>
    <xf numFmtId="0" fontId="6" fillId="3" borderId="15" xfId="0" applyFont="1" applyFill="1" applyBorder="1" applyAlignment="1">
      <alignment vertical="center" shrinkToFit="1"/>
    </xf>
    <xf numFmtId="0" fontId="6" fillId="3" borderId="27" xfId="0" applyFont="1" applyFill="1" applyBorder="1" applyAlignment="1">
      <alignment vertical="center" shrinkToFit="1"/>
    </xf>
    <xf numFmtId="0" fontId="6" fillId="3" borderId="17" xfId="0" applyFont="1" applyFill="1" applyBorder="1" applyAlignment="1">
      <alignment vertical="center" textRotation="255" shrinkToFit="1"/>
    </xf>
    <xf numFmtId="0" fontId="21" fillId="3" borderId="0" xfId="0" applyFont="1" applyFill="1" applyBorder="1" applyAlignment="1">
      <alignment vertical="center" shrinkToFit="1"/>
    </xf>
    <xf numFmtId="0" fontId="6" fillId="3" borderId="27" xfId="0" applyFont="1" applyFill="1" applyBorder="1" applyAlignment="1">
      <alignment vertical="top" wrapText="1"/>
    </xf>
    <xf numFmtId="0" fontId="6" fillId="3" borderId="16" xfId="0" applyFont="1" applyFill="1" applyBorder="1" applyAlignment="1">
      <alignment vertical="top" wrapText="1"/>
    </xf>
    <xf numFmtId="0" fontId="6" fillId="3" borderId="5" xfId="0" applyFont="1" applyFill="1" applyBorder="1" applyAlignment="1">
      <alignment vertical="top" wrapText="1"/>
    </xf>
    <xf numFmtId="0" fontId="6" fillId="3" borderId="15" xfId="0" applyFont="1" applyFill="1" applyBorder="1" applyAlignment="1">
      <alignment vertical="top" wrapText="1"/>
    </xf>
    <xf numFmtId="0" fontId="6" fillId="3" borderId="16" xfId="0" applyFont="1" applyFill="1" applyBorder="1" applyAlignment="1">
      <alignment vertical="center" textRotation="255" shrinkToFit="1"/>
    </xf>
    <xf numFmtId="0" fontId="6" fillId="3" borderId="0" xfId="0" applyFont="1" applyFill="1" applyBorder="1" applyAlignment="1">
      <alignment horizontal="center" vertical="center" wrapText="1" shrinkToFit="1"/>
    </xf>
    <xf numFmtId="0" fontId="21" fillId="3" borderId="0" xfId="0" applyFont="1" applyFill="1" applyBorder="1" applyAlignment="1">
      <alignment horizontal="left" vertical="center"/>
    </xf>
    <xf numFmtId="0" fontId="23" fillId="3" borderId="0" xfId="0" applyFont="1" applyFill="1" applyBorder="1" applyAlignment="1">
      <alignment horizontal="left" vertical="center"/>
    </xf>
    <xf numFmtId="0" fontId="21" fillId="3" borderId="2" xfId="0" applyFont="1" applyFill="1" applyBorder="1" applyAlignment="1">
      <alignment horizontal="center" vertical="center"/>
    </xf>
    <xf numFmtId="0" fontId="27" fillId="3" borderId="0" xfId="0" applyFont="1" applyFill="1" applyAlignment="1">
      <alignment horizontal="center" vertical="center"/>
    </xf>
    <xf numFmtId="0" fontId="27" fillId="3" borderId="4" xfId="0" applyFont="1" applyFill="1" applyBorder="1" applyAlignment="1">
      <alignment horizontal="center" vertical="center"/>
    </xf>
    <xf numFmtId="0" fontId="27" fillId="3" borderId="1" xfId="0" applyFont="1" applyFill="1" applyBorder="1" applyAlignment="1">
      <alignment horizontal="center" vertical="center"/>
    </xf>
    <xf numFmtId="0" fontId="27" fillId="3" borderId="0" xfId="0" applyFont="1" applyFill="1" applyBorder="1" applyAlignment="1">
      <alignment horizontal="center" vertical="center"/>
    </xf>
    <xf numFmtId="0" fontId="27" fillId="3" borderId="27"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15" xfId="0" applyFont="1" applyFill="1" applyBorder="1" applyAlignment="1">
      <alignment horizontal="center" vertical="center"/>
    </xf>
    <xf numFmtId="0" fontId="6" fillId="3" borderId="16" xfId="0" applyFont="1" applyFill="1" applyBorder="1" applyAlignment="1">
      <alignment horizontal="distributed" vertical="center" wrapText="1"/>
    </xf>
    <xf numFmtId="0" fontId="6" fillId="3" borderId="5" xfId="0" applyFont="1" applyFill="1" applyBorder="1" applyAlignment="1">
      <alignment horizontal="distributed" vertical="center" wrapText="1"/>
    </xf>
    <xf numFmtId="0" fontId="6" fillId="3" borderId="15" xfId="0" applyFont="1" applyFill="1" applyBorder="1" applyAlignment="1">
      <alignment horizontal="distributed" vertical="center" wrapText="1"/>
    </xf>
    <xf numFmtId="0" fontId="21" fillId="3" borderId="3" xfId="0" applyFont="1" applyFill="1" applyBorder="1" applyAlignment="1">
      <alignment horizontal="distributed" vertical="center"/>
    </xf>
    <xf numFmtId="0" fontId="21" fillId="3" borderId="4" xfId="0" applyFont="1" applyFill="1" applyBorder="1" applyAlignment="1">
      <alignment horizontal="distributed" vertical="center"/>
    </xf>
    <xf numFmtId="0" fontId="21" fillId="3" borderId="4" xfId="0" applyFont="1" applyFill="1" applyBorder="1" applyAlignment="1">
      <alignment vertical="center"/>
    </xf>
    <xf numFmtId="0" fontId="21" fillId="3" borderId="16" xfId="0" applyFont="1" applyFill="1" applyBorder="1" applyAlignment="1">
      <alignment horizontal="distributed" vertical="center"/>
    </xf>
    <xf numFmtId="0" fontId="21" fillId="3" borderId="5" xfId="0" applyFont="1" applyFill="1" applyBorder="1" applyAlignment="1">
      <alignment horizontal="distributed" vertical="center"/>
    </xf>
    <xf numFmtId="0" fontId="21" fillId="3" borderId="5" xfId="0" applyFont="1" applyFill="1" applyBorder="1" applyAlignment="1">
      <alignment vertical="center"/>
    </xf>
    <xf numFmtId="0" fontId="7" fillId="3" borderId="35" xfId="0" applyFont="1" applyFill="1" applyBorder="1" applyAlignment="1">
      <alignment vertical="center" wrapText="1"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vertical="center"/>
    </xf>
    <xf numFmtId="0" fontId="7" fillId="5" borderId="35" xfId="0" applyFont="1" applyFill="1" applyBorder="1" applyAlignment="1">
      <alignment vertical="center" wrapText="1" shrinkToFit="1"/>
    </xf>
    <xf numFmtId="0" fontId="7" fillId="5" borderId="36" xfId="0" applyFont="1" applyFill="1" applyBorder="1" applyAlignment="1">
      <alignment vertical="center" shrinkToFit="1"/>
    </xf>
    <xf numFmtId="0" fontId="7" fillId="5" borderId="36" xfId="0" applyFont="1" applyFill="1" applyBorder="1" applyAlignment="1">
      <alignment horizontal="center" vertical="center" shrinkToFit="1"/>
    </xf>
    <xf numFmtId="0" fontId="7" fillId="5" borderId="35" xfId="0" applyFont="1" applyFill="1" applyBorder="1" applyAlignment="1">
      <alignment horizontal="center" vertical="center" shrinkToFit="1"/>
    </xf>
    <xf numFmtId="0" fontId="7" fillId="5" borderId="35" xfId="0" applyFont="1" applyFill="1" applyBorder="1" applyAlignment="1">
      <alignment vertical="center" wrapText="1"/>
    </xf>
    <xf numFmtId="0" fontId="6" fillId="3" borderId="1" xfId="0" applyFont="1" applyFill="1" applyBorder="1" applyAlignment="1">
      <alignment vertical="center"/>
    </xf>
    <xf numFmtId="0" fontId="7" fillId="8" borderId="55" xfId="0" applyFont="1" applyFill="1" applyBorder="1" applyAlignment="1">
      <alignment vertical="center"/>
    </xf>
    <xf numFmtId="0" fontId="7" fillId="3" borderId="55" xfId="0" applyFont="1" applyFill="1" applyBorder="1" applyAlignment="1">
      <alignment vertical="center" shrinkToFit="1"/>
    </xf>
    <xf numFmtId="0" fontId="7" fillId="3" borderId="56" xfId="0" applyFont="1" applyFill="1" applyBorder="1" applyAlignment="1">
      <alignment vertical="center" shrinkToFit="1"/>
    </xf>
    <xf numFmtId="0" fontId="7" fillId="3" borderId="56" xfId="0" applyFont="1" applyFill="1" applyBorder="1" applyAlignment="1">
      <alignment horizontal="center" vertical="center" shrinkToFit="1"/>
    </xf>
    <xf numFmtId="0" fontId="7" fillId="3" borderId="55" xfId="0" applyFont="1" applyFill="1" applyBorder="1" applyAlignment="1">
      <alignment horizontal="center" vertical="center" shrinkToFit="1"/>
    </xf>
    <xf numFmtId="0" fontId="7" fillId="3" borderId="55" xfId="0" applyFont="1" applyFill="1" applyBorder="1" applyAlignment="1">
      <alignment vertical="center" wrapText="1"/>
    </xf>
    <xf numFmtId="0" fontId="58" fillId="3" borderId="55" xfId="0" applyFont="1" applyFill="1" applyBorder="1" applyAlignment="1">
      <alignment vertical="center" wrapText="1"/>
    </xf>
    <xf numFmtId="0" fontId="6" fillId="0" borderId="4" xfId="0" applyFont="1" applyBorder="1" applyAlignment="1">
      <alignment horizontal="right" vertical="center"/>
    </xf>
    <xf numFmtId="0" fontId="6" fillId="0" borderId="27" xfId="0" applyFont="1" applyBorder="1" applyAlignment="1">
      <alignment horizontal="left" vertical="center"/>
    </xf>
    <xf numFmtId="0" fontId="6" fillId="0" borderId="57" xfId="0" applyFont="1" applyBorder="1" applyAlignment="1">
      <alignment horizontal="left" vertical="center"/>
    </xf>
    <xf numFmtId="0" fontId="6" fillId="0" borderId="58" xfId="0" applyFont="1" applyBorder="1" applyAlignment="1">
      <alignment horizontal="left"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17" xfId="0" applyFont="1" applyBorder="1" applyAlignment="1">
      <alignment horizontal="left" vertical="center"/>
    </xf>
    <xf numFmtId="0" fontId="6" fillId="0" borderId="16" xfId="0" applyFont="1" applyBorder="1" applyAlignment="1">
      <alignment horizontal="left" vertical="center"/>
    </xf>
    <xf numFmtId="0" fontId="6" fillId="0" borderId="59" xfId="0" applyFont="1" applyBorder="1" applyAlignment="1">
      <alignment horizontal="center" vertical="center"/>
    </xf>
    <xf numFmtId="0" fontId="6" fillId="0" borderId="61" xfId="0" applyFont="1" applyBorder="1" applyAlignment="1">
      <alignment horizontal="center" vertical="center"/>
    </xf>
    <xf numFmtId="0" fontId="7" fillId="0" borderId="0" xfId="0" applyFont="1" applyAlignment="1">
      <alignment vertical="center" wrapText="1"/>
    </xf>
    <xf numFmtId="0" fontId="7" fillId="0" borderId="27" xfId="0" applyFont="1" applyBorder="1" applyAlignment="1">
      <alignment horizontal="center" vertical="center"/>
    </xf>
    <xf numFmtId="0" fontId="6" fillId="0" borderId="5" xfId="0" applyFont="1" applyBorder="1" applyAlignment="1">
      <alignment horizontal="center" vertical="center" wrapText="1"/>
    </xf>
    <xf numFmtId="0" fontId="15" fillId="0" borderId="5" xfId="0" quotePrefix="1" applyFont="1" applyBorder="1" applyAlignment="1">
      <alignment horizontal="center" vertical="center" wrapText="1"/>
    </xf>
    <xf numFmtId="0" fontId="7" fillId="0" borderId="5" xfId="0" applyFont="1" applyBorder="1" applyAlignment="1">
      <alignment horizontal="center" vertical="center"/>
    </xf>
    <xf numFmtId="0" fontId="15" fillId="0" borderId="59" xfId="0" quotePrefix="1" applyFont="1" applyBorder="1" applyAlignment="1">
      <alignment horizontal="center" vertical="center"/>
    </xf>
    <xf numFmtId="0" fontId="15" fillId="0" borderId="0" xfId="0" quotePrefix="1" applyFont="1" applyAlignment="1">
      <alignment horizontal="center" vertical="center"/>
    </xf>
    <xf numFmtId="0" fontId="15" fillId="0" borderId="27" xfId="0" quotePrefix="1" applyFont="1" applyBorder="1" applyAlignment="1">
      <alignment horizontal="center" vertical="center"/>
    </xf>
    <xf numFmtId="0" fontId="7" fillId="0" borderId="4" xfId="0" applyFont="1" applyBorder="1" applyAlignment="1">
      <alignment horizontal="center" vertical="center"/>
    </xf>
    <xf numFmtId="0" fontId="6" fillId="0" borderId="59" xfId="0" applyFont="1" applyBorder="1" applyAlignment="1">
      <alignment horizontal="left" vertical="center"/>
    </xf>
    <xf numFmtId="0" fontId="6" fillId="0" borderId="61" xfId="0" applyFont="1" applyBorder="1" applyAlignment="1">
      <alignment horizontal="left" vertical="center"/>
    </xf>
    <xf numFmtId="0" fontId="6" fillId="0" borderId="64" xfId="0" applyFont="1" applyBorder="1" applyAlignment="1">
      <alignment horizontal="left" vertical="center"/>
    </xf>
    <xf numFmtId="0" fontId="6" fillId="0" borderId="15" xfId="0" applyFont="1" applyBorder="1" applyAlignment="1">
      <alignment horizontal="left" vertical="center"/>
    </xf>
    <xf numFmtId="0" fontId="15" fillId="0" borderId="5" xfId="0" quotePrefix="1" applyFont="1" applyBorder="1" applyAlignment="1">
      <alignment horizontal="center" vertical="center"/>
    </xf>
    <xf numFmtId="0" fontId="7" fillId="0" borderId="27" xfId="0" applyFont="1" applyBorder="1" applyAlignment="1">
      <alignment vertical="center" wrapText="1"/>
    </xf>
    <xf numFmtId="0" fontId="6" fillId="0" borderId="0" xfId="0" applyFont="1" applyAlignment="1">
      <alignment horizontal="left" vertical="top"/>
    </xf>
    <xf numFmtId="0" fontId="7" fillId="0" borderId="0" xfId="0" applyFont="1"/>
    <xf numFmtId="0" fontId="6" fillId="0" borderId="17" xfId="0" applyFont="1" applyBorder="1" applyAlignment="1">
      <alignment horizontal="center"/>
    </xf>
    <xf numFmtId="0" fontId="6" fillId="0" borderId="27" xfId="0" applyFont="1" applyBorder="1"/>
    <xf numFmtId="0" fontId="15" fillId="0" borderId="0" xfId="0" applyFont="1"/>
    <xf numFmtId="0" fontId="6" fillId="0" borderId="16" xfId="0" applyFont="1" applyBorder="1"/>
    <xf numFmtId="0" fontId="6" fillId="0" borderId="17" xfId="0" applyFont="1" applyBorder="1"/>
    <xf numFmtId="0" fontId="70" fillId="0" borderId="0" xfId="0" applyFont="1" applyAlignment="1">
      <alignment vertical="center"/>
    </xf>
    <xf numFmtId="0" fontId="70" fillId="0" borderId="2" xfId="0" applyFont="1" applyBorder="1" applyAlignment="1">
      <alignment vertical="center"/>
    </xf>
    <xf numFmtId="0" fontId="70" fillId="0" borderId="0" xfId="0" applyFont="1" applyAlignment="1">
      <alignment horizontal="left" vertical="center"/>
    </xf>
    <xf numFmtId="0" fontId="71" fillId="0" borderId="0" xfId="0" applyFont="1" applyAlignment="1">
      <alignment vertical="center"/>
    </xf>
    <xf numFmtId="0" fontId="70" fillId="0" borderId="0" xfId="0" applyFont="1" applyAlignment="1">
      <alignment horizontal="right" vertical="center"/>
    </xf>
    <xf numFmtId="0" fontId="70" fillId="0" borderId="2" xfId="0" applyFont="1" applyBorder="1" applyAlignment="1">
      <alignment horizontal="left" vertical="center"/>
    </xf>
    <xf numFmtId="0" fontId="70" fillId="0" borderId="7" xfId="0" applyFont="1" applyBorder="1" applyAlignment="1">
      <alignment vertical="center"/>
    </xf>
    <xf numFmtId="0" fontId="70" fillId="0" borderId="8" xfId="0" applyFont="1" applyBorder="1" applyAlignment="1">
      <alignment vertical="center"/>
    </xf>
    <xf numFmtId="182" fontId="70" fillId="0" borderId="0" xfId="0" applyNumberFormat="1" applyFont="1" applyAlignment="1">
      <alignment horizontal="right" vertical="center"/>
    </xf>
    <xf numFmtId="58" fontId="70" fillId="0" borderId="0" xfId="0" applyNumberFormat="1" applyFont="1" applyAlignment="1">
      <alignment vertical="center"/>
    </xf>
    <xf numFmtId="0" fontId="70" fillId="0" borderId="1" xfId="0" applyFont="1" applyBorder="1" applyAlignment="1">
      <alignment horizontal="center" vertical="center"/>
    </xf>
    <xf numFmtId="0" fontId="70" fillId="0" borderId="0" xfId="0" applyFont="1" applyAlignment="1">
      <alignment horizontal="center" vertical="center"/>
    </xf>
    <xf numFmtId="0" fontId="70" fillId="0" borderId="8" xfId="0" applyFont="1" applyBorder="1" applyAlignment="1">
      <alignment horizontal="center" vertical="center"/>
    </xf>
    <xf numFmtId="183" fontId="70" fillId="0" borderId="0" xfId="7" applyNumberFormat="1" applyFont="1" applyAlignment="1">
      <alignment horizontal="right" vertical="center"/>
    </xf>
    <xf numFmtId="10" fontId="70" fillId="0" borderId="0" xfId="3" applyNumberFormat="1" applyFont="1" applyAlignment="1">
      <alignment horizontal="center" vertical="center"/>
    </xf>
    <xf numFmtId="0" fontId="72" fillId="0" borderId="0" xfId="0" applyFont="1" applyAlignment="1">
      <alignment horizontal="left" vertical="center" wrapText="1"/>
    </xf>
    <xf numFmtId="0" fontId="73" fillId="0" borderId="0" xfId="0" applyFont="1" applyAlignment="1">
      <alignment horizontal="right"/>
    </xf>
    <xf numFmtId="0" fontId="73" fillId="0" borderId="0" xfId="0" applyFont="1" applyAlignment="1">
      <alignment horizontal="left"/>
    </xf>
    <xf numFmtId="0" fontId="73" fillId="0" borderId="0" xfId="0" applyFont="1"/>
    <xf numFmtId="0" fontId="74" fillId="0" borderId="0" xfId="0" applyFont="1" applyAlignment="1">
      <alignment vertical="center"/>
    </xf>
    <xf numFmtId="0" fontId="75" fillId="0" borderId="0" xfId="10" applyFont="1" applyAlignment="1">
      <alignment vertical="center"/>
    </xf>
    <xf numFmtId="0" fontId="12" fillId="0" borderId="0" xfId="11" applyFont="1" applyAlignment="1">
      <alignment horizontal="left" vertical="center"/>
    </xf>
    <xf numFmtId="0" fontId="10" fillId="0" borderId="0" xfId="11" applyAlignment="1">
      <alignment horizontal="left" vertical="center"/>
    </xf>
    <xf numFmtId="0" fontId="76" fillId="0" borderId="0" xfId="12" applyFont="1">
      <alignment vertical="center"/>
    </xf>
    <xf numFmtId="0" fontId="42" fillId="0" borderId="0" xfId="11" applyFont="1" applyAlignment="1">
      <alignment horizontal="center"/>
    </xf>
    <xf numFmtId="0" fontId="12" fillId="0" borderId="0" xfId="11" applyFont="1" applyAlignment="1">
      <alignment horizontal="center" vertical="center"/>
    </xf>
    <xf numFmtId="0" fontId="75" fillId="0" borderId="0" xfId="10" applyFont="1" applyAlignment="1">
      <alignment vertical="center" wrapText="1"/>
    </xf>
    <xf numFmtId="0" fontId="75" fillId="0" borderId="0" xfId="0" applyFont="1"/>
    <xf numFmtId="0" fontId="44" fillId="0" borderId="0" xfId="11" applyFont="1">
      <alignment vertical="center"/>
    </xf>
    <xf numFmtId="0" fontId="45" fillId="0" borderId="0" xfId="11" applyFont="1">
      <alignment vertical="center"/>
    </xf>
    <xf numFmtId="0" fontId="77" fillId="0" borderId="0" xfId="12" applyFont="1">
      <alignment vertical="center"/>
    </xf>
    <xf numFmtId="0" fontId="45" fillId="3" borderId="3" xfId="11" applyFont="1" applyFill="1" applyBorder="1" applyAlignment="1">
      <alignment vertical="center" textRotation="255"/>
    </xf>
    <xf numFmtId="0" fontId="45" fillId="3" borderId="4" xfId="11" applyFont="1" applyFill="1" applyBorder="1">
      <alignment vertical="center"/>
    </xf>
    <xf numFmtId="0" fontId="45" fillId="3" borderId="4" xfId="11" applyFont="1" applyFill="1" applyBorder="1" applyAlignment="1">
      <alignment horizontal="center" vertical="center"/>
    </xf>
    <xf numFmtId="0" fontId="45" fillId="3" borderId="1" xfId="11" applyFont="1" applyFill="1" applyBorder="1" applyAlignment="1">
      <alignment horizontal="center" vertical="center"/>
    </xf>
    <xf numFmtId="0" fontId="45" fillId="3" borderId="6" xfId="11" applyFont="1" applyFill="1" applyBorder="1" applyAlignment="1"/>
    <xf numFmtId="0" fontId="45" fillId="3" borderId="7" xfId="11" applyFont="1" applyFill="1" applyBorder="1" applyAlignment="1"/>
    <xf numFmtId="0" fontId="45" fillId="3" borderId="7" xfId="11" applyFont="1" applyFill="1" applyBorder="1" applyAlignment="1">
      <alignment horizontal="right"/>
    </xf>
    <xf numFmtId="0" fontId="45" fillId="3" borderId="8" xfId="11" applyFont="1" applyFill="1" applyBorder="1" applyAlignment="1"/>
    <xf numFmtId="0" fontId="45" fillId="3" borderId="16" xfId="11" applyFont="1" applyFill="1" applyBorder="1" applyAlignment="1">
      <alignment vertical="center" textRotation="255"/>
    </xf>
    <xf numFmtId="0" fontId="45" fillId="3" borderId="5" xfId="11" applyFont="1" applyFill="1" applyBorder="1">
      <alignment vertical="center"/>
    </xf>
    <xf numFmtId="0" fontId="45" fillId="3" borderId="5" xfId="11" applyFont="1" applyFill="1" applyBorder="1" applyAlignment="1">
      <alignment horizontal="center" vertical="center"/>
    </xf>
    <xf numFmtId="0" fontId="45" fillId="3" borderId="15" xfId="11" applyFont="1" applyFill="1" applyBorder="1" applyAlignment="1">
      <alignment horizontal="center" vertical="center"/>
    </xf>
    <xf numFmtId="0" fontId="45" fillId="3" borderId="7" xfId="11" applyFont="1" applyFill="1" applyBorder="1" applyAlignment="1">
      <alignment horizontal="center"/>
    </xf>
    <xf numFmtId="0" fontId="45" fillId="3" borderId="2" xfId="11" applyFont="1" applyFill="1" applyBorder="1" applyAlignment="1">
      <alignment horizontal="center"/>
    </xf>
    <xf numFmtId="0" fontId="45" fillId="3" borderId="8" xfId="11" applyFont="1" applyFill="1" applyBorder="1" applyAlignment="1">
      <alignment horizontal="center"/>
    </xf>
    <xf numFmtId="12" fontId="12" fillId="0" borderId="29" xfId="11" applyNumberFormat="1" applyFont="1" applyBorder="1" applyAlignment="1">
      <alignment horizontal="center" vertical="center"/>
    </xf>
    <xf numFmtId="2" fontId="10" fillId="0" borderId="65" xfId="9" applyNumberFormat="1" applyFont="1" applyFill="1" applyBorder="1" applyAlignment="1" applyProtection="1"/>
    <xf numFmtId="12" fontId="12" fillId="0" borderId="35" xfId="11" applyNumberFormat="1" applyFont="1" applyBorder="1" applyAlignment="1">
      <alignment horizontal="center" vertical="center"/>
    </xf>
    <xf numFmtId="0" fontId="12" fillId="0" borderId="35" xfId="11" applyFont="1" applyBorder="1" applyAlignment="1">
      <alignment horizontal="center" vertical="center"/>
    </xf>
    <xf numFmtId="12" fontId="12" fillId="3" borderId="25" xfId="11" applyNumberFormat="1" applyFont="1" applyFill="1" applyBorder="1" applyAlignment="1">
      <alignment horizontal="center" vertical="center"/>
    </xf>
    <xf numFmtId="12" fontId="12" fillId="3" borderId="35" xfId="11" applyNumberFormat="1" applyFont="1" applyFill="1" applyBorder="1" applyAlignment="1">
      <alignment horizontal="center" vertical="center"/>
    </xf>
    <xf numFmtId="0" fontId="12" fillId="0" borderId="55" xfId="11" applyFont="1" applyBorder="1" applyAlignment="1">
      <alignment horizontal="center" vertical="center"/>
    </xf>
    <xf numFmtId="0" fontId="12" fillId="0" borderId="3" xfId="11" applyFont="1" applyBorder="1" applyAlignment="1">
      <alignment horizontal="center" vertical="center" shrinkToFit="1"/>
    </xf>
    <xf numFmtId="0" fontId="12" fillId="0" borderId="25" xfId="11" applyFont="1" applyBorder="1" applyAlignment="1">
      <alignment horizontal="center" vertical="center"/>
    </xf>
    <xf numFmtId="0" fontId="12" fillId="0" borderId="6" xfId="11" applyFont="1" applyBorder="1" applyAlignment="1">
      <alignment horizontal="center" vertical="center" textRotation="255"/>
    </xf>
    <xf numFmtId="0" fontId="12" fillId="0" borderId="7" xfId="11" applyFont="1" applyBorder="1" applyAlignment="1">
      <alignment horizontal="center" vertical="center"/>
    </xf>
    <xf numFmtId="0" fontId="45" fillId="0" borderId="7" xfId="11" applyFont="1" applyBorder="1" applyAlignment="1">
      <alignment horizontal="left" vertical="center" wrapText="1"/>
    </xf>
    <xf numFmtId="0" fontId="12" fillId="0" borderId="8" xfId="11" applyFont="1" applyBorder="1" applyAlignment="1">
      <alignment horizontal="center" vertical="center"/>
    </xf>
    <xf numFmtId="185" fontId="10" fillId="0" borderId="8" xfId="9" applyNumberFormat="1" applyFont="1" applyFill="1" applyBorder="1" applyAlignment="1" applyProtection="1">
      <alignment vertical="center"/>
    </xf>
    <xf numFmtId="185" fontId="10" fillId="0" borderId="2" xfId="9" applyNumberFormat="1" applyFont="1" applyFill="1" applyBorder="1" applyAlignment="1" applyProtection="1">
      <alignment vertical="center"/>
    </xf>
    <xf numFmtId="185" fontId="75" fillId="0" borderId="2" xfId="8" applyNumberFormat="1" applyFont="1" applyFill="1" applyBorder="1" applyAlignment="1" applyProtection="1">
      <alignment vertical="center"/>
    </xf>
    <xf numFmtId="0" fontId="12" fillId="3" borderId="6" xfId="11" applyFont="1" applyFill="1" applyBorder="1" applyAlignment="1">
      <alignment horizontal="center" vertical="center" textRotation="255"/>
    </xf>
    <xf numFmtId="0" fontId="12" fillId="3" borderId="8" xfId="11" applyFont="1" applyFill="1" applyBorder="1" applyAlignment="1">
      <alignment horizontal="center"/>
    </xf>
    <xf numFmtId="185" fontId="75" fillId="0" borderId="65" xfId="8" applyNumberFormat="1" applyFont="1" applyFill="1" applyBorder="1" applyAlignment="1" applyProtection="1">
      <alignment vertical="center"/>
    </xf>
    <xf numFmtId="0" fontId="12" fillId="3" borderId="3" xfId="11" applyFont="1" applyFill="1" applyBorder="1" applyAlignment="1">
      <alignment horizontal="center" vertical="center" textRotation="255"/>
    </xf>
    <xf numFmtId="0" fontId="12" fillId="3" borderId="1" xfId="11" applyFont="1" applyFill="1" applyBorder="1" applyAlignment="1">
      <alignment horizontal="center"/>
    </xf>
    <xf numFmtId="49" fontId="10" fillId="0" borderId="17" xfId="11" applyNumberFormat="1" applyBorder="1" applyAlignment="1">
      <alignment horizontal="left" shrinkToFit="1"/>
    </xf>
    <xf numFmtId="49" fontId="10" fillId="0" borderId="0" xfId="11" applyNumberFormat="1" applyAlignment="1">
      <alignment horizontal="left" shrinkToFit="1"/>
    </xf>
    <xf numFmtId="49" fontId="10" fillId="0" borderId="0" xfId="11" quotePrefix="1" applyNumberFormat="1" applyAlignment="1">
      <alignment horizontal="left" shrinkToFit="1"/>
    </xf>
    <xf numFmtId="0" fontId="10" fillId="0" borderId="0" xfId="11" applyAlignment="1">
      <alignment vertical="top" wrapText="1"/>
    </xf>
    <xf numFmtId="0" fontId="10" fillId="0" borderId="0" xfId="11" applyAlignment="1">
      <alignment horizontal="center" vertical="center" wrapText="1"/>
    </xf>
    <xf numFmtId="9" fontId="10" fillId="0" borderId="0" xfId="3" applyFont="1" applyFill="1" applyBorder="1" applyAlignment="1" applyProtection="1">
      <alignment horizontal="center" vertical="center" wrapText="1"/>
    </xf>
    <xf numFmtId="0" fontId="75" fillId="3" borderId="0" xfId="10" applyFont="1" applyFill="1" applyAlignment="1">
      <alignment vertical="center"/>
    </xf>
    <xf numFmtId="0" fontId="45" fillId="11" borderId="7" xfId="11" applyFont="1" applyFill="1" applyBorder="1" applyAlignment="1">
      <alignment horizontal="center"/>
    </xf>
    <xf numFmtId="185" fontId="10" fillId="11" borderId="40" xfId="9" applyNumberFormat="1" applyFont="1" applyFill="1" applyBorder="1" applyAlignment="1" applyProtection="1">
      <alignment vertical="center"/>
      <protection locked="0"/>
    </xf>
    <xf numFmtId="185" fontId="10" fillId="11" borderId="35" xfId="9" applyNumberFormat="1" applyFont="1" applyFill="1" applyBorder="1" applyAlignment="1" applyProtection="1">
      <alignment vertical="center"/>
      <protection locked="0"/>
    </xf>
    <xf numFmtId="185" fontId="10" fillId="11" borderId="54" xfId="9" applyNumberFormat="1" applyFont="1" applyFill="1" applyBorder="1" applyAlignment="1" applyProtection="1">
      <alignment vertical="center"/>
      <protection locked="0"/>
    </xf>
    <xf numFmtId="185" fontId="10" fillId="11" borderId="0" xfId="9" applyNumberFormat="1" applyFont="1" applyFill="1" applyBorder="1" applyAlignment="1" applyProtection="1">
      <alignment vertical="center"/>
      <protection locked="0"/>
    </xf>
    <xf numFmtId="185" fontId="10" fillId="11" borderId="29" xfId="9" applyNumberFormat="1" applyFont="1" applyFill="1" applyBorder="1" applyAlignment="1" applyProtection="1">
      <alignment vertical="center"/>
      <protection locked="0"/>
    </xf>
    <xf numFmtId="185" fontId="10" fillId="11" borderId="27" xfId="9" applyNumberFormat="1" applyFont="1" applyFill="1" applyBorder="1" applyAlignment="1" applyProtection="1">
      <alignment vertical="center"/>
      <protection locked="0"/>
    </xf>
    <xf numFmtId="185" fontId="10" fillId="11" borderId="33" xfId="9" applyNumberFormat="1" applyFont="1" applyFill="1" applyBorder="1" applyAlignment="1" applyProtection="1">
      <alignment vertical="center"/>
      <protection locked="0"/>
    </xf>
    <xf numFmtId="185" fontId="10" fillId="11" borderId="34" xfId="9" applyNumberFormat="1" applyFont="1" applyFill="1" applyBorder="1" applyAlignment="1" applyProtection="1">
      <alignment vertical="center"/>
      <protection locked="0"/>
    </xf>
    <xf numFmtId="185" fontId="10" fillId="11" borderId="5" xfId="9" applyNumberFormat="1" applyFont="1" applyFill="1" applyBorder="1" applyAlignment="1" applyProtection="1">
      <alignment vertical="center"/>
      <protection locked="0"/>
    </xf>
    <xf numFmtId="185" fontId="10" fillId="11" borderId="28" xfId="9" applyNumberFormat="1" applyFont="1" applyFill="1" applyBorder="1" applyAlignment="1" applyProtection="1">
      <alignment vertical="center"/>
      <protection locked="0"/>
    </xf>
    <xf numFmtId="185" fontId="10" fillId="11" borderId="15" xfId="9" applyNumberFormat="1" applyFont="1" applyFill="1" applyBorder="1" applyAlignment="1" applyProtection="1">
      <alignment vertical="center"/>
      <protection locked="0"/>
    </xf>
    <xf numFmtId="2" fontId="10" fillId="12" borderId="8" xfId="9" applyNumberFormat="1" applyFont="1" applyFill="1" applyBorder="1" applyAlignment="1" applyProtection="1"/>
    <xf numFmtId="12" fontId="12" fillId="13" borderId="8" xfId="9" applyNumberFormat="1" applyFont="1" applyFill="1" applyBorder="1" applyAlignment="1" applyProtection="1">
      <alignment horizontal="center"/>
      <protection locked="0"/>
    </xf>
    <xf numFmtId="179" fontId="10" fillId="12" borderId="1" xfId="9" applyNumberFormat="1" applyFont="1" applyFill="1" applyBorder="1" applyAlignment="1" applyProtection="1"/>
    <xf numFmtId="2" fontId="10" fillId="12" borderId="1" xfId="9" applyNumberFormat="1" applyFont="1" applyFill="1" applyBorder="1" applyAlignment="1" applyProtection="1"/>
    <xf numFmtId="2" fontId="10" fillId="12" borderId="7" xfId="9" applyNumberFormat="1" applyFont="1" applyFill="1" applyBorder="1" applyAlignment="1" applyProtection="1"/>
    <xf numFmtId="186" fontId="75" fillId="12" borderId="25" xfId="8" applyNumberFormat="1" applyFont="1" applyFill="1" applyBorder="1" applyAlignment="1" applyProtection="1">
      <alignment vertical="center"/>
    </xf>
    <xf numFmtId="179" fontId="49" fillId="12" borderId="66" xfId="9" applyNumberFormat="1" applyFont="1" applyFill="1" applyBorder="1" applyAlignment="1" applyProtection="1">
      <alignment vertical="center"/>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5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7"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7" fillId="0" borderId="2" xfId="0" applyNumberFormat="1" applyFont="1" applyBorder="1" applyAlignment="1">
      <alignment horizontal="center" vertical="center" wrapText="1"/>
    </xf>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7"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51" fillId="0" borderId="0" xfId="0" applyFont="1" applyAlignment="1">
      <alignment horizontal="left" vertical="center"/>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16" xfId="0" applyFont="1" applyFill="1" applyBorder="1" applyAlignment="1">
      <alignment vertical="center" shrinkToFit="1"/>
    </xf>
    <xf numFmtId="0" fontId="7" fillId="3" borderId="16" xfId="0" applyFont="1" applyFill="1" applyBorder="1" applyAlignment="1">
      <alignment horizontal="center" vertical="center" shrinkToFit="1"/>
    </xf>
    <xf numFmtId="0" fontId="7" fillId="3" borderId="0" xfId="0" applyFont="1" applyFill="1" applyBorder="1" applyAlignment="1">
      <alignment vertical="center"/>
    </xf>
    <xf numFmtId="0" fontId="7" fillId="3" borderId="0" xfId="0" applyFont="1" applyFill="1" applyBorder="1" applyAlignment="1">
      <alignment vertical="center"/>
    </xf>
    <xf numFmtId="0" fontId="7" fillId="3" borderId="4" xfId="0" applyFont="1" applyFill="1" applyBorder="1" applyAlignment="1">
      <alignment vertical="center"/>
    </xf>
    <xf numFmtId="0" fontId="7" fillId="3" borderId="17" xfId="0" applyFont="1" applyFill="1" applyBorder="1" applyAlignment="1">
      <alignment vertical="center"/>
    </xf>
    <xf numFmtId="0" fontId="7" fillId="3" borderId="27" xfId="0" applyFont="1" applyFill="1" applyBorder="1" applyAlignment="1">
      <alignment vertical="center"/>
    </xf>
    <xf numFmtId="0" fontId="23" fillId="3" borderId="5" xfId="0" applyFont="1" applyFill="1" applyBorder="1" applyAlignment="1">
      <alignment vertical="top" wrapText="1"/>
    </xf>
    <xf numFmtId="0" fontId="23" fillId="3" borderId="15" xfId="0" applyFont="1" applyFill="1" applyBorder="1" applyAlignment="1">
      <alignment vertical="top" wrapText="1"/>
    </xf>
    <xf numFmtId="0" fontId="21" fillId="3" borderId="0" xfId="0" applyFont="1" applyFill="1" applyBorder="1" applyAlignment="1">
      <alignment vertical="center" shrinkToFit="1"/>
    </xf>
    <xf numFmtId="0" fontId="7" fillId="8" borderId="28" xfId="0" applyFont="1" applyFill="1" applyBorder="1" applyAlignment="1">
      <alignment vertical="center"/>
    </xf>
    <xf numFmtId="0" fontId="7" fillId="3" borderId="28" xfId="0" applyFont="1" applyFill="1" applyBorder="1" applyAlignment="1">
      <alignment vertical="center" shrinkToFit="1"/>
    </xf>
    <xf numFmtId="0" fontId="7" fillId="3" borderId="28" xfId="0" applyFont="1" applyFill="1" applyBorder="1" applyAlignment="1">
      <alignment horizontal="center" vertical="center" shrinkToFit="1"/>
    </xf>
    <xf numFmtId="0" fontId="7" fillId="3" borderId="28" xfId="0" applyFont="1" applyFill="1" applyBorder="1" applyAlignment="1">
      <alignment vertical="center" wrapText="1"/>
    </xf>
    <xf numFmtId="0" fontId="7" fillId="3" borderId="25" xfId="0" applyFont="1" applyFill="1" applyBorder="1" applyAlignment="1">
      <alignment vertical="center" wrapText="1"/>
    </xf>
    <xf numFmtId="0" fontId="23" fillId="3" borderId="16" xfId="0" applyFont="1" applyFill="1" applyBorder="1" applyAlignment="1">
      <alignment vertical="top"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0" xfId="0" applyFont="1" applyFill="1" applyAlignment="1">
      <alignment vertical="center" wrapText="1"/>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5" xfId="0" applyFont="1" applyFill="1" applyBorder="1" applyAlignment="1">
      <alignment vertical="center"/>
    </xf>
    <xf numFmtId="0" fontId="6" fillId="3" borderId="2" xfId="0" applyFont="1" applyFill="1" applyBorder="1" applyAlignment="1">
      <alignment vertical="center"/>
    </xf>
    <xf numFmtId="0" fontId="6" fillId="3" borderId="17" xfId="0" applyFont="1" applyFill="1" applyBorder="1" applyAlignment="1">
      <alignment vertical="center"/>
    </xf>
    <xf numFmtId="0" fontId="6" fillId="3" borderId="0" xfId="0" applyFont="1" applyFill="1" applyAlignment="1">
      <alignment vertical="center"/>
    </xf>
    <xf numFmtId="0" fontId="6" fillId="3" borderId="27" xfId="0" applyFont="1" applyFill="1" applyBorder="1" applyAlignment="1">
      <alignment vertical="center"/>
    </xf>
    <xf numFmtId="0" fontId="6" fillId="3" borderId="6" xfId="0" applyFont="1" applyFill="1" applyBorder="1" applyAlignment="1">
      <alignment horizontal="center" vertical="center" shrinkToFit="1"/>
    </xf>
    <xf numFmtId="0" fontId="6" fillId="3" borderId="17" xfId="0" applyFont="1" applyFill="1" applyBorder="1" applyAlignment="1">
      <alignment vertical="center" wrapTex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0" xfId="0" applyFont="1" applyFill="1" applyBorder="1" applyAlignment="1">
      <alignment horizontal="left" vertical="center" shrinkToFit="1"/>
    </xf>
    <xf numFmtId="0" fontId="6" fillId="3" borderId="7" xfId="0" applyFont="1" applyFill="1" applyBorder="1" applyAlignment="1">
      <alignment horizontal="center" vertical="center" shrinkToFit="1"/>
    </xf>
    <xf numFmtId="0" fontId="6" fillId="3" borderId="0" xfId="0" applyFont="1" applyFill="1" applyAlignment="1">
      <alignment horizontal="left" wrapText="1"/>
    </xf>
    <xf numFmtId="0" fontId="6" fillId="7" borderId="7" xfId="0" applyFont="1" applyFill="1" applyBorder="1" applyAlignment="1">
      <alignment horizontal="center" vertical="center" shrinkToFit="1"/>
    </xf>
    <xf numFmtId="0" fontId="6" fillId="3" borderId="7" xfId="0" applyFont="1" applyFill="1" applyBorder="1" applyAlignment="1">
      <alignment horizontal="left" vertical="center" shrinkToFit="1"/>
    </xf>
    <xf numFmtId="0" fontId="6" fillId="3" borderId="6" xfId="0" applyFont="1" applyFill="1" applyBorder="1" applyAlignment="1">
      <alignment horizontal="right" vertical="center" shrinkToFit="1"/>
    </xf>
    <xf numFmtId="0" fontId="6" fillId="5" borderId="7" xfId="0" applyFont="1" applyFill="1" applyBorder="1" applyAlignment="1">
      <alignment horizontal="right" vertical="center" shrinkToFit="1"/>
    </xf>
    <xf numFmtId="0" fontId="6" fillId="3" borderId="8" xfId="0" applyFont="1" applyFill="1" applyBorder="1" applyAlignment="1">
      <alignment horizontal="left" vertical="center" shrinkToFit="1"/>
    </xf>
    <xf numFmtId="0" fontId="6" fillId="3" borderId="25" xfId="0" applyFont="1" applyFill="1" applyBorder="1" applyAlignment="1">
      <alignment horizontal="center" vertical="center"/>
    </xf>
    <xf numFmtId="0" fontId="6" fillId="5" borderId="68" xfId="0" applyFont="1" applyFill="1" applyBorder="1" applyAlignment="1">
      <alignment vertical="center" shrinkToFit="1"/>
    </xf>
    <xf numFmtId="0" fontId="6" fillId="5" borderId="69" xfId="0" applyFont="1" applyFill="1" applyBorder="1" applyAlignment="1">
      <alignment vertical="center" shrinkToFit="1"/>
    </xf>
    <xf numFmtId="0" fontId="6" fillId="5" borderId="66" xfId="0" applyFont="1" applyFill="1" applyBorder="1" applyAlignment="1">
      <alignment vertical="center" shrinkToFit="1"/>
    </xf>
    <xf numFmtId="0" fontId="6" fillId="3" borderId="71" xfId="0" applyFont="1" applyFill="1" applyBorder="1" applyAlignment="1">
      <alignment vertical="center" shrinkToFit="1"/>
    </xf>
    <xf numFmtId="0" fontId="6" fillId="7" borderId="72" xfId="0" applyFont="1" applyFill="1" applyBorder="1" applyAlignment="1">
      <alignment vertical="center" shrinkToFit="1"/>
    </xf>
    <xf numFmtId="179" fontId="6" fillId="7" borderId="72" xfId="0" applyNumberFormat="1" applyFont="1" applyFill="1" applyBorder="1" applyAlignment="1">
      <alignment vertical="center" shrinkToFit="1"/>
    </xf>
    <xf numFmtId="0" fontId="6" fillId="3" borderId="28" xfId="0" applyFont="1" applyFill="1" applyBorder="1" applyAlignment="1">
      <alignment vertical="center"/>
    </xf>
    <xf numFmtId="0" fontId="6" fillId="3" borderId="3" xfId="0" applyFont="1" applyFill="1" applyBorder="1" applyAlignment="1">
      <alignment vertical="center"/>
    </xf>
    <xf numFmtId="0" fontId="19" fillId="5" borderId="73" xfId="0" applyFont="1" applyFill="1" applyBorder="1" applyAlignment="1">
      <alignment horizontal="center" vertical="center" shrinkToFit="1"/>
    </xf>
    <xf numFmtId="0" fontId="6" fillId="3" borderId="74" xfId="0" applyFont="1" applyFill="1" applyBorder="1" applyAlignment="1">
      <alignment horizontal="center"/>
    </xf>
    <xf numFmtId="0" fontId="19" fillId="3" borderId="0" xfId="0" applyFont="1" applyFill="1" applyBorder="1" applyAlignment="1">
      <alignment horizontal="center" vertical="center" wrapText="1"/>
    </xf>
    <xf numFmtId="0" fontId="6" fillId="3" borderId="74" xfId="0" applyFont="1" applyFill="1" applyBorder="1" applyAlignment="1"/>
    <xf numFmtId="0" fontId="6" fillId="3" borderId="0" xfId="0" applyFont="1" applyFill="1" applyBorder="1" applyAlignment="1">
      <alignment horizontal="center" vertical="center" wrapText="1"/>
    </xf>
    <xf numFmtId="0" fontId="53" fillId="3" borderId="0" xfId="0" applyFont="1" applyFill="1" applyBorder="1" applyAlignment="1">
      <alignment vertical="center"/>
    </xf>
    <xf numFmtId="0" fontId="6" fillId="3" borderId="16" xfId="0" applyFont="1" applyFill="1" applyBorder="1" applyAlignment="1">
      <alignment vertical="center" wrapText="1"/>
    </xf>
    <xf numFmtId="49" fontId="6" fillId="3" borderId="5" xfId="0" applyNumberFormat="1" applyFont="1" applyFill="1" applyBorder="1" applyAlignment="1">
      <alignment vertical="center"/>
    </xf>
    <xf numFmtId="0" fontId="6" fillId="3" borderId="0" xfId="0" applyFont="1" applyFill="1" applyBorder="1" applyAlignment="1">
      <alignment horizontal="left" vertical="center"/>
    </xf>
    <xf numFmtId="0" fontId="9" fillId="7" borderId="2" xfId="0" applyFont="1" applyFill="1" applyBorder="1" applyAlignment="1">
      <alignment horizontal="center" vertical="center"/>
    </xf>
    <xf numFmtId="0" fontId="7" fillId="3" borderId="25" xfId="0" applyFont="1" applyFill="1" applyBorder="1" applyAlignment="1">
      <alignment horizontal="center" vertical="center"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vertical="center"/>
    </xf>
    <xf numFmtId="0" fontId="7" fillId="3" borderId="0" xfId="0" applyFont="1" applyFill="1" applyBorder="1" applyAlignment="1">
      <alignment vertical="center" wrapText="1"/>
    </xf>
    <xf numFmtId="0" fontId="7" fillId="0" borderId="0" xfId="0" applyFont="1" applyFill="1" applyBorder="1" applyAlignment="1">
      <alignment vertical="center"/>
    </xf>
    <xf numFmtId="0" fontId="55" fillId="6" borderId="0" xfId="13" applyFill="1" applyAlignment="1">
      <alignment horizontal="center" vertical="center"/>
    </xf>
    <xf numFmtId="0" fontId="7" fillId="3" borderId="0" xfId="0" applyFont="1" applyFill="1" applyBorder="1" applyAlignment="1">
      <alignment vertical="top"/>
    </xf>
    <xf numFmtId="0" fontId="7" fillId="3" borderId="0" xfId="0" applyFont="1" applyFill="1" applyBorder="1" applyAlignment="1">
      <alignment vertical="center"/>
    </xf>
    <xf numFmtId="0" fontId="7" fillId="3" borderId="16" xfId="0" applyFont="1" applyFill="1" applyBorder="1" applyAlignment="1">
      <alignment horizontal="center" vertical="center" shrinkToFit="1"/>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17" xfId="0" applyFont="1" applyBorder="1" applyAlignment="1">
      <alignment horizontal="center" vertical="center"/>
    </xf>
    <xf numFmtId="0" fontId="6" fillId="0" borderId="62" xfId="0" quotePrefix="1" applyFont="1" applyBorder="1" applyAlignment="1">
      <alignment horizontal="center" vertical="center"/>
    </xf>
    <xf numFmtId="0" fontId="7" fillId="0" borderId="0" xfId="0" applyFont="1" applyAlignment="1">
      <alignment horizontal="left" vertical="center" wrapText="1"/>
    </xf>
    <xf numFmtId="0" fontId="7" fillId="0" borderId="2" xfId="0" applyFont="1" applyBorder="1" applyAlignment="1">
      <alignment horizontal="center" vertical="center"/>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6" fillId="0" borderId="15"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7" fillId="0" borderId="0" xfId="0" applyFont="1" applyAlignment="1">
      <alignment horizontal="center" vertical="center"/>
    </xf>
    <xf numFmtId="0" fontId="15" fillId="0" borderId="63" xfId="0" quotePrefix="1" applyFont="1" applyBorder="1" applyAlignment="1">
      <alignment horizontal="center" vertical="center"/>
    </xf>
    <xf numFmtId="0" fontId="6" fillId="0" borderId="0" xfId="0" applyFont="1" applyAlignment="1">
      <alignment horizontal="center"/>
    </xf>
    <xf numFmtId="0" fontId="6" fillId="0" borderId="0" xfId="0" applyFont="1" applyAlignment="1">
      <alignment vertical="center"/>
    </xf>
    <xf numFmtId="0" fontId="6" fillId="0" borderId="27" xfId="0" applyFont="1" applyBorder="1" applyAlignment="1">
      <alignment vertical="center"/>
    </xf>
    <xf numFmtId="0" fontId="6" fillId="0" borderId="8" xfId="0" applyFont="1" applyBorder="1" applyAlignment="1">
      <alignment horizontal="center" vertical="center" wrapText="1"/>
    </xf>
    <xf numFmtId="0" fontId="6" fillId="0" borderId="4"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4" xfId="0" applyFont="1" applyBorder="1" applyAlignment="1">
      <alignment horizontal="center" vertical="center" wrapText="1"/>
    </xf>
    <xf numFmtId="0" fontId="6" fillId="0" borderId="6" xfId="0" applyFont="1" applyBorder="1" applyAlignment="1">
      <alignment horizontal="left" vertical="center"/>
    </xf>
    <xf numFmtId="0" fontId="6" fillId="0" borderId="17" xfId="0" applyFont="1" applyBorder="1" applyAlignment="1">
      <alignment vertical="center"/>
    </xf>
    <xf numFmtId="0" fontId="6" fillId="0" borderId="0" xfId="0" applyFont="1" applyAlignment="1">
      <alignment vertical="top"/>
    </xf>
    <xf numFmtId="0" fontId="6" fillId="0" borderId="27" xfId="0" applyFont="1" applyBorder="1" applyAlignment="1">
      <alignment vertical="top"/>
    </xf>
    <xf numFmtId="0" fontId="6" fillId="0" borderId="17" xfId="0" applyFont="1" applyBorder="1" applyAlignment="1">
      <alignment vertical="top"/>
    </xf>
    <xf numFmtId="0" fontId="6" fillId="0" borderId="29" xfId="0" applyFont="1" applyBorder="1" applyAlignment="1">
      <alignment vertical="center"/>
    </xf>
    <xf numFmtId="0" fontId="6" fillId="0" borderId="16" xfId="0" applyFont="1" applyBorder="1" applyAlignment="1">
      <alignment vertical="center"/>
    </xf>
    <xf numFmtId="0" fontId="6" fillId="0" borderId="28" xfId="0" applyFont="1" applyBorder="1" applyAlignment="1">
      <alignment vertical="center"/>
    </xf>
    <xf numFmtId="0" fontId="6" fillId="0" borderId="15" xfId="0" applyFont="1" applyBorder="1" applyAlignment="1">
      <alignment vertical="center"/>
    </xf>
    <xf numFmtId="0" fontId="6" fillId="0" borderId="0" xfId="0" applyFont="1" applyAlignment="1">
      <alignment horizontal="left" vertical="center"/>
    </xf>
    <xf numFmtId="0" fontId="0" fillId="0" borderId="0" xfId="0" applyAlignment="1">
      <alignment horizontal="center" vertical="center"/>
    </xf>
    <xf numFmtId="0" fontId="6" fillId="0" borderId="29" xfId="0" applyFont="1" applyBorder="1" applyAlignment="1">
      <alignment horizontal="left" vertical="center"/>
    </xf>
    <xf numFmtId="0" fontId="6" fillId="0" borderId="29" xfId="0" applyFont="1" applyBorder="1" applyAlignment="1">
      <alignment vertical="center" wrapText="1"/>
    </xf>
    <xf numFmtId="0" fontId="89" fillId="0" borderId="0" xfId="0" applyFont="1" applyAlignment="1">
      <alignment horizontal="left" vertical="center"/>
    </xf>
    <xf numFmtId="0" fontId="7" fillId="5" borderId="7" xfId="0" applyFont="1" applyFill="1" applyBorder="1" applyAlignment="1">
      <alignment horizontal="center"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7" xfId="18" applyFont="1" applyBorder="1" applyAlignment="1">
      <alignment horizontal="center" vertical="center"/>
    </xf>
    <xf numFmtId="0" fontId="6" fillId="0" borderId="0" xfId="18" applyFont="1" applyAlignment="1">
      <alignment horizontal="center" vertical="center"/>
    </xf>
    <xf numFmtId="0" fontId="37" fillId="0" borderId="7" xfId="0" applyFont="1" applyBorder="1" applyAlignment="1">
      <alignment vertical="center"/>
    </xf>
    <xf numFmtId="0" fontId="6" fillId="0" borderId="8" xfId="0" applyFont="1" applyBorder="1" applyAlignment="1">
      <alignment vertical="center"/>
    </xf>
    <xf numFmtId="0" fontId="37" fillId="0" borderId="4" xfId="0" applyFont="1" applyBorder="1" applyAlignment="1">
      <alignment vertical="center"/>
    </xf>
    <xf numFmtId="0" fontId="6" fillId="0" borderId="5" xfId="0" applyFont="1" applyBorder="1" applyAlignment="1">
      <alignment vertical="center"/>
    </xf>
    <xf numFmtId="0" fontId="6" fillId="0" borderId="5" xfId="18" applyFont="1" applyBorder="1" applyAlignment="1">
      <alignment horizontal="center" vertical="center"/>
    </xf>
    <xf numFmtId="0" fontId="37" fillId="0" borderId="5" xfId="0" applyFont="1" applyBorder="1" applyAlignment="1">
      <alignment vertical="center"/>
    </xf>
    <xf numFmtId="0" fontId="6" fillId="0" borderId="61" xfId="18" applyFont="1" applyBorder="1" applyAlignment="1">
      <alignment horizontal="center" vertical="center"/>
    </xf>
    <xf numFmtId="0" fontId="6" fillId="0" borderId="60" xfId="0" applyFont="1" applyBorder="1" applyAlignment="1">
      <alignment horizontal="center" vertical="center"/>
    </xf>
    <xf numFmtId="0" fontId="6" fillId="0" borderId="62" xfId="0" applyFont="1" applyBorder="1" applyAlignment="1">
      <alignment horizontal="center" vertical="center"/>
    </xf>
    <xf numFmtId="0" fontId="84" fillId="0" borderId="0" xfId="0" applyFont="1" applyAlignment="1">
      <alignment horizontal="left" vertical="center"/>
    </xf>
    <xf numFmtId="0" fontId="54" fillId="0" borderId="17" xfId="0" applyFont="1" applyBorder="1" applyAlignment="1">
      <alignment horizontal="center" vertical="center"/>
    </xf>
    <xf numFmtId="0" fontId="54" fillId="0" borderId="0" xfId="0" applyFont="1" applyAlignment="1">
      <alignment horizontal="center" vertical="center"/>
    </xf>
    <xf numFmtId="0" fontId="54" fillId="0" borderId="27" xfId="0" applyFont="1" applyBorder="1" applyAlignment="1">
      <alignment horizontal="center" vertical="center"/>
    </xf>
    <xf numFmtId="0" fontId="6" fillId="0" borderId="17" xfId="18" applyFont="1" applyBorder="1" applyAlignment="1">
      <alignment horizontal="center" vertical="center"/>
    </xf>
    <xf numFmtId="0" fontId="6" fillId="0" borderId="27" xfId="18" applyFont="1" applyBorder="1" applyAlignment="1">
      <alignment horizontal="center"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pplyAlignment="1">
      <alignment horizontal="right" vertical="center"/>
    </xf>
    <xf numFmtId="0" fontId="0" fillId="0" borderId="27" xfId="0" applyBorder="1" applyAlignment="1">
      <alignment horizontal="center" vertical="center"/>
    </xf>
    <xf numFmtId="0" fontId="7" fillId="0" borderId="7" xfId="0" applyFont="1" applyBorder="1" applyAlignment="1">
      <alignment horizontal="center" vertical="center"/>
    </xf>
    <xf numFmtId="0" fontId="0" fillId="0" borderId="0" xfId="0" applyAlignment="1">
      <alignment horizontal="right"/>
    </xf>
    <xf numFmtId="0" fontId="58" fillId="10" borderId="36" xfId="0" applyFont="1" applyFill="1" applyBorder="1" applyAlignment="1">
      <alignment horizontal="center" vertical="center" shrinkToFi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35" xfId="0" applyFont="1" applyBorder="1" applyAlignment="1">
      <alignment horizontal="left"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horizontal="left" vertical="top"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left" vertical="center" wrapText="1"/>
    </xf>
    <xf numFmtId="0" fontId="6" fillId="0" borderId="0" xfId="0" applyFont="1" applyAlignment="1">
      <alignment horizontal="left" vertical="center" wrapText="1"/>
    </xf>
    <xf numFmtId="0" fontId="37" fillId="0" borderId="25"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6" xfId="0" applyFont="1" applyBorder="1" applyAlignment="1">
      <alignment horizontal="center" vertical="center" wrapText="1"/>
    </xf>
    <xf numFmtId="0" fontId="6" fillId="0" borderId="0" xfId="0" applyFont="1" applyAlignment="1">
      <alignment horizontal="center"/>
    </xf>
    <xf numFmtId="0" fontId="6" fillId="0" borderId="0" xfId="0" applyFont="1" applyAlignment="1">
      <alignment vertical="center"/>
    </xf>
    <xf numFmtId="0" fontId="6" fillId="0" borderId="27" xfId="0" applyFont="1" applyBorder="1" applyAlignment="1">
      <alignment vertical="center"/>
    </xf>
    <xf numFmtId="0" fontId="6" fillId="0" borderId="2"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55" fillId="0" borderId="2" xfId="13" applyBorder="1" applyAlignment="1">
      <alignment horizontal="center" vertical="center"/>
    </xf>
    <xf numFmtId="0" fontId="55" fillId="6" borderId="2" xfId="13" applyFill="1" applyBorder="1" applyAlignment="1">
      <alignment horizontal="center" vertical="center"/>
    </xf>
    <xf numFmtId="0" fontId="6" fillId="0" borderId="16"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7" fillId="0" borderId="0" xfId="0" applyFont="1" applyAlignment="1">
      <alignment horizontal="center" vertical="center"/>
    </xf>
    <xf numFmtId="0" fontId="6" fillId="0" borderId="16" xfId="0" applyFont="1" applyBorder="1" applyAlignment="1">
      <alignment horizontal="center"/>
    </xf>
    <xf numFmtId="0" fontId="6" fillId="0" borderId="3" xfId="0" applyFont="1" applyBorder="1" applyAlignment="1">
      <alignment horizontal="center"/>
    </xf>
    <xf numFmtId="0" fontId="99" fillId="3" borderId="0" xfId="19" applyFont="1" applyFill="1" applyAlignment="1">
      <alignment horizontal="left" vertical="top"/>
    </xf>
    <xf numFmtId="0" fontId="100" fillId="3" borderId="165" xfId="19" applyFont="1" applyFill="1" applyBorder="1" applyAlignment="1">
      <alignment vertical="center" wrapText="1"/>
    </xf>
    <xf numFmtId="0" fontId="100" fillId="3" borderId="163" xfId="19" applyFont="1" applyFill="1" applyBorder="1" applyAlignment="1">
      <alignment vertical="center" wrapText="1"/>
    </xf>
    <xf numFmtId="0" fontId="100" fillId="3" borderId="166" xfId="19" applyFont="1" applyFill="1" applyBorder="1" applyAlignment="1">
      <alignment vertical="center" wrapText="1"/>
    </xf>
    <xf numFmtId="0" fontId="100" fillId="3" borderId="173" xfId="19" applyFont="1" applyFill="1" applyBorder="1" applyAlignment="1">
      <alignment horizontal="center" vertical="center" wrapText="1"/>
    </xf>
    <xf numFmtId="0" fontId="95" fillId="3" borderId="0" xfId="20" applyFont="1" applyFill="1" applyAlignment="1">
      <alignment horizontal="center" vertical="center" wrapText="1"/>
    </xf>
    <xf numFmtId="0" fontId="95" fillId="3" borderId="0" xfId="20" applyFont="1" applyFill="1" applyAlignment="1">
      <alignment vertical="center" wrapText="1"/>
    </xf>
    <xf numFmtId="0" fontId="81" fillId="3" borderId="0" xfId="19" applyFont="1" applyFill="1" applyAlignment="1">
      <alignment horizontal="center" vertical="center" wrapText="1"/>
    </xf>
    <xf numFmtId="0" fontId="100" fillId="16" borderId="73" xfId="19" applyFont="1" applyFill="1" applyBorder="1" applyAlignment="1">
      <alignment vertical="center" textRotation="255" wrapText="1"/>
    </xf>
    <xf numFmtId="0" fontId="99" fillId="3" borderId="0" xfId="19" applyFont="1" applyFill="1" applyAlignment="1">
      <alignment horizontal="left" vertical="center"/>
    </xf>
    <xf numFmtId="0" fontId="100" fillId="3" borderId="192" xfId="19" applyFont="1" applyFill="1" applyBorder="1" applyAlignment="1">
      <alignment horizontal="left" vertical="center" wrapText="1"/>
    </xf>
    <xf numFmtId="0" fontId="100" fillId="3" borderId="191" xfId="19" applyFont="1" applyFill="1" applyBorder="1" applyAlignment="1">
      <alignment vertical="top" wrapText="1"/>
    </xf>
    <xf numFmtId="0" fontId="100" fillId="3" borderId="191" xfId="19" applyFont="1" applyFill="1" applyBorder="1" applyAlignment="1">
      <alignment vertical="center" wrapText="1"/>
    </xf>
    <xf numFmtId="0" fontId="99" fillId="3" borderId="191" xfId="19" applyFont="1" applyFill="1" applyBorder="1" applyAlignment="1">
      <alignment horizontal="left" vertical="center"/>
    </xf>
    <xf numFmtId="0" fontId="99" fillId="3" borderId="103" xfId="19" applyFont="1" applyFill="1" applyBorder="1" applyAlignment="1">
      <alignment horizontal="left" vertical="center"/>
    </xf>
    <xf numFmtId="0" fontId="100" fillId="0" borderId="0" xfId="19" applyFont="1" applyAlignment="1">
      <alignment horizontal="center" vertical="center" wrapText="1"/>
    </xf>
    <xf numFmtId="49" fontId="100" fillId="3" borderId="0" xfId="19" applyNumberFormat="1" applyFont="1" applyFill="1" applyAlignment="1">
      <alignment vertical="center" wrapText="1"/>
    </xf>
    <xf numFmtId="49" fontId="100" fillId="3" borderId="62" xfId="19" applyNumberFormat="1" applyFont="1" applyFill="1" applyBorder="1" applyAlignment="1">
      <alignment vertical="center" wrapText="1"/>
    </xf>
    <xf numFmtId="0" fontId="100" fillId="3" borderId="167" xfId="19" applyFont="1" applyFill="1" applyBorder="1" applyAlignment="1">
      <alignment horizontal="left" vertical="center"/>
    </xf>
    <xf numFmtId="0" fontId="100" fillId="3" borderId="168" xfId="19" applyFont="1" applyFill="1" applyBorder="1" applyAlignment="1">
      <alignment horizontal="left" vertical="center"/>
    </xf>
    <xf numFmtId="0" fontId="100" fillId="3" borderId="168" xfId="19" applyFont="1" applyFill="1" applyBorder="1" applyAlignment="1">
      <alignment horizontal="left" vertical="center" wrapText="1"/>
    </xf>
    <xf numFmtId="0" fontId="100" fillId="3" borderId="163" xfId="19" applyFont="1" applyFill="1" applyBorder="1" applyAlignment="1">
      <alignment horizontal="right" vertical="center" wrapText="1"/>
    </xf>
    <xf numFmtId="0" fontId="100" fillId="3" borderId="168"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208" xfId="19" applyFont="1" applyFill="1" applyBorder="1" applyAlignment="1">
      <alignment horizontal="left" vertical="center"/>
    </xf>
    <xf numFmtId="0" fontId="100" fillId="3" borderId="209" xfId="19" applyFont="1" applyFill="1" applyBorder="1" applyAlignment="1">
      <alignment horizontal="left" vertical="center" wrapText="1"/>
    </xf>
    <xf numFmtId="0" fontId="100" fillId="3" borderId="205"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49" fontId="100" fillId="3" borderId="210" xfId="19" applyNumberFormat="1" applyFont="1" applyFill="1" applyBorder="1" applyAlignment="1">
      <alignment vertical="center" wrapText="1"/>
    </xf>
    <xf numFmtId="0" fontId="100" fillId="3" borderId="93" xfId="19" applyFont="1" applyFill="1" applyBorder="1" applyAlignment="1">
      <alignment vertical="center"/>
    </xf>
    <xf numFmtId="0" fontId="100" fillId="3" borderId="93" xfId="19" applyFont="1" applyFill="1" applyBorder="1" applyAlignment="1">
      <alignment vertical="center" wrapText="1"/>
    </xf>
    <xf numFmtId="0" fontId="100" fillId="3" borderId="74" xfId="19" applyFont="1" applyFill="1" applyBorder="1" applyAlignment="1">
      <alignment vertical="top" wrapText="1"/>
    </xf>
    <xf numFmtId="0" fontId="99" fillId="3" borderId="0" xfId="19" applyFont="1" applyFill="1" applyAlignment="1">
      <alignment horizontal="left" vertical="top" indent="4"/>
    </xf>
    <xf numFmtId="0" fontId="99" fillId="3" borderId="0" xfId="19" applyFont="1" applyFill="1" applyAlignment="1">
      <alignment horizontal="left" vertical="top" indent="6"/>
    </xf>
    <xf numFmtId="0" fontId="15" fillId="5" borderId="35" xfId="0" applyFont="1" applyFill="1" applyBorder="1" applyAlignment="1">
      <alignment vertical="center" wrapText="1"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6" fillId="0" borderId="0" xfId="0" applyFont="1" applyAlignment="1">
      <alignment horizontal="left" vertical="center"/>
    </xf>
    <xf numFmtId="0" fontId="6" fillId="0" borderId="3"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7" fillId="3" borderId="0" xfId="0" applyFont="1" applyFill="1" applyBorder="1" applyAlignment="1">
      <alignment vertical="center"/>
    </xf>
    <xf numFmtId="0" fontId="6" fillId="0" borderId="2" xfId="0" applyFont="1" applyBorder="1" applyAlignment="1">
      <alignment horizontal="center" vertical="center"/>
    </xf>
    <xf numFmtId="0" fontId="6" fillId="0" borderId="16" xfId="0" applyFont="1" applyBorder="1" applyAlignment="1">
      <alignment horizontal="center" vertical="center"/>
    </xf>
    <xf numFmtId="0" fontId="6" fillId="0" borderId="0" xfId="0" applyFont="1" applyAlignment="1">
      <alignment horizontal="center"/>
    </xf>
    <xf numFmtId="0" fontId="6" fillId="0" borderId="0" xfId="0" applyFont="1" applyAlignment="1">
      <alignment horizontal="center" vertic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7" fillId="0" borderId="2" xfId="0" applyFont="1" applyBorder="1" applyAlignment="1">
      <alignment horizontal="center" vertical="center"/>
    </xf>
    <xf numFmtId="0" fontId="7" fillId="0" borderId="0" xfId="0" applyFont="1" applyAlignment="1">
      <alignment horizontal="center" vertical="center"/>
    </xf>
    <xf numFmtId="0" fontId="6" fillId="0" borderId="6" xfId="18" applyFont="1" applyBorder="1" applyAlignment="1">
      <alignment horizontal="center" vertical="center"/>
    </xf>
    <xf numFmtId="0" fontId="104" fillId="0" borderId="0" xfId="0" applyFont="1" applyAlignment="1">
      <alignment vertical="center"/>
    </xf>
    <xf numFmtId="0" fontId="6" fillId="0" borderId="17" xfId="0" applyFont="1" applyBorder="1" applyAlignment="1">
      <alignment horizontal="center" vertical="top"/>
    </xf>
    <xf numFmtId="0" fontId="6" fillId="0" borderId="0" xfId="0" applyFont="1" applyAlignment="1">
      <alignment vertical="center" wrapText="1"/>
    </xf>
    <xf numFmtId="0" fontId="6" fillId="0" borderId="27" xfId="0" applyFont="1" applyBorder="1" applyAlignment="1">
      <alignment vertical="center" wrapText="1"/>
    </xf>
    <xf numFmtId="0" fontId="6" fillId="0" borderId="5" xfId="0" applyFont="1" applyBorder="1" applyAlignment="1">
      <alignment horizontal="right" vertical="center"/>
    </xf>
    <xf numFmtId="0" fontId="6" fillId="0" borderId="29" xfId="0" applyFont="1" applyBorder="1"/>
    <xf numFmtId="0" fontId="6" fillId="0" borderId="0" xfId="0" applyFont="1" applyAlignment="1">
      <alignment vertical="top" wrapText="1"/>
    </xf>
    <xf numFmtId="0" fontId="6" fillId="0" borderId="2" xfId="0" applyFont="1" applyBorder="1" applyAlignment="1">
      <alignment horizontal="centerContinuous" vertical="center"/>
    </xf>
    <xf numFmtId="0" fontId="7" fillId="0" borderId="0" xfId="0" applyFont="1" applyAlignment="1">
      <alignment vertical="center"/>
    </xf>
    <xf numFmtId="0" fontId="103" fillId="0" borderId="0" xfId="0" applyFont="1" applyAlignment="1">
      <alignment vertical="center"/>
    </xf>
    <xf numFmtId="0" fontId="6" fillId="0" borderId="7" xfId="0" applyFont="1" applyBorder="1" applyAlignment="1">
      <alignment vertical="center" wrapText="1" shrinkToFit="1"/>
    </xf>
    <xf numFmtId="49" fontId="6" fillId="0" borderId="0" xfId="0" applyNumberFormat="1" applyFont="1" applyAlignment="1">
      <alignment horizontal="left" vertical="center"/>
    </xf>
    <xf numFmtId="0" fontId="7" fillId="0" borderId="27" xfId="0" applyFont="1" applyBorder="1" applyAlignment="1">
      <alignment vertical="center"/>
    </xf>
    <xf numFmtId="0" fontId="7" fillId="0" borderId="17" xfId="0" applyFont="1" applyBorder="1" applyAlignment="1">
      <alignment horizontal="center" vertical="center"/>
    </xf>
    <xf numFmtId="1" fontId="6" fillId="0" borderId="7" xfId="0" applyNumberFormat="1" applyFont="1" applyBorder="1" applyAlignment="1">
      <alignment vertical="center"/>
    </xf>
    <xf numFmtId="0" fontId="16" fillId="0" borderId="0" xfId="0" applyFont="1" applyAlignment="1">
      <alignment horizontal="left" vertical="center"/>
    </xf>
    <xf numFmtId="49" fontId="6" fillId="0" borderId="5" xfId="0" applyNumberFormat="1" applyFont="1" applyBorder="1" applyAlignment="1">
      <alignment horizontal="left" vertical="center"/>
    </xf>
    <xf numFmtId="0" fontId="7" fillId="3" borderId="3" xfId="0" applyFont="1" applyFill="1" applyBorder="1" applyAlignment="1">
      <alignment horizontal="center" vertical="center" shrinkToFit="1"/>
    </xf>
    <xf numFmtId="0" fontId="84" fillId="0" borderId="17" xfId="0" applyFont="1" applyBorder="1" applyAlignment="1">
      <alignment vertical="center"/>
    </xf>
    <xf numFmtId="0" fontId="84" fillId="0" borderId="16" xfId="0" applyFont="1" applyBorder="1" applyAlignment="1">
      <alignment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5" xfId="0" applyFont="1" applyBorder="1" applyAlignment="1">
      <alignment vertical="center"/>
    </xf>
    <xf numFmtId="0" fontId="6" fillId="0" borderId="15" xfId="0" applyFont="1" applyBorder="1" applyAlignment="1">
      <alignmen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8" xfId="0" applyFont="1" applyBorder="1" applyAlignment="1">
      <alignment vertical="center"/>
    </xf>
    <xf numFmtId="0" fontId="6" fillId="0" borderId="3" xfId="18" applyFont="1" applyBorder="1" applyAlignment="1">
      <alignment horizontal="center" vertical="center"/>
    </xf>
    <xf numFmtId="0" fontId="6" fillId="0" borderId="4" xfId="18" applyFont="1" applyBorder="1" applyAlignment="1">
      <alignment horizontal="center" vertical="center"/>
    </xf>
    <xf numFmtId="0" fontId="37" fillId="0" borderId="1" xfId="0" applyFont="1" applyBorder="1" applyAlignment="1">
      <alignment vertical="center"/>
    </xf>
    <xf numFmtId="0" fontId="6" fillId="0" borderId="17" xfId="0" applyFont="1" applyBorder="1" applyAlignment="1">
      <alignment horizontal="left" vertical="center"/>
    </xf>
    <xf numFmtId="0" fontId="37" fillId="0" borderId="0" xfId="0" applyFont="1" applyAlignment="1">
      <alignment vertical="center"/>
    </xf>
    <xf numFmtId="0" fontId="37" fillId="0" borderId="27" xfId="0" applyFont="1" applyBorder="1" applyAlignment="1">
      <alignment vertical="center"/>
    </xf>
    <xf numFmtId="0" fontId="6" fillId="0" borderId="16" xfId="18" applyFont="1" applyBorder="1" applyAlignment="1">
      <alignment horizontal="center" vertical="center"/>
    </xf>
    <xf numFmtId="0" fontId="37" fillId="0" borderId="15" xfId="0" applyFont="1" applyBorder="1" applyAlignment="1">
      <alignment vertical="center"/>
    </xf>
    <xf numFmtId="0" fontId="89" fillId="0" borderId="0" xfId="0" applyFont="1" applyAlignment="1">
      <alignment wrapText="1"/>
    </xf>
    <xf numFmtId="0" fontId="37" fillId="0" borderId="25" xfId="0" applyFont="1" applyBorder="1" applyAlignment="1">
      <alignment vertical="center"/>
    </xf>
    <xf numFmtId="0" fontId="89"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7" xfId="0" applyFont="1" applyBorder="1" applyAlignment="1">
      <alignment horizontal="center" vertical="center"/>
    </xf>
    <xf numFmtId="0" fontId="0" fillId="0" borderId="4" xfId="0" applyBorder="1"/>
    <xf numFmtId="0" fontId="0" fillId="0" borderId="5" xfId="0" applyBorder="1"/>
    <xf numFmtId="0" fontId="6" fillId="0" borderId="17" xfId="18" applyFont="1" applyBorder="1" applyAlignment="1">
      <alignment vertical="center"/>
    </xf>
    <xf numFmtId="0" fontId="6" fillId="0" borderId="0" xfId="18" applyFont="1" applyAlignment="1">
      <alignment vertical="center"/>
    </xf>
    <xf numFmtId="0" fontId="6" fillId="0" borderId="27" xfId="18" applyFont="1" applyBorder="1" applyAlignment="1">
      <alignment vertical="center"/>
    </xf>
    <xf numFmtId="0" fontId="6" fillId="0" borderId="5" xfId="18" applyFont="1" applyBorder="1" applyAlignment="1">
      <alignment horizontal="left" vertical="center"/>
    </xf>
    <xf numFmtId="0" fontId="6" fillId="0" borderId="15" xfId="18" applyFont="1" applyBorder="1" applyAlignment="1">
      <alignment horizontal="left" vertical="center"/>
    </xf>
    <xf numFmtId="0" fontId="6" fillId="0" borderId="0" xfId="18" applyFont="1" applyAlignment="1">
      <alignment horizontal="left" vertical="center"/>
    </xf>
    <xf numFmtId="0" fontId="6" fillId="0" borderId="4" xfId="18" applyFont="1" applyBorder="1" applyAlignment="1">
      <alignment horizontal="left" vertical="center"/>
    </xf>
    <xf numFmtId="0" fontId="6" fillId="0" borderId="1" xfId="18" applyFont="1" applyBorder="1" applyAlignment="1">
      <alignment horizontal="left" vertical="center"/>
    </xf>
    <xf numFmtId="0" fontId="37" fillId="0" borderId="29" xfId="0" applyFont="1" applyBorder="1" applyAlignment="1">
      <alignment vertical="center"/>
    </xf>
    <xf numFmtId="0" fontId="37" fillId="0" borderId="6" xfId="0" applyFont="1" applyBorder="1" applyAlignment="1">
      <alignment vertical="center"/>
    </xf>
    <xf numFmtId="190" fontId="6" fillId="0" borderId="7" xfId="18" applyNumberFormat="1" applyFont="1" applyBorder="1" applyAlignment="1">
      <alignment horizontal="center" vertical="center"/>
    </xf>
    <xf numFmtId="190" fontId="6" fillId="0" borderId="8" xfId="18" applyNumberFormat="1" applyFont="1" applyBorder="1" applyAlignment="1">
      <alignment horizontal="center" vertical="center"/>
    </xf>
    <xf numFmtId="190" fontId="6" fillId="0" borderId="27" xfId="18" applyNumberFormat="1" applyFont="1" applyBorder="1" applyAlignment="1">
      <alignment vertical="center"/>
    </xf>
    <xf numFmtId="0" fontId="6" fillId="0" borderId="16" xfId="0" applyFont="1" applyBorder="1" applyAlignment="1">
      <alignment vertical="center" wrapText="1"/>
    </xf>
    <xf numFmtId="190" fontId="6" fillId="0" borderId="5" xfId="18" applyNumberFormat="1" applyFont="1" applyBorder="1" applyAlignment="1">
      <alignment horizontal="center" vertical="center"/>
    </xf>
    <xf numFmtId="190" fontId="6" fillId="0" borderId="15" xfId="18" applyNumberFormat="1" applyFont="1" applyBorder="1" applyAlignment="1">
      <alignment vertical="center"/>
    </xf>
    <xf numFmtId="178" fontId="6" fillId="0" borderId="0" xfId="0" applyNumberFormat="1" applyFont="1" applyAlignment="1">
      <alignment vertical="center"/>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center" vertical="center"/>
    </xf>
    <xf numFmtId="0" fontId="15" fillId="0" borderId="0" xfId="0" applyFont="1" applyAlignment="1">
      <alignment horizontal="left" vertical="top"/>
    </xf>
    <xf numFmtId="0" fontId="15" fillId="0" borderId="0" xfId="0" applyFont="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6" xfId="0" applyFont="1" applyBorder="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horizontal="left"/>
    </xf>
    <xf numFmtId="0" fontId="37" fillId="0" borderId="7" xfId="0" applyFont="1" applyBorder="1" applyAlignment="1">
      <alignment horizontal="left" vertical="center"/>
    </xf>
    <xf numFmtId="0" fontId="6" fillId="0" borderId="27" xfId="0" applyFont="1" applyBorder="1" applyAlignment="1">
      <alignment horizontal="left" vertical="center"/>
    </xf>
    <xf numFmtId="0" fontId="105" fillId="0" borderId="0" xfId="0" applyFont="1" applyAlignment="1">
      <alignment vertical="center"/>
    </xf>
    <xf numFmtId="0" fontId="16" fillId="0" borderId="27" xfId="0" applyFont="1" applyBorder="1" applyAlignment="1">
      <alignment vertical="center" shrinkToFit="1"/>
    </xf>
    <xf numFmtId="0" fontId="6" fillId="0" borderId="28" xfId="0" applyFont="1" applyBorder="1" applyAlignment="1">
      <alignment horizontal="center" vertical="center"/>
    </xf>
    <xf numFmtId="0" fontId="37" fillId="0" borderId="5" xfId="0" applyFont="1" applyBorder="1" applyAlignment="1">
      <alignment horizontal="left" vertical="center"/>
    </xf>
    <xf numFmtId="178" fontId="6" fillId="0" borderId="5" xfId="0" applyNumberFormat="1" applyFont="1" applyBorder="1" applyAlignment="1">
      <alignment vertical="center"/>
    </xf>
    <xf numFmtId="178" fontId="6" fillId="0" borderId="4" xfId="0" applyNumberFormat="1" applyFont="1" applyBorder="1" applyAlignment="1">
      <alignment vertical="center"/>
    </xf>
    <xf numFmtId="0" fontId="16" fillId="0" borderId="0" xfId="0" applyFont="1" applyAlignment="1">
      <alignment vertical="top"/>
    </xf>
    <xf numFmtId="0" fontId="16" fillId="0" borderId="0" xfId="0" applyFont="1" applyAlignment="1">
      <alignment vertical="center"/>
    </xf>
    <xf numFmtId="0" fontId="6" fillId="0" borderId="25" xfId="0" applyFont="1" applyBorder="1" applyAlignment="1">
      <alignment horizontal="center" vertical="center"/>
    </xf>
    <xf numFmtId="178" fontId="6" fillId="0" borderId="5" xfId="0" applyNumberFormat="1" applyFont="1" applyBorder="1" applyAlignment="1">
      <alignment horizontal="center" vertical="center"/>
    </xf>
    <xf numFmtId="178" fontId="6" fillId="0" borderId="0" xfId="0" applyNumberFormat="1" applyFont="1" applyAlignment="1">
      <alignment horizontal="center" vertical="center"/>
    </xf>
    <xf numFmtId="0" fontId="106" fillId="3" borderId="0" xfId="13" applyFont="1" applyFill="1">
      <alignment vertical="center"/>
    </xf>
    <xf numFmtId="0" fontId="107" fillId="3" borderId="0" xfId="13" applyFont="1" applyFill="1">
      <alignment vertical="center"/>
    </xf>
    <xf numFmtId="0" fontId="55" fillId="3" borderId="0" xfId="13" applyFill="1">
      <alignment vertical="center"/>
    </xf>
    <xf numFmtId="0" fontId="55" fillId="3" borderId="0" xfId="13" applyFill="1" applyAlignment="1">
      <alignment horizontal="right" vertical="center"/>
    </xf>
    <xf numFmtId="0" fontId="55" fillId="3" borderId="0" xfId="13" applyFill="1" applyAlignment="1">
      <alignment horizontal="center" vertical="center"/>
    </xf>
    <xf numFmtId="0" fontId="78" fillId="3" borderId="0" xfId="13" applyFont="1" applyFill="1" applyAlignment="1">
      <alignment horizontal="center" vertical="center"/>
    </xf>
    <xf numFmtId="0" fontId="55" fillId="3" borderId="0" xfId="13" applyFill="1" applyAlignment="1">
      <alignment horizontal="center" vertical="center" shrinkToFit="1"/>
    </xf>
    <xf numFmtId="0" fontId="55" fillId="3" borderId="27" xfId="13" applyFill="1" applyBorder="1" applyAlignment="1">
      <alignment horizontal="center" vertical="center"/>
    </xf>
    <xf numFmtId="0" fontId="56" fillId="3" borderId="0" xfId="13" applyFont="1" applyFill="1">
      <alignment vertical="center"/>
    </xf>
    <xf numFmtId="0" fontId="55" fillId="3" borderId="2" xfId="13" applyFill="1" applyBorder="1">
      <alignment vertical="center"/>
    </xf>
    <xf numFmtId="187" fontId="55" fillId="0" borderId="29" xfId="13" applyNumberFormat="1" applyBorder="1" applyAlignment="1">
      <alignment horizontal="center" vertical="center"/>
    </xf>
    <xf numFmtId="0" fontId="79" fillId="3" borderId="40" xfId="13" applyFont="1" applyFill="1" applyBorder="1" applyAlignment="1">
      <alignment vertical="center" wrapText="1"/>
    </xf>
    <xf numFmtId="38" fontId="80" fillId="6" borderId="40" xfId="22" applyFont="1" applyFill="1" applyBorder="1">
      <alignment vertical="center"/>
    </xf>
    <xf numFmtId="0" fontId="55" fillId="3" borderId="40" xfId="13" applyFill="1" applyBorder="1">
      <alignment vertical="center"/>
    </xf>
    <xf numFmtId="0" fontId="55" fillId="0" borderId="2" xfId="13" applyBorder="1">
      <alignment vertical="center"/>
    </xf>
    <xf numFmtId="0" fontId="55" fillId="3" borderId="28" xfId="13" applyFill="1" applyBorder="1" applyAlignment="1">
      <alignment horizontal="center" vertical="center"/>
    </xf>
    <xf numFmtId="0" fontId="79" fillId="3" borderId="54" xfId="13" applyFont="1" applyFill="1" applyBorder="1" applyAlignment="1">
      <alignment vertical="center" wrapText="1"/>
    </xf>
    <xf numFmtId="38" fontId="80" fillId="6" borderId="54" xfId="22" applyFont="1" applyFill="1" applyBorder="1">
      <alignment vertical="center"/>
    </xf>
    <xf numFmtId="0" fontId="55" fillId="3" borderId="54" xfId="13" applyFill="1" applyBorder="1">
      <alignment vertical="center"/>
    </xf>
    <xf numFmtId="187" fontId="55" fillId="3" borderId="29" xfId="13" applyNumberFormat="1" applyFill="1" applyBorder="1" applyAlignment="1">
      <alignment horizontal="center" vertical="center"/>
    </xf>
    <xf numFmtId="0" fontId="79" fillId="3" borderId="41" xfId="13" applyFont="1" applyFill="1" applyBorder="1" applyAlignment="1">
      <alignment vertical="center" wrapText="1"/>
    </xf>
    <xf numFmtId="38" fontId="80" fillId="6" borderId="41" xfId="22" applyFont="1" applyFill="1" applyBorder="1">
      <alignment vertical="center"/>
    </xf>
    <xf numFmtId="0" fontId="55" fillId="3" borderId="41" xfId="13" applyFill="1" applyBorder="1">
      <alignment vertical="center"/>
    </xf>
    <xf numFmtId="0" fontId="55" fillId="3" borderId="4" xfId="13" applyFill="1" applyBorder="1" applyAlignment="1">
      <alignment horizontal="center" vertical="center"/>
    </xf>
    <xf numFmtId="177" fontId="2" fillId="3" borderId="4" xfId="22" applyNumberFormat="1" applyFont="1" applyFill="1" applyBorder="1" applyAlignment="1">
      <alignment horizontal="center" vertical="center"/>
    </xf>
    <xf numFmtId="0" fontId="55" fillId="3" borderId="4" xfId="13" applyFill="1" applyBorder="1" applyAlignment="1">
      <alignment vertical="center" wrapText="1"/>
    </xf>
    <xf numFmtId="38" fontId="2" fillId="3" borderId="4" xfId="22" applyFont="1" applyFill="1" applyBorder="1">
      <alignment vertical="center"/>
    </xf>
    <xf numFmtId="0" fontId="55" fillId="3" borderId="4" xfId="13" applyFill="1" applyBorder="1">
      <alignment vertical="center"/>
    </xf>
    <xf numFmtId="38" fontId="2" fillId="3" borderId="5" xfId="22" applyFont="1" applyFill="1" applyBorder="1">
      <alignment vertical="center"/>
    </xf>
    <xf numFmtId="0" fontId="55" fillId="3" borderId="5" xfId="13" applyFill="1" applyBorder="1">
      <alignment vertical="center"/>
    </xf>
    <xf numFmtId="180" fontId="55" fillId="3" borderId="7" xfId="13" applyNumberFormat="1" applyFill="1" applyBorder="1" applyAlignment="1">
      <alignment horizontal="center" vertical="center"/>
    </xf>
    <xf numFmtId="0" fontId="55" fillId="3" borderId="17" xfId="13" applyFill="1" applyBorder="1">
      <alignment vertical="center"/>
    </xf>
    <xf numFmtId="178" fontId="80" fillId="3" borderId="0" xfId="5" applyNumberFormat="1" applyFont="1" applyFill="1" applyBorder="1" applyAlignment="1">
      <alignment horizontal="center" vertical="center"/>
    </xf>
    <xf numFmtId="0" fontId="81" fillId="3" borderId="40" xfId="13" applyFont="1" applyFill="1" applyBorder="1" applyAlignment="1">
      <alignment vertical="center" wrapText="1"/>
    </xf>
    <xf numFmtId="0" fontId="55" fillId="6" borderId="28" xfId="13" applyFill="1" applyBorder="1" applyAlignment="1">
      <alignment horizontal="center" vertical="center"/>
    </xf>
    <xf numFmtId="0" fontId="81" fillId="3" borderId="54" xfId="13" applyFont="1" applyFill="1" applyBorder="1" applyAlignment="1">
      <alignment vertical="center" wrapText="1"/>
    </xf>
    <xf numFmtId="187" fontId="55" fillId="6" borderId="29" xfId="13" applyNumberFormat="1" applyFill="1" applyBorder="1" applyAlignment="1">
      <alignment horizontal="center" vertical="center"/>
    </xf>
    <xf numFmtId="0" fontId="81" fillId="3" borderId="41" xfId="13" applyFont="1" applyFill="1" applyBorder="1" applyAlignment="1">
      <alignment vertical="center" wrapText="1"/>
    </xf>
    <xf numFmtId="0" fontId="55" fillId="3" borderId="0" xfId="13" applyFill="1" applyAlignment="1">
      <alignment horizontal="left" vertical="center"/>
    </xf>
    <xf numFmtId="0" fontId="55" fillId="3" borderId="16" xfId="13" applyFill="1" applyBorder="1">
      <alignment vertical="center"/>
    </xf>
    <xf numFmtId="0" fontId="6" fillId="0" borderId="135" xfId="0" applyFont="1" applyBorder="1"/>
    <xf numFmtId="0" fontId="7" fillId="3" borderId="0" xfId="0" applyFont="1" applyFill="1" applyBorder="1" applyAlignment="1">
      <alignment vertical="top" shrinkToFit="1"/>
    </xf>
    <xf numFmtId="0" fontId="6" fillId="0" borderId="6"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left" vertical="top" wrapText="1"/>
    </xf>
    <xf numFmtId="0" fontId="7" fillId="3" borderId="0" xfId="0" applyFont="1" applyFill="1" applyBorder="1" applyAlignment="1">
      <alignment vertical="center"/>
    </xf>
    <xf numFmtId="0" fontId="6" fillId="0" borderId="0" xfId="0" applyFont="1" applyAlignment="1">
      <alignment vertical="center" wrapText="1"/>
    </xf>
    <xf numFmtId="0" fontId="6" fillId="0" borderId="7" xfId="0" applyFont="1" applyBorder="1" applyAlignment="1">
      <alignment vertical="center"/>
    </xf>
    <xf numFmtId="0" fontId="6" fillId="0" borderId="8" xfId="0" applyFont="1" applyBorder="1" applyAlignment="1">
      <alignment vertical="center"/>
    </xf>
    <xf numFmtId="0" fontId="6" fillId="0" borderId="27" xfId="0" applyFont="1" applyBorder="1" applyAlignment="1">
      <alignment vertical="center" wrapText="1"/>
    </xf>
    <xf numFmtId="0" fontId="6" fillId="0" borderId="0" xfId="0" applyFont="1" applyAlignment="1">
      <alignment horizontal="center"/>
    </xf>
    <xf numFmtId="0" fontId="6" fillId="0" borderId="16" xfId="0" applyFont="1" applyBorder="1" applyAlignment="1">
      <alignment horizontal="center"/>
    </xf>
    <xf numFmtId="0" fontId="6" fillId="0" borderId="3" xfId="0" applyFont="1" applyBorder="1" applyAlignment="1">
      <alignment horizontal="center"/>
    </xf>
    <xf numFmtId="179" fontId="6" fillId="0" borderId="0" xfId="0" applyNumberFormat="1" applyFont="1" applyAlignment="1">
      <alignment horizontal="left" vertical="center"/>
    </xf>
    <xf numFmtId="0" fontId="6" fillId="0" borderId="17" xfId="0" applyFont="1" applyBorder="1" applyAlignment="1">
      <alignment horizontal="left" vertical="center" indent="1"/>
    </xf>
    <xf numFmtId="0" fontId="18" fillId="0" borderId="0" xfId="0" applyFont="1" applyAlignment="1">
      <alignment horizontal="left" vertical="center"/>
    </xf>
    <xf numFmtId="0" fontId="106" fillId="0" borderId="0" xfId="23" applyFont="1">
      <alignment vertical="center"/>
    </xf>
    <xf numFmtId="0" fontId="55" fillId="0" borderId="0" xfId="23">
      <alignment vertical="center"/>
    </xf>
    <xf numFmtId="0" fontId="55" fillId="0" borderId="0" xfId="23" applyAlignment="1">
      <alignment horizontal="right" vertical="center"/>
    </xf>
    <xf numFmtId="0" fontId="55" fillId="0" borderId="0" xfId="23" applyAlignment="1">
      <alignment horizontal="center" vertical="center"/>
    </xf>
    <xf numFmtId="0" fontId="55" fillId="6" borderId="0" xfId="23" applyFill="1" applyAlignment="1">
      <alignment horizontal="center" vertical="center"/>
    </xf>
    <xf numFmtId="0" fontId="55" fillId="0" borderId="8" xfId="23" applyBorder="1" applyAlignment="1">
      <alignment horizontal="center" vertical="center"/>
    </xf>
    <xf numFmtId="0" fontId="55" fillId="0" borderId="8" xfId="23" applyBorder="1">
      <alignment vertical="center"/>
    </xf>
    <xf numFmtId="0" fontId="55" fillId="0" borderId="5" xfId="23" applyBorder="1">
      <alignment vertical="center"/>
    </xf>
    <xf numFmtId="0" fontId="55" fillId="0" borderId="5" xfId="23" applyBorder="1" applyAlignment="1">
      <alignment horizontal="center" vertical="center" wrapText="1"/>
    </xf>
    <xf numFmtId="0" fontId="55" fillId="0" borderId="5" xfId="23" applyBorder="1" applyAlignment="1">
      <alignment horizontal="center" vertical="center"/>
    </xf>
    <xf numFmtId="180" fontId="55" fillId="0" borderId="5" xfId="23" applyNumberFormat="1" applyBorder="1" applyAlignment="1">
      <alignment horizontal="center" vertical="center"/>
    </xf>
    <xf numFmtId="178" fontId="0" fillId="0" borderId="5" xfId="24" applyNumberFormat="1" applyFont="1" applyFill="1" applyBorder="1" applyAlignment="1">
      <alignment horizontal="center" vertical="center"/>
    </xf>
    <xf numFmtId="0" fontId="55" fillId="0" borderId="4" xfId="23" applyBorder="1">
      <alignment vertical="center"/>
    </xf>
    <xf numFmtId="178" fontId="6" fillId="0" borderId="17" xfId="0" applyNumberFormat="1" applyFont="1" applyBorder="1" applyAlignment="1">
      <alignment horizontal="center" vertical="center"/>
    </xf>
    <xf numFmtId="0" fontId="37" fillId="0" borderId="16" xfId="0" applyFont="1" applyBorder="1" applyAlignment="1">
      <alignment horizontal="left" vertical="center"/>
    </xf>
    <xf numFmtId="0" fontId="65" fillId="10" borderId="0" xfId="0" applyFont="1" applyFill="1" applyAlignment="1">
      <alignment horizontal="right" vertical="top"/>
    </xf>
    <xf numFmtId="0" fontId="7" fillId="3" borderId="50"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57" fillId="3" borderId="5" xfId="0" applyFont="1" applyFill="1" applyBorder="1" applyAlignment="1">
      <alignment vertical="center"/>
    </xf>
    <xf numFmtId="0" fontId="7" fillId="3" borderId="41" xfId="0" applyFont="1" applyFill="1" applyBorder="1" applyAlignment="1">
      <alignment vertical="center" wrapText="1"/>
    </xf>
    <xf numFmtId="0" fontId="21" fillId="3" borderId="17" xfId="0" applyFont="1" applyFill="1" applyBorder="1" applyAlignment="1">
      <alignment vertical="center" shrinkToFit="1"/>
    </xf>
    <xf numFmtId="0" fontId="6" fillId="0" borderId="27" xfId="0" applyFont="1" applyBorder="1" applyAlignment="1">
      <alignment vertical="top" wrapText="1"/>
    </xf>
    <xf numFmtId="0" fontId="7" fillId="3" borderId="0" xfId="0" applyFont="1" applyFill="1" applyBorder="1" applyAlignment="1">
      <alignment vertical="top"/>
    </xf>
    <xf numFmtId="0" fontId="7" fillId="3" borderId="0" xfId="0" applyFont="1" applyFill="1" applyBorder="1" applyAlignment="1">
      <alignment vertical="center"/>
    </xf>
    <xf numFmtId="0" fontId="21" fillId="4" borderId="1" xfId="0" applyFont="1" applyFill="1" applyBorder="1" applyAlignment="1">
      <alignment vertical="center" shrinkToFit="1"/>
    </xf>
    <xf numFmtId="0" fontId="21" fillId="4" borderId="27" xfId="0" applyFont="1" applyFill="1" applyBorder="1" applyAlignment="1">
      <alignment vertical="center" shrinkToFit="1"/>
    </xf>
    <xf numFmtId="0" fontId="21" fillId="3" borderId="50" xfId="0" applyFont="1" applyFill="1" applyBorder="1" applyAlignment="1">
      <alignment vertical="center" shrinkToFit="1"/>
    </xf>
    <xf numFmtId="0" fontId="21" fillId="3" borderId="41" xfId="0" applyFont="1" applyFill="1" applyBorder="1" applyAlignment="1">
      <alignment vertical="center" wrapText="1" shrinkToFit="1"/>
    </xf>
    <xf numFmtId="0" fontId="21" fillId="3" borderId="0" xfId="0" applyFont="1" applyFill="1" applyAlignment="1">
      <alignment vertical="center" shrinkToFit="1"/>
    </xf>
    <xf numFmtId="0" fontId="21" fillId="4" borderId="0" xfId="0" applyFont="1" applyFill="1" applyAlignment="1">
      <alignment horizontal="center" vertical="center" shrinkToFit="1"/>
    </xf>
    <xf numFmtId="0" fontId="21" fillId="4" borderId="15" xfId="0" applyFont="1" applyFill="1" applyBorder="1" applyAlignment="1">
      <alignment horizontal="center" vertical="center" shrinkToFit="1"/>
    </xf>
    <xf numFmtId="0" fontId="65" fillId="4" borderId="29" xfId="0" applyFont="1" applyFill="1" applyBorder="1" applyAlignment="1">
      <alignment horizontal="center" vertical="center" shrinkToFit="1"/>
    </xf>
    <xf numFmtId="0" fontId="65" fillId="4" borderId="28" xfId="0" applyFont="1" applyFill="1" applyBorder="1" applyAlignment="1">
      <alignment horizontal="center" vertical="center" shrinkToFit="1"/>
    </xf>
    <xf numFmtId="0" fontId="21" fillId="3" borderId="17" xfId="0" applyFont="1" applyFill="1" applyBorder="1" applyAlignment="1">
      <alignment vertical="top"/>
    </xf>
    <xf numFmtId="0" fontId="21" fillId="0" borderId="29" xfId="0" applyFont="1" applyFill="1" applyBorder="1" applyAlignment="1">
      <alignment vertical="center" shrinkToFit="1"/>
    </xf>
    <xf numFmtId="0" fontId="7" fillId="0" borderId="35" xfId="0" applyFont="1" applyFill="1" applyBorder="1" applyAlignment="1">
      <alignment vertical="center"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vertical="center"/>
    </xf>
    <xf numFmtId="0" fontId="6" fillId="3" borderId="2" xfId="0" applyFont="1" applyFill="1" applyBorder="1" applyAlignment="1">
      <alignment horizontal="center" vertical="center"/>
    </xf>
    <xf numFmtId="0" fontId="6" fillId="3" borderId="0" xfId="0" applyFont="1" applyFill="1" applyBorder="1" applyAlignment="1">
      <alignment vertical="center" shrinkToFit="1"/>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6" fillId="0" borderId="0" xfId="0" applyFont="1" applyAlignment="1">
      <alignment horizontal="left" vertical="center"/>
    </xf>
    <xf numFmtId="0" fontId="6" fillId="0" borderId="4"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2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left" vertical="center" wrapText="1"/>
    </xf>
    <xf numFmtId="0" fontId="7" fillId="3" borderId="0" xfId="0" applyFont="1" applyFill="1" applyBorder="1" applyAlignment="1">
      <alignment vertical="center"/>
    </xf>
    <xf numFmtId="0" fontId="7" fillId="3" borderId="0" xfId="0" applyFont="1" applyFill="1" applyBorder="1" applyAlignment="1">
      <alignment vertical="center" wrapText="1"/>
    </xf>
    <xf numFmtId="0" fontId="6" fillId="0" borderId="0" xfId="0" applyFont="1" applyAlignment="1">
      <alignment horizontal="center"/>
    </xf>
    <xf numFmtId="0" fontId="6" fillId="0" borderId="8" xfId="0" applyFont="1" applyBorder="1" applyAlignment="1">
      <alignment horizontal="left"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8"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0" fontId="6" fillId="0" borderId="6" xfId="0" applyFont="1" applyBorder="1" applyAlignment="1">
      <alignment vertical="center"/>
    </xf>
    <xf numFmtId="0" fontId="6" fillId="0" borderId="7" xfId="0" applyFont="1" applyBorder="1" applyAlignment="1">
      <alignment vertical="center"/>
    </xf>
    <xf numFmtId="0" fontId="6" fillId="0" borderId="16" xfId="0" applyFont="1" applyBorder="1" applyAlignment="1">
      <alignment vertical="center"/>
    </xf>
    <xf numFmtId="0" fontId="6" fillId="0" borderId="5" xfId="0" applyFont="1" applyBorder="1" applyAlignment="1">
      <alignmen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7" fillId="0" borderId="2" xfId="0" applyFont="1" applyBorder="1" applyAlignment="1">
      <alignment horizontal="center" vertical="center"/>
    </xf>
    <xf numFmtId="0" fontId="6" fillId="0" borderId="17" xfId="0" applyFont="1" applyBorder="1" applyAlignment="1">
      <alignment vertical="center" wrapText="1"/>
    </xf>
    <xf numFmtId="0" fontId="6" fillId="0" borderId="27" xfId="0" applyFont="1" applyBorder="1" applyAlignment="1">
      <alignment vertical="center" wrapText="1"/>
    </xf>
    <xf numFmtId="0" fontId="6" fillId="0" borderId="8" xfId="0" applyFont="1" applyBorder="1" applyAlignment="1">
      <alignment vertical="center"/>
    </xf>
    <xf numFmtId="0" fontId="15" fillId="0" borderId="0" xfId="0" applyFont="1" applyAlignment="1">
      <alignment horizontal="left"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5" xfId="0" applyFont="1" applyBorder="1" applyAlignment="1">
      <alignment vertical="center"/>
    </xf>
    <xf numFmtId="0" fontId="6" fillId="3" borderId="0" xfId="0" applyFont="1" applyFill="1" applyBorder="1" applyAlignment="1">
      <alignment horizontal="center" vertical="center"/>
    </xf>
    <xf numFmtId="0" fontId="9" fillId="7" borderId="0" xfId="0"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6" fillId="0" borderId="0" xfId="0" applyFont="1" applyFill="1" applyBorder="1" applyAlignment="1">
      <alignment vertical="center" shrinkToFit="1"/>
    </xf>
    <xf numFmtId="0" fontId="6" fillId="0" borderId="0" xfId="0" applyFont="1" applyFill="1" applyBorder="1" applyAlignment="1">
      <alignment vertical="center"/>
    </xf>
    <xf numFmtId="0" fontId="7" fillId="8" borderId="41" xfId="0" applyFont="1" applyFill="1" applyBorder="1" applyAlignment="1">
      <alignment vertical="center"/>
    </xf>
    <xf numFmtId="0" fontId="64" fillId="3" borderId="5" xfId="0" applyFont="1" applyFill="1" applyBorder="1" applyAlignment="1">
      <alignment vertical="center"/>
    </xf>
    <xf numFmtId="0" fontId="7" fillId="3" borderId="214" xfId="0" applyFont="1" applyFill="1" applyBorder="1" applyAlignment="1">
      <alignment horizontal="center" vertical="center" shrinkToFit="1"/>
    </xf>
    <xf numFmtId="0" fontId="7" fillId="3" borderId="50" xfId="0" applyFont="1" applyFill="1" applyBorder="1" applyAlignment="1">
      <alignment vertical="center" wrapText="1"/>
    </xf>
    <xf numFmtId="0" fontId="109" fillId="3" borderId="0" xfId="0" applyFont="1" applyFill="1" applyAlignment="1">
      <alignment vertical="center"/>
    </xf>
    <xf numFmtId="0" fontId="110" fillId="3" borderId="0" xfId="0" applyFont="1" applyFill="1" applyAlignment="1">
      <alignment vertical="center"/>
    </xf>
    <xf numFmtId="0" fontId="58" fillId="3" borderId="35" xfId="0" applyFont="1" applyFill="1" applyBorder="1" applyAlignment="1">
      <alignment horizontal="center" vertical="center" shrinkToFit="1"/>
    </xf>
    <xf numFmtId="0" fontId="7" fillId="8" borderId="40" xfId="0" applyFont="1" applyFill="1" applyBorder="1" applyAlignment="1">
      <alignment vertical="center" shrinkToFit="1"/>
    </xf>
    <xf numFmtId="0" fontId="7" fillId="8" borderId="41" xfId="0" applyFont="1" applyFill="1" applyBorder="1" applyAlignment="1">
      <alignment vertical="center" shrinkToFit="1"/>
    </xf>
    <xf numFmtId="0" fontId="7" fillId="8" borderId="28" xfId="0" applyFont="1" applyFill="1" applyBorder="1" applyAlignment="1">
      <alignment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4" fillId="0" borderId="4" xfId="0" applyFont="1" applyBorder="1" applyAlignment="1">
      <alignment horizontal="center" vertical="center"/>
    </xf>
    <xf numFmtId="0" fontId="7" fillId="0" borderId="35" xfId="0" applyFont="1" applyFill="1" applyBorder="1" applyAlignment="1">
      <alignment vertical="center" wrapText="1"/>
    </xf>
    <xf numFmtId="0" fontId="6"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5"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7" fillId="0" borderId="0" xfId="0" applyFont="1" applyAlignment="1">
      <alignment horizontal="center" vertical="center"/>
    </xf>
    <xf numFmtId="0" fontId="15" fillId="0" borderId="0" xfId="0" applyFont="1" applyAlignment="1">
      <alignment horizontal="left" vertical="center"/>
    </xf>
    <xf numFmtId="0" fontId="6" fillId="0" borderId="16" xfId="0" applyFont="1" applyBorder="1" applyAlignment="1">
      <alignment horizontal="center"/>
    </xf>
    <xf numFmtId="0" fontId="111" fillId="0" borderId="5" xfId="0" applyFont="1" applyBorder="1" applyAlignment="1">
      <alignment horizontal="center" vertical="center"/>
    </xf>
    <xf numFmtId="0" fontId="111" fillId="0" borderId="0" xfId="0" applyFont="1" applyAlignment="1">
      <alignment horizontal="center" vertical="center"/>
    </xf>
    <xf numFmtId="0" fontId="7" fillId="3" borderId="0" xfId="0" applyFont="1" applyFill="1" applyBorder="1" applyAlignment="1">
      <alignment vertical="top" shrinkToFit="1"/>
    </xf>
    <xf numFmtId="0" fontId="7" fillId="3" borderId="0" xfId="0" applyFont="1" applyFill="1" applyBorder="1" applyAlignment="1">
      <alignment vertical="top"/>
    </xf>
    <xf numFmtId="0" fontId="7" fillId="3" borderId="0" xfId="0" applyFont="1" applyFill="1" applyBorder="1" applyAlignment="1">
      <alignment horizontal="left" vertical="top"/>
    </xf>
    <xf numFmtId="0" fontId="7" fillId="3" borderId="4" xfId="0" applyFont="1" applyFill="1" applyBorder="1" applyAlignment="1">
      <alignment vertical="center"/>
    </xf>
    <xf numFmtId="0" fontId="7" fillId="3" borderId="0" xfId="0" applyFont="1" applyFill="1" applyBorder="1" applyAlignment="1">
      <alignment vertical="center"/>
    </xf>
    <xf numFmtId="0" fontId="7" fillId="3" borderId="0" xfId="0" applyFont="1" applyFill="1" applyBorder="1" applyAlignment="1">
      <alignment vertical="center" wrapText="1"/>
    </xf>
    <xf numFmtId="0" fontId="58" fillId="0" borderId="35" xfId="0" applyFont="1" applyFill="1" applyBorder="1" applyAlignment="1">
      <alignment vertical="center" wrapText="1"/>
    </xf>
    <xf numFmtId="0" fontId="58" fillId="0" borderId="55" xfId="0" applyFont="1" applyFill="1" applyBorder="1" applyAlignment="1">
      <alignment vertical="center" wrapText="1"/>
    </xf>
    <xf numFmtId="0" fontId="7" fillId="3" borderId="215" xfId="0" applyFont="1" applyFill="1" applyBorder="1" applyAlignment="1">
      <alignment horizontal="center" vertical="center" shrinkToFit="1"/>
    </xf>
    <xf numFmtId="0" fontId="7" fillId="3" borderId="4"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16" xfId="0" applyFont="1" applyFill="1" applyBorder="1" applyAlignment="1">
      <alignment vertical="center"/>
    </xf>
    <xf numFmtId="0" fontId="6" fillId="3" borderId="5" xfId="0" applyFont="1" applyFill="1" applyBorder="1" applyAlignment="1">
      <alignment vertical="center"/>
    </xf>
    <xf numFmtId="0" fontId="6" fillId="3" borderId="15" xfId="0" applyFont="1" applyFill="1" applyBorder="1" applyAlignment="1">
      <alignment vertical="center"/>
    </xf>
    <xf numFmtId="0" fontId="6" fillId="3" borderId="16" xfId="0" applyFont="1" applyFill="1" applyBorder="1" applyAlignment="1">
      <alignment horizontal="left"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0" xfId="0" applyFont="1" applyFill="1" applyAlignment="1">
      <alignment vertical="center" wrapText="1"/>
    </xf>
    <xf numFmtId="0" fontId="6" fillId="3" borderId="0" xfId="0" applyFont="1" applyFill="1" applyAlignment="1">
      <alignment horizontal="left" vertical="center"/>
    </xf>
    <xf numFmtId="0" fontId="6" fillId="3" borderId="0" xfId="0" applyFont="1" applyFill="1" applyAlignment="1">
      <alignment horizontal="right" vertical="center"/>
    </xf>
    <xf numFmtId="0" fontId="6" fillId="3" borderId="0" xfId="0" applyFont="1" applyFill="1" applyAlignment="1">
      <alignment horizontal="center" vertical="center"/>
    </xf>
    <xf numFmtId="0" fontId="6" fillId="3" borderId="7" xfId="18" applyFont="1" applyFill="1" applyBorder="1" applyAlignment="1">
      <alignment horizontal="center" vertical="center"/>
    </xf>
    <xf numFmtId="0" fontId="6" fillId="3" borderId="0" xfId="18" applyFont="1" applyFill="1" applyAlignment="1">
      <alignment horizontal="center" vertical="center"/>
    </xf>
    <xf numFmtId="0" fontId="37" fillId="3" borderId="7" xfId="0" applyFont="1" applyFill="1" applyBorder="1" applyAlignment="1">
      <alignment vertical="center"/>
    </xf>
    <xf numFmtId="0" fontId="6" fillId="3" borderId="0" xfId="0" applyFont="1" applyFill="1"/>
    <xf numFmtId="0" fontId="6" fillId="3" borderId="4" xfId="0" applyFont="1" applyFill="1" applyBorder="1" applyAlignment="1">
      <alignment horizontal="left" vertical="center"/>
    </xf>
    <xf numFmtId="0" fontId="6" fillId="3" borderId="4" xfId="0" applyFont="1" applyFill="1" applyBorder="1" applyAlignment="1">
      <alignment vertical="center"/>
    </xf>
    <xf numFmtId="0" fontId="37" fillId="3" borderId="4" xfId="0" applyFont="1" applyFill="1" applyBorder="1" applyAlignment="1">
      <alignment vertical="center"/>
    </xf>
    <xf numFmtId="0" fontId="6" fillId="3" borderId="5" xfId="18" applyFont="1" applyFill="1" applyBorder="1" applyAlignment="1">
      <alignment horizontal="center" vertical="center"/>
    </xf>
    <xf numFmtId="0" fontId="37" fillId="3" borderId="5" xfId="0" applyFont="1" applyFill="1" applyBorder="1" applyAlignment="1">
      <alignment vertical="center"/>
    </xf>
    <xf numFmtId="0" fontId="6" fillId="3" borderId="1" xfId="0" applyFont="1" applyFill="1" applyBorder="1" applyAlignment="1">
      <alignment horizontal="left" vertical="center"/>
    </xf>
    <xf numFmtId="0" fontId="6" fillId="3" borderId="4" xfId="0" applyFont="1" applyFill="1" applyBorder="1" applyAlignment="1">
      <alignment horizontal="right" vertical="center"/>
    </xf>
    <xf numFmtId="0" fontId="6" fillId="3" borderId="27" xfId="0" applyFont="1" applyFill="1" applyBorder="1" applyAlignment="1">
      <alignment horizontal="left" vertical="center"/>
    </xf>
    <xf numFmtId="0" fontId="6" fillId="3" borderId="57" xfId="0" applyFont="1" applyFill="1" applyBorder="1" applyAlignment="1">
      <alignment horizontal="left" vertical="center"/>
    </xf>
    <xf numFmtId="0" fontId="6" fillId="3" borderId="58" xfId="0" applyFont="1" applyFill="1" applyBorder="1" applyAlignment="1">
      <alignment horizontal="left" vertical="center"/>
    </xf>
    <xf numFmtId="0" fontId="6" fillId="3" borderId="6" xfId="0" applyFont="1" applyFill="1" applyBorder="1" applyAlignment="1">
      <alignment horizontal="left" vertical="center" wrapText="1"/>
    </xf>
    <xf numFmtId="0" fontId="6" fillId="3" borderId="8" xfId="0" applyFont="1" applyFill="1" applyBorder="1" applyAlignment="1">
      <alignment horizontal="center" vertical="center" wrapText="1"/>
    </xf>
    <xf numFmtId="0" fontId="6" fillId="3" borderId="17" xfId="0" applyFont="1" applyFill="1" applyBorder="1" applyAlignment="1">
      <alignment horizontal="center" vertical="center"/>
    </xf>
    <xf numFmtId="0" fontId="6" fillId="3" borderId="61" xfId="18" applyFont="1" applyFill="1" applyBorder="1" applyAlignment="1">
      <alignment horizontal="center" vertical="center"/>
    </xf>
    <xf numFmtId="0" fontId="6" fillId="3" borderId="62" xfId="0" quotePrefix="1" applyFont="1" applyFill="1" applyBorder="1" applyAlignment="1">
      <alignment horizontal="center" vertical="center"/>
    </xf>
    <xf numFmtId="0" fontId="6" fillId="3" borderId="16" xfId="0" applyFont="1" applyFill="1" applyBorder="1" applyAlignment="1">
      <alignment horizontal="left" vertical="center" wrapText="1"/>
    </xf>
    <xf numFmtId="0" fontId="6" fillId="3" borderId="15" xfId="0" applyFont="1" applyFill="1" applyBorder="1" applyAlignment="1">
      <alignment horizontal="center" vertical="center" wrapText="1"/>
    </xf>
    <xf numFmtId="0" fontId="6" fillId="3" borderId="5" xfId="0" applyFont="1" applyFill="1" applyBorder="1" applyAlignment="1">
      <alignment horizontal="left" vertical="center" wrapText="1"/>
    </xf>
    <xf numFmtId="0" fontId="6" fillId="3" borderId="5" xfId="0" applyFont="1" applyFill="1" applyBorder="1" applyAlignment="1">
      <alignment horizontal="center" vertical="center"/>
    </xf>
    <xf numFmtId="0" fontId="6" fillId="3" borderId="59" xfId="0" applyFont="1" applyFill="1" applyBorder="1" applyAlignment="1">
      <alignment horizontal="center" vertical="center"/>
    </xf>
    <xf numFmtId="0" fontId="6" fillId="3" borderId="60" xfId="0" applyFont="1" applyFill="1" applyBorder="1" applyAlignment="1">
      <alignment horizontal="center" vertical="center"/>
    </xf>
    <xf numFmtId="0" fontId="6" fillId="3" borderId="4" xfId="0" applyFont="1" applyFill="1" applyBorder="1" applyAlignment="1">
      <alignment horizontal="left" vertical="center" wrapText="1"/>
    </xf>
    <xf numFmtId="0" fontId="6" fillId="3" borderId="4"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2" xfId="0" applyFont="1" applyFill="1" applyBorder="1" applyAlignment="1">
      <alignment horizontal="center" vertical="center"/>
    </xf>
    <xf numFmtId="0" fontId="6" fillId="3" borderId="17"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27"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0" fontId="15" fillId="3" borderId="5"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15" fillId="3" borderId="59" xfId="0" quotePrefix="1" applyFont="1" applyFill="1" applyBorder="1" applyAlignment="1">
      <alignment horizontal="center" vertical="center"/>
    </xf>
    <xf numFmtId="0" fontId="6" fillId="3" borderId="29" xfId="0" applyFont="1" applyFill="1" applyBorder="1" applyAlignment="1">
      <alignment horizontal="left" vertical="center"/>
    </xf>
    <xf numFmtId="0" fontId="15" fillId="3" borderId="27" xfId="0" quotePrefix="1" applyFont="1" applyFill="1" applyBorder="1" applyAlignment="1">
      <alignment horizontal="center" vertical="center"/>
    </xf>
    <xf numFmtId="0" fontId="7" fillId="3" borderId="0" xfId="0" applyFont="1" applyFill="1" applyAlignment="1">
      <alignment horizontal="left" vertical="center" wrapText="1"/>
    </xf>
    <xf numFmtId="0" fontId="6" fillId="3" borderId="61" xfId="0" quotePrefix="1" applyFont="1" applyFill="1" applyBorder="1" applyAlignment="1">
      <alignment vertical="center"/>
    </xf>
    <xf numFmtId="0" fontId="6" fillId="3" borderId="7"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59" xfId="0" applyFont="1" applyFill="1" applyBorder="1" applyAlignment="1">
      <alignment horizontal="left" vertical="center"/>
    </xf>
    <xf numFmtId="0" fontId="6" fillId="3" borderId="61" xfId="0" applyFont="1" applyFill="1" applyBorder="1" applyAlignment="1">
      <alignment horizontal="left" vertical="center"/>
    </xf>
    <xf numFmtId="0" fontId="15" fillId="3" borderId="63" xfId="0" quotePrefix="1" applyFont="1" applyFill="1" applyBorder="1" applyAlignment="1">
      <alignment horizontal="center" vertical="center"/>
    </xf>
    <xf numFmtId="0" fontId="6" fillId="3" borderId="64" xfId="0" applyFont="1" applyFill="1" applyBorder="1" applyAlignment="1">
      <alignment horizontal="left" vertical="center"/>
    </xf>
    <xf numFmtId="0" fontId="7" fillId="3" borderId="0" xfId="0" applyFont="1" applyFill="1" applyAlignment="1">
      <alignment horizontal="center" vertical="center" wrapText="1"/>
    </xf>
    <xf numFmtId="0" fontId="15" fillId="3" borderId="5" xfId="0" quotePrefix="1" applyFont="1" applyFill="1" applyBorder="1" applyAlignment="1">
      <alignment horizontal="center" vertical="center"/>
    </xf>
    <xf numFmtId="0" fontId="54" fillId="3" borderId="17" xfId="0" applyFont="1" applyFill="1" applyBorder="1" applyAlignment="1">
      <alignment horizontal="center" vertical="center"/>
    </xf>
    <xf numFmtId="0" fontId="54" fillId="3" borderId="0" xfId="0" applyFont="1" applyFill="1" applyAlignment="1">
      <alignment horizontal="center" vertical="center"/>
    </xf>
    <xf numFmtId="0" fontId="54" fillId="3" borderId="27" xfId="0" applyFont="1" applyFill="1" applyBorder="1" applyAlignment="1">
      <alignment horizontal="center" vertical="center"/>
    </xf>
    <xf numFmtId="0" fontId="6" fillId="3" borderId="17" xfId="18" applyFont="1" applyFill="1" applyBorder="1" applyAlignment="1">
      <alignment horizontal="center" vertical="center"/>
    </xf>
    <xf numFmtId="0" fontId="6" fillId="3" borderId="27" xfId="18" applyFont="1" applyFill="1" applyBorder="1" applyAlignment="1">
      <alignment horizontal="center" vertical="center"/>
    </xf>
    <xf numFmtId="0" fontId="6" fillId="3" borderId="135" xfId="0" applyFont="1" applyFill="1" applyBorder="1" applyAlignment="1">
      <alignment horizontal="left" vertical="center"/>
    </xf>
    <xf numFmtId="0" fontId="15" fillId="3" borderId="0" xfId="0" quotePrefix="1" applyFont="1" applyFill="1" applyAlignment="1">
      <alignment horizontal="center" vertical="center"/>
    </xf>
    <xf numFmtId="0" fontId="6" fillId="3" borderId="0" xfId="0" applyFont="1" applyFill="1" applyAlignment="1">
      <alignment horizontal="left" vertical="top"/>
    </xf>
    <xf numFmtId="0" fontId="7" fillId="3" borderId="0" xfId="0" applyFont="1" applyFill="1"/>
    <xf numFmtId="0" fontId="6" fillId="3" borderId="0" xfId="0" applyFont="1" applyFill="1" applyAlignment="1">
      <alignment horizontal="center"/>
    </xf>
    <xf numFmtId="0" fontId="58" fillId="5" borderId="35" xfId="0" applyFont="1" applyFill="1" applyBorder="1" applyAlignment="1">
      <alignment vertical="center" wrapText="1"/>
    </xf>
    <xf numFmtId="0" fontId="18" fillId="2" borderId="0" xfId="0" applyFont="1" applyFill="1" applyAlignment="1">
      <alignment horizontal="left" vertical="top"/>
    </xf>
    <xf numFmtId="0" fontId="18" fillId="2" borderId="0" xfId="0" applyFont="1" applyFill="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left" vertical="top"/>
    </xf>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0" fontId="18" fillId="2" borderId="17" xfId="0" applyFont="1" applyFill="1" applyBorder="1" applyAlignment="1">
      <alignment horizontal="left" vertical="top"/>
    </xf>
    <xf numFmtId="0" fontId="18" fillId="2" borderId="27" xfId="0" applyFont="1" applyFill="1" applyBorder="1" applyAlignment="1">
      <alignment horizontal="left" vertical="top"/>
    </xf>
    <xf numFmtId="0" fontId="18" fillId="2" borderId="17" xfId="0" applyFont="1" applyFill="1" applyBorder="1" applyAlignment="1">
      <alignment horizontal="center" vertical="center"/>
    </xf>
    <xf numFmtId="0" fontId="18" fillId="2" borderId="0" xfId="0" applyFont="1" applyFill="1" applyAlignment="1">
      <alignment horizontal="center" vertical="center"/>
    </xf>
    <xf numFmtId="0" fontId="18" fillId="2" borderId="27" xfId="0" applyFont="1" applyFill="1" applyBorder="1" applyAlignment="1">
      <alignment horizontal="center" vertical="center"/>
    </xf>
    <xf numFmtId="0" fontId="18" fillId="2" borderId="16" xfId="0" applyFont="1" applyFill="1" applyBorder="1" applyAlignment="1">
      <alignment horizontal="left" vertical="top"/>
    </xf>
    <xf numFmtId="0" fontId="18" fillId="2" borderId="5" xfId="0" applyFont="1" applyFill="1" applyBorder="1" applyAlignment="1">
      <alignment horizontal="left" vertical="top"/>
    </xf>
    <xf numFmtId="0" fontId="18" fillId="2" borderId="15" xfId="0" applyFont="1" applyFill="1" applyBorder="1" applyAlignment="1">
      <alignment horizontal="left" vertical="top"/>
    </xf>
    <xf numFmtId="0" fontId="18" fillId="2" borderId="0" xfId="0" applyFont="1" applyFill="1" applyAlignment="1">
      <alignment horizontal="right" vertical="top"/>
    </xf>
    <xf numFmtId="0" fontId="18" fillId="2" borderId="0" xfId="0" applyFont="1" applyFill="1" applyAlignment="1">
      <alignment horizontal="left"/>
    </xf>
    <xf numFmtId="0" fontId="18" fillId="2" borderId="0" xfId="0" applyFont="1" applyFill="1"/>
    <xf numFmtId="0" fontId="58" fillId="0" borderId="36" xfId="0" applyFont="1" applyFill="1" applyBorder="1" applyAlignment="1">
      <alignment horizontal="center" vertical="center" shrinkToFit="1"/>
    </xf>
    <xf numFmtId="0" fontId="7" fillId="0" borderId="36" xfId="0" applyFont="1" applyFill="1" applyBorder="1" applyAlignment="1">
      <alignment horizontal="center" vertical="center" shrinkToFit="1"/>
    </xf>
    <xf numFmtId="0" fontId="58" fillId="0" borderId="56" xfId="0" applyFont="1" applyFill="1" applyBorder="1" applyAlignment="1">
      <alignment horizontal="center" vertical="center" shrinkToFit="1"/>
    </xf>
    <xf numFmtId="0" fontId="7" fillId="5" borderId="35" xfId="0" applyFont="1" applyFill="1" applyBorder="1" applyAlignment="1">
      <alignment vertical="center" shrinkToFit="1"/>
    </xf>
    <xf numFmtId="0" fontId="62" fillId="8" borderId="6" xfId="0" applyFont="1" applyFill="1" applyBorder="1" applyAlignment="1">
      <alignment horizontal="center" vertical="center" shrinkToFit="1"/>
    </xf>
    <xf numFmtId="0" fontId="62" fillId="8" borderId="3" xfId="0" applyFont="1" applyFill="1" applyBorder="1" applyAlignment="1">
      <alignment horizontal="center" vertical="center" shrinkToFit="1"/>
    </xf>
    <xf numFmtId="0" fontId="62" fillId="8" borderId="2" xfId="0" applyFont="1" applyFill="1" applyBorder="1" applyAlignment="1">
      <alignment horizontal="center" vertical="center" shrinkToFit="1"/>
    </xf>
    <xf numFmtId="0" fontId="62" fillId="8" borderId="25" xfId="0" applyFont="1" applyFill="1" applyBorder="1" applyAlignment="1">
      <alignment horizontal="center" vertical="center" shrinkToFit="1"/>
    </xf>
    <xf numFmtId="0" fontId="114" fillId="3" borderId="0" xfId="25" applyFont="1" applyFill="1">
      <alignment vertical="center"/>
    </xf>
    <xf numFmtId="0" fontId="25" fillId="3" borderId="0" xfId="25" applyFont="1" applyFill="1">
      <alignment vertical="center"/>
    </xf>
    <xf numFmtId="0" fontId="63" fillId="3" borderId="0" xfId="25" applyFont="1" applyFill="1">
      <alignment vertical="center"/>
    </xf>
    <xf numFmtId="0" fontId="23" fillId="3" borderId="0" xfId="25" applyFont="1" applyFill="1" applyAlignment="1">
      <alignment horizontal="left" vertical="center"/>
    </xf>
    <xf numFmtId="0" fontId="29" fillId="3" borderId="0" xfId="25" applyFont="1" applyFill="1" applyAlignment="1">
      <alignment horizontal="right" vertical="center"/>
    </xf>
    <xf numFmtId="0" fontId="114" fillId="0" borderId="0" xfId="25" applyFont="1">
      <alignment vertical="center"/>
    </xf>
    <xf numFmtId="0" fontId="116" fillId="5" borderId="5" xfId="25" applyFont="1" applyFill="1" applyBorder="1" applyAlignment="1">
      <alignment vertical="center" shrinkToFit="1"/>
    </xf>
    <xf numFmtId="0" fontId="116" fillId="3" borderId="0" xfId="25" applyFont="1" applyFill="1" applyAlignment="1">
      <alignment horizontal="center" vertical="center"/>
    </xf>
    <xf numFmtId="0" fontId="117" fillId="5" borderId="5" xfId="25" applyFont="1" applyFill="1" applyBorder="1" applyAlignment="1">
      <alignment vertical="center" shrinkToFit="1"/>
    </xf>
    <xf numFmtId="0" fontId="30" fillId="3" borderId="0" xfId="25" applyFont="1" applyFill="1">
      <alignment vertical="center"/>
    </xf>
    <xf numFmtId="0" fontId="23" fillId="3" borderId="0" xfId="25" applyFont="1" applyFill="1">
      <alignment vertical="center"/>
    </xf>
    <xf numFmtId="0" fontId="118" fillId="3" borderId="0" xfId="25" applyFont="1" applyFill="1" applyAlignment="1">
      <alignment vertical="center" shrinkToFit="1"/>
    </xf>
    <xf numFmtId="0" fontId="34" fillId="3" borderId="0" xfId="25" applyFont="1" applyFill="1">
      <alignment vertical="center"/>
    </xf>
    <xf numFmtId="0" fontId="114" fillId="4" borderId="216" xfId="25" applyFont="1" applyFill="1" applyBorder="1" applyAlignment="1">
      <alignment horizontal="center" vertical="center"/>
    </xf>
    <xf numFmtId="0" fontId="114" fillId="3" borderId="217" xfId="25" applyFont="1" applyFill="1" applyBorder="1" applyAlignment="1">
      <alignment horizontal="center" vertical="center"/>
    </xf>
    <xf numFmtId="0" fontId="114" fillId="3" borderId="0" xfId="25" applyFont="1" applyFill="1" applyAlignment="1">
      <alignment horizontal="center" vertical="center"/>
    </xf>
    <xf numFmtId="0" fontId="114" fillId="3" borderId="0" xfId="25" applyFont="1" applyFill="1" applyAlignment="1">
      <alignment horizontal="right" vertical="center"/>
    </xf>
    <xf numFmtId="0" fontId="119" fillId="3" borderId="0" xfId="25" applyFont="1" applyFill="1" applyAlignment="1">
      <alignment vertical="center" wrapText="1"/>
    </xf>
    <xf numFmtId="0" fontId="114" fillId="4" borderId="202" xfId="25" applyFont="1" applyFill="1" applyBorder="1" applyAlignment="1">
      <alignment horizontal="center" vertical="center"/>
    </xf>
    <xf numFmtId="0" fontId="114" fillId="3" borderId="180" xfId="25" applyFont="1" applyFill="1" applyBorder="1" applyAlignment="1">
      <alignment horizontal="center" vertical="center"/>
    </xf>
    <xf numFmtId="14" fontId="120" fillId="17" borderId="72" xfId="25" applyNumberFormat="1" applyFont="1" applyFill="1" applyBorder="1" applyAlignment="1">
      <alignment horizontal="center" vertical="center"/>
    </xf>
    <xf numFmtId="191" fontId="114" fillId="7" borderId="0" xfId="25" applyNumberFormat="1" applyFont="1" applyFill="1" applyAlignment="1">
      <alignment horizontal="center" vertical="center"/>
    </xf>
    <xf numFmtId="0" fontId="118" fillId="3" borderId="0" xfId="25" applyFont="1" applyFill="1">
      <alignment vertical="center"/>
    </xf>
    <xf numFmtId="0" fontId="118" fillId="3" borderId="0" xfId="25" applyFont="1" applyFill="1" applyAlignment="1">
      <alignment horizontal="right" vertical="center"/>
    </xf>
    <xf numFmtId="180" fontId="118" fillId="18" borderId="0" xfId="25" applyNumberFormat="1" applyFont="1" applyFill="1" applyAlignment="1">
      <alignment horizontal="center" vertical="center" shrinkToFit="1"/>
    </xf>
    <xf numFmtId="0" fontId="118" fillId="18" borderId="0" xfId="25" applyFont="1" applyFill="1" applyAlignment="1">
      <alignment horizontal="center" vertical="center" shrinkToFit="1"/>
    </xf>
    <xf numFmtId="0" fontId="118" fillId="3" borderId="0" xfId="25" applyFont="1" applyFill="1" applyAlignment="1">
      <alignment horizontal="center" vertical="center" shrinkToFit="1"/>
    </xf>
    <xf numFmtId="0" fontId="114" fillId="4" borderId="218" xfId="25" applyFont="1" applyFill="1" applyBorder="1" applyAlignment="1">
      <alignment horizontal="center" vertical="center"/>
    </xf>
    <xf numFmtId="0" fontId="114" fillId="3" borderId="219" xfId="25" applyFont="1" applyFill="1" applyBorder="1" applyAlignment="1">
      <alignment horizontal="center" vertical="center"/>
    </xf>
    <xf numFmtId="0" fontId="121" fillId="9" borderId="3" xfId="25" applyFont="1" applyFill="1" applyBorder="1">
      <alignment vertical="center"/>
    </xf>
    <xf numFmtId="0" fontId="121" fillId="9" borderId="4" xfId="25" applyFont="1" applyFill="1" applyBorder="1" applyAlignment="1">
      <alignment horizontal="center" vertical="center" shrinkToFit="1"/>
    </xf>
    <xf numFmtId="0" fontId="121" fillId="9" borderId="3" xfId="25" applyFont="1" applyFill="1" applyBorder="1" applyAlignment="1">
      <alignment horizontal="center" vertical="center"/>
    </xf>
    <xf numFmtId="0" fontId="121" fillId="9" borderId="17" xfId="25" applyFont="1" applyFill="1" applyBorder="1" applyAlignment="1">
      <alignment horizontal="center" vertical="center"/>
    </xf>
    <xf numFmtId="0" fontId="121" fillId="9" borderId="32" xfId="25" applyFont="1" applyFill="1" applyBorder="1" applyAlignment="1">
      <alignment horizontal="center" vertical="center" shrinkToFit="1"/>
    </xf>
    <xf numFmtId="0" fontId="121" fillId="9" borderId="222" xfId="25" applyFont="1" applyFill="1" applyBorder="1" applyAlignment="1">
      <alignment horizontal="center" vertical="center" shrinkToFit="1"/>
    </xf>
    <xf numFmtId="0" fontId="121" fillId="9" borderId="40" xfId="25" applyFont="1" applyFill="1" applyBorder="1" applyAlignment="1">
      <alignment horizontal="center" vertical="center" shrinkToFit="1"/>
    </xf>
    <xf numFmtId="0" fontId="121" fillId="9" borderId="223" xfId="25" applyFont="1" applyFill="1" applyBorder="1" applyAlignment="1">
      <alignment horizontal="center" vertical="center" shrinkToFit="1"/>
    </xf>
    <xf numFmtId="0" fontId="121" fillId="9" borderId="31" xfId="25" applyFont="1" applyFill="1" applyBorder="1" applyAlignment="1">
      <alignment horizontal="center" vertical="center" shrinkToFit="1"/>
    </xf>
    <xf numFmtId="0" fontId="121" fillId="9" borderId="16" xfId="25" applyFont="1" applyFill="1" applyBorder="1">
      <alignment vertical="center"/>
    </xf>
    <xf numFmtId="0" fontId="121" fillId="9" borderId="16" xfId="25" applyFont="1" applyFill="1" applyBorder="1" applyAlignment="1">
      <alignment horizontal="center" vertical="center" shrinkToFit="1"/>
    </xf>
    <xf numFmtId="192" fontId="121" fillId="9" borderId="224" xfId="25" applyNumberFormat="1" applyFont="1" applyFill="1" applyBorder="1" applyAlignment="1">
      <alignment horizontal="center" vertical="center" shrinkToFit="1"/>
    </xf>
    <xf numFmtId="192" fontId="121" fillId="9" borderId="15" xfId="25" applyNumberFormat="1" applyFont="1" applyFill="1" applyBorder="1" applyAlignment="1">
      <alignment horizontal="center" vertical="center" shrinkToFit="1"/>
    </xf>
    <xf numFmtId="192" fontId="121" fillId="9" borderId="225" xfId="25" applyNumberFormat="1" applyFont="1" applyFill="1" applyBorder="1" applyAlignment="1">
      <alignment horizontal="center" vertical="center" shrinkToFit="1"/>
    </xf>
    <xf numFmtId="0" fontId="121" fillId="9" borderId="15" xfId="25" applyFont="1" applyFill="1" applyBorder="1" applyAlignment="1">
      <alignment horizontal="center" vertical="center" shrinkToFit="1"/>
    </xf>
    <xf numFmtId="0" fontId="121" fillId="9" borderId="28" xfId="25" applyFont="1" applyFill="1" applyBorder="1" applyAlignment="1">
      <alignment horizontal="center" vertical="center" shrinkToFit="1"/>
    </xf>
    <xf numFmtId="0" fontId="114" fillId="4" borderId="32" xfId="25" applyFont="1" applyFill="1" applyBorder="1" applyAlignment="1">
      <alignment horizontal="center" vertical="center" shrinkToFit="1"/>
    </xf>
    <xf numFmtId="49" fontId="23" fillId="4" borderId="222" xfId="25" applyNumberFormat="1" applyFont="1" applyFill="1" applyBorder="1" applyAlignment="1">
      <alignment horizontal="center" vertical="center" shrinkToFit="1"/>
    </xf>
    <xf numFmtId="49" fontId="23" fillId="4" borderId="40" xfId="25" applyNumberFormat="1" applyFont="1" applyFill="1" applyBorder="1" applyAlignment="1">
      <alignment horizontal="center" vertical="center" shrinkToFit="1"/>
    </xf>
    <xf numFmtId="0" fontId="23" fillId="4" borderId="40" xfId="25" applyFont="1" applyFill="1" applyBorder="1" applyAlignment="1">
      <alignment horizontal="center" vertical="center" shrinkToFit="1"/>
    </xf>
    <xf numFmtId="49" fontId="23" fillId="4" borderId="223" xfId="25" applyNumberFormat="1" applyFont="1" applyFill="1" applyBorder="1" applyAlignment="1">
      <alignment horizontal="center" vertical="center" shrinkToFit="1"/>
    </xf>
    <xf numFmtId="0" fontId="23" fillId="4" borderId="31" xfId="25" applyFont="1" applyFill="1" applyBorder="1" applyAlignment="1">
      <alignment horizontal="center" vertical="center" shrinkToFit="1"/>
    </xf>
    <xf numFmtId="193" fontId="23" fillId="3" borderId="3" xfId="25" applyNumberFormat="1" applyFont="1" applyFill="1" applyBorder="1" applyAlignment="1">
      <alignment horizontal="right" vertical="center" shrinkToFit="1"/>
    </xf>
    <xf numFmtId="0" fontId="23" fillId="3" borderId="25" xfId="25" applyFont="1" applyFill="1" applyBorder="1" applyAlignment="1">
      <alignment vertical="center" shrinkToFit="1"/>
    </xf>
    <xf numFmtId="0" fontId="23" fillId="3" borderId="17" xfId="25" applyFont="1" applyFill="1" applyBorder="1" applyAlignment="1">
      <alignment horizontal="center" vertical="center" shrinkToFit="1"/>
    </xf>
    <xf numFmtId="0" fontId="23" fillId="3" borderId="27" xfId="25" applyFont="1" applyFill="1" applyBorder="1" applyAlignment="1">
      <alignment horizontal="center" vertical="center" shrinkToFit="1"/>
    </xf>
    <xf numFmtId="0" fontId="23" fillId="3" borderId="29" xfId="25" applyFont="1" applyFill="1" applyBorder="1" applyAlignment="1">
      <alignment vertical="center" shrinkToFit="1"/>
    </xf>
    <xf numFmtId="0" fontId="114" fillId="18" borderId="37" xfId="25" applyFont="1" applyFill="1" applyBorder="1" applyAlignment="1">
      <alignment horizontal="center" vertical="center" shrinkToFit="1"/>
    </xf>
    <xf numFmtId="0" fontId="63" fillId="18" borderId="226" xfId="25" applyFont="1" applyFill="1" applyBorder="1" applyAlignment="1">
      <alignment horizontal="center" vertical="center" shrinkToFit="1"/>
    </xf>
    <xf numFmtId="0" fontId="63" fillId="18" borderId="54" xfId="25" applyFont="1" applyFill="1" applyBorder="1" applyAlignment="1">
      <alignment horizontal="center" vertical="center" shrinkToFit="1"/>
    </xf>
    <xf numFmtId="0" fontId="63" fillId="18" borderId="227" xfId="25" applyFont="1" applyFill="1" applyBorder="1" applyAlignment="1">
      <alignment horizontal="center" vertical="center" shrinkToFit="1"/>
    </xf>
    <xf numFmtId="0" fontId="63" fillId="18" borderId="39" xfId="25" applyFont="1" applyFill="1" applyBorder="1" applyAlignment="1">
      <alignment horizontal="center" vertical="center" shrinkToFit="1"/>
    </xf>
    <xf numFmtId="2" fontId="23" fillId="18" borderId="16" xfId="25" applyNumberFormat="1" applyFont="1" applyFill="1" applyBorder="1" applyAlignment="1">
      <alignment horizontal="right" vertical="center" shrinkToFit="1"/>
    </xf>
    <xf numFmtId="2" fontId="23" fillId="18" borderId="28" xfId="25" applyNumberFormat="1" applyFont="1" applyFill="1" applyBorder="1" applyAlignment="1">
      <alignment horizontal="right" vertical="center" shrinkToFit="1"/>
    </xf>
    <xf numFmtId="2" fontId="23" fillId="18" borderId="16" xfId="25" applyNumberFormat="1" applyFont="1" applyFill="1" applyBorder="1" applyAlignment="1">
      <alignment horizontal="center" vertical="center" shrinkToFit="1"/>
    </xf>
    <xf numFmtId="2" fontId="23" fillId="18" borderId="15" xfId="25" applyNumberFormat="1" applyFont="1" applyFill="1" applyBorder="1" applyAlignment="1">
      <alignment horizontal="center" vertical="center" shrinkToFit="1"/>
    </xf>
    <xf numFmtId="180" fontId="23" fillId="18" borderId="28" xfId="25" applyNumberFormat="1" applyFont="1" applyFill="1" applyBorder="1" applyAlignment="1">
      <alignment horizontal="right" vertical="center" shrinkToFit="1"/>
    </xf>
    <xf numFmtId="49" fontId="23" fillId="4" borderId="31" xfId="25" applyNumberFormat="1" applyFont="1" applyFill="1" applyBorder="1" applyAlignment="1">
      <alignment horizontal="center" vertical="center" shrinkToFit="1"/>
    </xf>
    <xf numFmtId="0" fontId="114" fillId="3" borderId="228" xfId="25" applyFont="1" applyFill="1" applyBorder="1">
      <alignment vertical="center"/>
    </xf>
    <xf numFmtId="0" fontId="114" fillId="3" borderId="0" xfId="25" applyFont="1" applyFill="1" applyAlignment="1">
      <alignment horizontal="right" vertical="center" shrinkToFit="1"/>
    </xf>
    <xf numFmtId="2" fontId="23" fillId="18" borderId="29" xfId="25" applyNumberFormat="1" applyFont="1" applyFill="1" applyBorder="1" applyAlignment="1">
      <alignment horizontal="right" vertical="center" shrinkToFit="1"/>
    </xf>
    <xf numFmtId="0" fontId="23" fillId="9" borderId="2" xfId="25" applyFont="1" applyFill="1" applyBorder="1" applyAlignment="1">
      <alignment horizontal="left" vertical="center" shrinkToFit="1"/>
    </xf>
    <xf numFmtId="0" fontId="23" fillId="9" borderId="2" xfId="25" applyFont="1" applyFill="1" applyBorder="1" applyAlignment="1">
      <alignment horizontal="center" vertical="center" shrinkToFit="1"/>
    </xf>
    <xf numFmtId="0" fontId="114" fillId="9" borderId="2" xfId="25" applyFont="1" applyFill="1" applyBorder="1" applyAlignment="1">
      <alignment vertical="center" shrinkToFit="1"/>
    </xf>
    <xf numFmtId="0" fontId="114" fillId="9" borderId="6" xfId="25" applyFont="1" applyFill="1" applyBorder="1" applyAlignment="1">
      <alignment horizontal="center" vertical="center" shrinkToFit="1"/>
    </xf>
    <xf numFmtId="0" fontId="63" fillId="9" borderId="230" xfId="25" applyFont="1" applyFill="1" applyBorder="1" applyAlignment="1">
      <alignment horizontal="center" vertical="center" shrinkToFit="1"/>
    </xf>
    <xf numFmtId="0" fontId="63" fillId="9" borderId="2" xfId="25" applyFont="1" applyFill="1" applyBorder="1" applyAlignment="1">
      <alignment horizontal="center" vertical="center" shrinkToFit="1"/>
    </xf>
    <xf numFmtId="0" fontId="63" fillId="9" borderId="231" xfId="25" applyFont="1" applyFill="1" applyBorder="1" applyAlignment="1">
      <alignment horizontal="center" vertical="center" shrinkToFit="1"/>
    </xf>
    <xf numFmtId="0" fontId="63" fillId="9" borderId="8" xfId="25" applyFont="1" applyFill="1" applyBorder="1" applyAlignment="1">
      <alignment horizontal="center" vertical="center" shrinkToFit="1"/>
    </xf>
    <xf numFmtId="0" fontId="23" fillId="9" borderId="2" xfId="25" applyFont="1" applyFill="1" applyBorder="1" applyAlignment="1">
      <alignment horizontal="right" vertical="center" shrinkToFit="1"/>
    </xf>
    <xf numFmtId="0" fontId="23" fillId="9" borderId="6" xfId="25" applyFont="1" applyFill="1" applyBorder="1" applyAlignment="1">
      <alignment horizontal="right" vertical="center" shrinkToFit="1"/>
    </xf>
    <xf numFmtId="0" fontId="23" fillId="9" borderId="3" xfId="25" applyFont="1" applyFill="1" applyBorder="1" applyAlignment="1">
      <alignment horizontal="center" vertical="center" shrinkToFit="1"/>
    </xf>
    <xf numFmtId="0" fontId="23" fillId="9" borderId="1" xfId="25" applyFont="1" applyFill="1" applyBorder="1" applyAlignment="1">
      <alignment horizontal="center" vertical="center" shrinkToFit="1"/>
    </xf>
    <xf numFmtId="0" fontId="23" fillId="9" borderId="8" xfId="25" applyFont="1" applyFill="1" applyBorder="1" applyAlignment="1">
      <alignment horizontal="right" vertical="center" shrinkToFit="1"/>
    </xf>
    <xf numFmtId="0" fontId="114" fillId="7" borderId="3" xfId="25" applyFont="1" applyFill="1" applyBorder="1" applyAlignment="1">
      <alignment horizontal="center" vertical="center" shrinkToFit="1"/>
    </xf>
    <xf numFmtId="0" fontId="63" fillId="7" borderId="232" xfId="25" applyFont="1" applyFill="1" applyBorder="1" applyAlignment="1">
      <alignment horizontal="center" vertical="center" shrinkToFit="1"/>
    </xf>
    <xf numFmtId="0" fontId="63" fillId="7" borderId="25" xfId="25" applyFont="1" applyFill="1" applyBorder="1" applyAlignment="1">
      <alignment horizontal="center" vertical="center" shrinkToFit="1"/>
    </xf>
    <xf numFmtId="0" fontId="63" fillId="7" borderId="233" xfId="25" applyFont="1" applyFill="1" applyBorder="1" applyAlignment="1">
      <alignment horizontal="center" vertical="center" shrinkToFit="1"/>
    </xf>
    <xf numFmtId="0" fontId="63" fillId="7" borderId="1" xfId="25" applyFont="1" applyFill="1" applyBorder="1" applyAlignment="1">
      <alignment horizontal="center" vertical="center" shrinkToFit="1"/>
    </xf>
    <xf numFmtId="194" fontId="23" fillId="7" borderId="25" xfId="25" applyNumberFormat="1" applyFont="1" applyFill="1" applyBorder="1" applyAlignment="1">
      <alignment horizontal="left" vertical="center" shrinkToFit="1"/>
    </xf>
    <xf numFmtId="0" fontId="23" fillId="3" borderId="3" xfId="25" applyFont="1" applyFill="1" applyBorder="1" applyAlignment="1">
      <alignment horizontal="right" vertical="center" shrinkToFit="1"/>
    </xf>
    <xf numFmtId="0" fontId="23" fillId="3" borderId="3" xfId="25" applyFont="1" applyFill="1" applyBorder="1" applyAlignment="1">
      <alignment horizontal="center" vertical="center" shrinkToFit="1"/>
    </xf>
    <xf numFmtId="0" fontId="23" fillId="3" borderId="1" xfId="25" applyFont="1" applyFill="1" applyBorder="1" applyAlignment="1">
      <alignment horizontal="center" vertical="center" shrinkToFit="1"/>
    </xf>
    <xf numFmtId="0" fontId="23" fillId="3" borderId="1" xfId="25" applyFont="1" applyFill="1" applyBorder="1" applyAlignment="1">
      <alignment horizontal="right" vertical="center" shrinkToFit="1"/>
    </xf>
    <xf numFmtId="0" fontId="23" fillId="3" borderId="25" xfId="25" applyFont="1" applyFill="1" applyBorder="1" applyAlignment="1">
      <alignment horizontal="right" vertical="center" shrinkToFit="1"/>
    </xf>
    <xf numFmtId="0" fontId="114" fillId="3" borderId="5" xfId="25" applyFont="1" applyFill="1" applyBorder="1" applyAlignment="1">
      <alignment horizontal="right" vertical="center" shrinkToFit="1"/>
    </xf>
    <xf numFmtId="0" fontId="114" fillId="3" borderId="7" xfId="25" applyFont="1" applyFill="1" applyBorder="1" applyAlignment="1">
      <alignment vertical="center" shrinkToFit="1"/>
    </xf>
    <xf numFmtId="0" fontId="114" fillId="3" borderId="7" xfId="25" applyFont="1" applyFill="1" applyBorder="1" applyAlignment="1">
      <alignment horizontal="center" vertical="center" shrinkToFit="1"/>
    </xf>
    <xf numFmtId="0" fontId="63" fillId="3" borderId="7" xfId="25" applyFont="1" applyFill="1" applyBorder="1" applyAlignment="1">
      <alignment horizontal="center" vertical="center" shrinkToFit="1"/>
    </xf>
    <xf numFmtId="195" fontId="23" fillId="3" borderId="7" xfId="25" applyNumberFormat="1" applyFont="1" applyFill="1" applyBorder="1" applyAlignment="1">
      <alignment horizontal="left" vertical="center" shrinkToFit="1"/>
    </xf>
    <xf numFmtId="0" fontId="23" fillId="3" borderId="7" xfId="25" applyFont="1" applyFill="1" applyBorder="1" applyAlignment="1">
      <alignment horizontal="right" vertical="center" shrinkToFit="1"/>
    </xf>
    <xf numFmtId="0" fontId="23" fillId="3" borderId="7" xfId="25" applyFont="1" applyFill="1" applyBorder="1" applyAlignment="1">
      <alignment horizontal="center" vertical="center" shrinkToFit="1"/>
    </xf>
    <xf numFmtId="0" fontId="114" fillId="3" borderId="0" xfId="25" applyFont="1" applyFill="1" applyAlignment="1">
      <alignment vertical="center" shrinkToFit="1"/>
    </xf>
    <xf numFmtId="0" fontId="114" fillId="3" borderId="0" xfId="25" applyFont="1" applyFill="1" applyAlignment="1">
      <alignment horizontal="center" vertical="center" shrinkToFit="1"/>
    </xf>
    <xf numFmtId="0" fontId="63" fillId="3" borderId="0" xfId="25" applyFont="1" applyFill="1" applyAlignment="1">
      <alignment horizontal="center" vertical="center" shrinkToFit="1"/>
    </xf>
    <xf numFmtId="0" fontId="23" fillId="3" borderId="0" xfId="25" applyFont="1" applyFill="1" applyAlignment="1">
      <alignment horizontal="right" vertical="center" shrinkToFit="1"/>
    </xf>
    <xf numFmtId="0" fontId="63" fillId="3" borderId="0" xfId="25" applyFont="1" applyFill="1" applyAlignment="1">
      <alignment horizontal="left" vertical="center" shrinkToFit="1"/>
    </xf>
    <xf numFmtId="0" fontId="23" fillId="3" borderId="0" xfId="25" applyFont="1" applyFill="1" applyAlignment="1">
      <alignment horizontal="center" shrinkToFit="1"/>
    </xf>
    <xf numFmtId="0" fontId="63" fillId="3" borderId="0" xfId="25" applyFont="1" applyFill="1" applyAlignment="1">
      <alignment horizontal="right" vertical="center" shrinkToFit="1"/>
    </xf>
    <xf numFmtId="0" fontId="114" fillId="0" borderId="0" xfId="25" applyFont="1" applyAlignment="1">
      <alignment vertical="center" shrinkToFit="1"/>
    </xf>
    <xf numFmtId="14" fontId="120" fillId="7" borderId="72" xfId="25" applyNumberFormat="1" applyFont="1" applyFill="1" applyBorder="1" applyAlignment="1">
      <alignment horizontal="center" vertical="center" shrinkToFit="1"/>
    </xf>
    <xf numFmtId="0" fontId="114" fillId="3" borderId="74" xfId="25" applyFont="1" applyFill="1" applyBorder="1" applyAlignment="1">
      <alignment vertical="center" shrinkToFit="1"/>
    </xf>
    <xf numFmtId="0" fontId="23" fillId="3" borderId="74" xfId="25" applyFont="1" applyFill="1" applyBorder="1" applyAlignment="1">
      <alignment horizontal="center" vertical="center" shrinkToFit="1"/>
    </xf>
    <xf numFmtId="0" fontId="23" fillId="3" borderId="74" xfId="25" applyFont="1" applyFill="1" applyBorder="1" applyAlignment="1">
      <alignment horizontal="left" vertical="center" shrinkToFit="1"/>
    </xf>
    <xf numFmtId="0" fontId="114" fillId="0" borderId="0" xfId="25" applyFont="1" applyAlignment="1">
      <alignment horizontal="center" vertical="center" shrinkToFit="1"/>
    </xf>
    <xf numFmtId="0" fontId="118" fillId="7" borderId="72" xfId="25" applyFont="1" applyFill="1" applyBorder="1" applyAlignment="1">
      <alignment horizontal="center" shrinkToFit="1"/>
    </xf>
    <xf numFmtId="191" fontId="114" fillId="7" borderId="0" xfId="25" applyNumberFormat="1" applyFont="1" applyFill="1" applyAlignment="1">
      <alignment horizontal="center" vertical="center" shrinkToFit="1"/>
    </xf>
    <xf numFmtId="0" fontId="114" fillId="3" borderId="5" xfId="25" applyFont="1" applyFill="1" applyBorder="1" applyAlignment="1">
      <alignment vertical="center" shrinkToFit="1"/>
    </xf>
    <xf numFmtId="0" fontId="114" fillId="3" borderId="5" xfId="25" applyFont="1" applyFill="1" applyBorder="1" applyAlignment="1">
      <alignment horizontal="center" vertical="center" shrinkToFit="1"/>
    </xf>
    <xf numFmtId="0" fontId="63" fillId="3" borderId="5" xfId="25" applyFont="1" applyFill="1" applyBorder="1" applyAlignment="1">
      <alignment horizontal="center" vertical="center" shrinkToFit="1"/>
    </xf>
    <xf numFmtId="195" fontId="23" fillId="3" borderId="0" xfId="25" applyNumberFormat="1" applyFont="1" applyFill="1" applyAlignment="1">
      <alignment horizontal="center" shrinkToFit="1"/>
    </xf>
    <xf numFmtId="0" fontId="121" fillId="9" borderId="230" xfId="25" applyFont="1" applyFill="1" applyBorder="1" applyAlignment="1">
      <alignment horizontal="center" vertic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195" fontId="121" fillId="9" borderId="2" xfId="25" applyNumberFormat="1" applyFont="1" applyFill="1" applyBorder="1" applyAlignment="1">
      <alignment horizontal="center" vertical="center" shrinkToFit="1"/>
    </xf>
    <xf numFmtId="0" fontId="121" fillId="9" borderId="2" xfId="25" applyFont="1" applyFill="1" applyBorder="1" applyAlignment="1">
      <alignment horizontal="right" vertical="center" shrinkToFit="1"/>
    </xf>
    <xf numFmtId="0" fontId="23" fillId="3" borderId="17" xfId="25" applyFont="1" applyFill="1" applyBorder="1" applyAlignment="1">
      <alignment horizontal="right" vertical="center" shrinkToFit="1"/>
    </xf>
    <xf numFmtId="0" fontId="114" fillId="7" borderId="32" xfId="25" applyFont="1" applyFill="1" applyBorder="1" applyAlignment="1">
      <alignment horizontal="center" vertical="center" shrinkToFit="1"/>
    </xf>
    <xf numFmtId="0" fontId="63" fillId="7" borderId="222" xfId="25" applyFont="1" applyFill="1" applyBorder="1" applyAlignment="1">
      <alignment horizontal="center" vertical="center" shrinkToFit="1"/>
    </xf>
    <xf numFmtId="0" fontId="63" fillId="7" borderId="40" xfId="25" applyFont="1" applyFill="1" applyBorder="1" applyAlignment="1">
      <alignment horizontal="center" vertical="center" shrinkToFit="1"/>
    </xf>
    <xf numFmtId="0" fontId="63" fillId="7" borderId="223" xfId="25" applyFont="1" applyFill="1" applyBorder="1" applyAlignment="1">
      <alignment horizontal="center" vertical="center" shrinkToFit="1"/>
    </xf>
    <xf numFmtId="0" fontId="63" fillId="7" borderId="31" xfId="25" applyFont="1" applyFill="1" applyBorder="1" applyAlignment="1">
      <alignment horizontal="center" vertical="center" shrinkToFit="1"/>
    </xf>
    <xf numFmtId="196" fontId="23" fillId="7" borderId="40" xfId="25" applyNumberFormat="1" applyFont="1" applyFill="1" applyBorder="1" applyAlignment="1">
      <alignment horizontal="right" vertical="center" shrinkToFit="1"/>
    </xf>
    <xf numFmtId="2" fontId="23" fillId="7" borderId="40" xfId="25" applyNumberFormat="1" applyFont="1" applyFill="1" applyBorder="1" applyAlignment="1">
      <alignment horizontal="right" vertical="center" shrinkToFit="1"/>
    </xf>
    <xf numFmtId="0" fontId="114" fillId="7" borderId="36" xfId="25" applyFont="1" applyFill="1" applyBorder="1" applyAlignment="1">
      <alignment horizontal="center" vertical="center" shrinkToFit="1"/>
    </xf>
    <xf numFmtId="0" fontId="63" fillId="7" borderId="234" xfId="25" applyFont="1" applyFill="1" applyBorder="1" applyAlignment="1">
      <alignment horizontal="center" vertical="center" shrinkToFit="1"/>
    </xf>
    <xf numFmtId="0" fontId="63" fillId="7" borderId="35" xfId="25" applyFont="1" applyFill="1" applyBorder="1" applyAlignment="1">
      <alignment horizontal="center" vertical="center" shrinkToFit="1"/>
    </xf>
    <xf numFmtId="0" fontId="63" fillId="7" borderId="235" xfId="25" applyFont="1" applyFill="1" applyBorder="1" applyAlignment="1">
      <alignment horizontal="center" vertical="center" shrinkToFit="1"/>
    </xf>
    <xf numFmtId="0" fontId="63" fillId="7" borderId="34" xfId="25" applyFont="1" applyFill="1" applyBorder="1" applyAlignment="1">
      <alignment horizontal="center" vertical="center" shrinkToFit="1"/>
    </xf>
    <xf numFmtId="196" fontId="23" fillId="7" borderId="35" xfId="25" applyNumberFormat="1" applyFont="1" applyFill="1" applyBorder="1" applyAlignment="1">
      <alignment horizontal="right" vertical="center" shrinkToFit="1"/>
    </xf>
    <xf numFmtId="2" fontId="23" fillId="7" borderId="35" xfId="25" applyNumberFormat="1" applyFont="1" applyFill="1" applyBorder="1" applyAlignment="1">
      <alignment horizontal="right" vertical="center" shrinkToFit="1"/>
    </xf>
    <xf numFmtId="0" fontId="114" fillId="7" borderId="37" xfId="25" applyFont="1" applyFill="1" applyBorder="1" applyAlignment="1">
      <alignment horizontal="center" vertical="center" shrinkToFit="1"/>
    </xf>
    <xf numFmtId="0" fontId="63" fillId="7" borderId="226" xfId="25" applyFont="1" applyFill="1" applyBorder="1" applyAlignment="1">
      <alignment horizontal="center" vertical="center" shrinkToFit="1"/>
    </xf>
    <xf numFmtId="0" fontId="63" fillId="7" borderId="54" xfId="25" applyFont="1" applyFill="1" applyBorder="1" applyAlignment="1">
      <alignment horizontal="center" vertical="center" shrinkToFit="1"/>
    </xf>
    <xf numFmtId="0" fontId="63" fillId="7" borderId="227" xfId="25" applyFont="1" applyFill="1" applyBorder="1" applyAlignment="1">
      <alignment horizontal="center" vertical="center" shrinkToFit="1"/>
    </xf>
    <xf numFmtId="0" fontId="63" fillId="7" borderId="39" xfId="25" applyFont="1" applyFill="1" applyBorder="1" applyAlignment="1">
      <alignment horizontal="center" vertical="center" shrinkToFit="1"/>
    </xf>
    <xf numFmtId="196" fontId="23" fillId="7" borderId="54" xfId="25" applyNumberFormat="1" applyFont="1" applyFill="1" applyBorder="1" applyAlignment="1">
      <alignment horizontal="right" vertical="center" shrinkToFit="1"/>
    </xf>
    <xf numFmtId="2" fontId="23" fillId="7" borderId="54" xfId="25" applyNumberFormat="1" applyFont="1" applyFill="1" applyBorder="1" applyAlignment="1">
      <alignment horizontal="right" vertical="center" shrinkToFit="1"/>
    </xf>
    <xf numFmtId="0" fontId="114" fillId="3" borderId="0" xfId="25" applyFont="1" applyFill="1" applyAlignment="1">
      <alignment vertical="center" wrapText="1"/>
    </xf>
    <xf numFmtId="49" fontId="34" fillId="3" borderId="0" xfId="25" applyNumberFormat="1" applyFont="1" applyFill="1" applyAlignment="1">
      <alignment vertical="center" wrapText="1"/>
    </xf>
    <xf numFmtId="0" fontId="34" fillId="3" borderId="0" xfId="25" applyFont="1" applyFill="1" applyAlignment="1">
      <alignment horizontal="right" vertical="center"/>
    </xf>
    <xf numFmtId="2" fontId="23" fillId="3" borderId="0" xfId="25" applyNumberFormat="1" applyFont="1" applyFill="1" applyAlignment="1">
      <alignment horizontal="right" vertical="center" shrinkToFit="1"/>
    </xf>
    <xf numFmtId="0" fontId="114" fillId="3" borderId="92" xfId="25" applyFont="1" applyFill="1" applyBorder="1" applyAlignment="1">
      <alignment vertical="center" shrinkToFit="1"/>
    </xf>
    <xf numFmtId="0" fontId="114" fillId="17" borderId="92" xfId="25" applyFont="1" applyFill="1" applyBorder="1" applyAlignment="1">
      <alignment vertical="center" shrinkToFit="1"/>
    </xf>
    <xf numFmtId="0" fontId="114" fillId="3" borderId="99" xfId="25" applyFont="1" applyFill="1" applyBorder="1" applyAlignment="1">
      <alignment vertical="center" shrinkToFit="1"/>
    </xf>
    <xf numFmtId="0" fontId="114" fillId="3" borderId="205" xfId="25" applyFont="1" applyFill="1" applyBorder="1" applyAlignment="1">
      <alignment vertical="center" shrinkToFit="1"/>
    </xf>
    <xf numFmtId="0" fontId="114" fillId="3" borderId="205" xfId="25" applyFont="1" applyFill="1" applyBorder="1" applyAlignment="1">
      <alignment horizontal="center" vertical="center" shrinkToFit="1"/>
    </xf>
    <xf numFmtId="0" fontId="114" fillId="17" borderId="205" xfId="25" applyFont="1" applyFill="1" applyBorder="1" applyAlignment="1">
      <alignment vertical="center" shrinkToFit="1"/>
    </xf>
    <xf numFmtId="0" fontId="114" fillId="3" borderId="64" xfId="25" applyFont="1" applyFill="1" applyBorder="1" applyAlignment="1">
      <alignment vertical="center" shrinkToFit="1"/>
    </xf>
    <xf numFmtId="0" fontId="121" fillId="9" borderId="2" xfId="25" applyFont="1" applyFill="1" applyBorder="1" applyAlignment="1">
      <alignment horizontal="center" vertical="center"/>
    </xf>
    <xf numFmtId="0" fontId="114" fillId="19" borderId="25" xfId="25" applyFont="1" applyFill="1" applyBorder="1" applyAlignment="1">
      <alignment horizontal="center" vertical="center"/>
    </xf>
    <xf numFmtId="0" fontId="114" fillId="17" borderId="40" xfId="25" applyFont="1" applyFill="1" applyBorder="1" applyAlignment="1">
      <alignment vertical="center" shrinkToFit="1"/>
    </xf>
    <xf numFmtId="0" fontId="114" fillId="0" borderId="30" xfId="25" applyFont="1" applyBorder="1" applyAlignment="1">
      <alignment horizontal="center" vertical="center"/>
    </xf>
    <xf numFmtId="0" fontId="114" fillId="3" borderId="0" xfId="25" quotePrefix="1" applyFont="1" applyFill="1">
      <alignment vertical="center"/>
    </xf>
    <xf numFmtId="0" fontId="114" fillId="17" borderId="240" xfId="25" applyFont="1" applyFill="1" applyBorder="1" applyAlignment="1">
      <alignment horizontal="center" vertical="center" shrinkToFit="1"/>
    </xf>
    <xf numFmtId="0" fontId="114" fillId="3" borderId="243" xfId="25" applyFont="1" applyFill="1" applyBorder="1" applyAlignment="1">
      <alignment horizontal="center" vertical="center" shrinkToFit="1"/>
    </xf>
    <xf numFmtId="0" fontId="114" fillId="3" borderId="242" xfId="25" applyFont="1" applyFill="1" applyBorder="1" applyAlignment="1">
      <alignment vertical="center" shrinkToFit="1"/>
    </xf>
    <xf numFmtId="0" fontId="114" fillId="18" borderId="244" xfId="25" applyFont="1" applyFill="1" applyBorder="1" applyAlignment="1">
      <alignment vertical="center" shrinkToFit="1"/>
    </xf>
    <xf numFmtId="2" fontId="114" fillId="17" borderId="239" xfId="25" applyNumberFormat="1" applyFont="1" applyFill="1" applyBorder="1" applyAlignment="1">
      <alignment vertical="center" shrinkToFit="1"/>
    </xf>
    <xf numFmtId="2" fontId="114" fillId="17" borderId="240" xfId="25" applyNumberFormat="1" applyFont="1" applyFill="1" applyBorder="1" applyAlignment="1">
      <alignment vertical="center" shrinkToFit="1"/>
    </xf>
    <xf numFmtId="2" fontId="114" fillId="18" borderId="244" xfId="25" applyNumberFormat="1" applyFont="1" applyFill="1" applyBorder="1" applyAlignment="1">
      <alignment vertical="center" shrinkToFit="1"/>
    </xf>
    <xf numFmtId="198" fontId="114" fillId="3" borderId="0" xfId="25" applyNumberFormat="1" applyFont="1" applyFill="1" applyAlignment="1">
      <alignment horizontal="center" vertical="center" shrinkToFit="1"/>
    </xf>
    <xf numFmtId="198" fontId="114" fillId="17" borderId="0" xfId="25" applyNumberFormat="1" applyFont="1" applyFill="1" applyAlignment="1">
      <alignment horizontal="center" vertical="center" shrinkToFit="1"/>
    </xf>
    <xf numFmtId="0" fontId="114" fillId="17" borderId="35" xfId="25" applyFont="1" applyFill="1" applyBorder="1" applyAlignment="1">
      <alignment vertical="center" shrinkToFit="1"/>
    </xf>
    <xf numFmtId="0" fontId="114" fillId="0" borderId="33" xfId="25" applyFont="1" applyBorder="1" applyAlignment="1">
      <alignment horizontal="center" vertical="center"/>
    </xf>
    <xf numFmtId="0" fontId="114" fillId="17" borderId="246" xfId="25" applyFont="1" applyFill="1" applyBorder="1" applyAlignment="1">
      <alignment horizontal="center" vertical="center" shrinkToFit="1"/>
    </xf>
    <xf numFmtId="0" fontId="114" fillId="3" borderId="249" xfId="25" applyFont="1" applyFill="1" applyBorder="1" applyAlignment="1">
      <alignment horizontal="center" vertical="center" shrinkToFit="1"/>
    </xf>
    <xf numFmtId="0" fontId="114" fillId="3" borderId="248" xfId="25" applyFont="1" applyFill="1" applyBorder="1" applyAlignment="1">
      <alignment vertical="center" shrinkToFit="1"/>
    </xf>
    <xf numFmtId="0" fontId="114" fillId="18" borderId="250" xfId="25" applyFont="1" applyFill="1" applyBorder="1" applyAlignment="1">
      <alignment vertical="center" shrinkToFit="1"/>
    </xf>
    <xf numFmtId="2" fontId="114" fillId="17" borderId="245" xfId="25" applyNumberFormat="1" applyFont="1" applyFill="1" applyBorder="1" applyAlignment="1">
      <alignment vertical="center" shrinkToFit="1"/>
    </xf>
    <xf numFmtId="2" fontId="114" fillId="17" borderId="246" xfId="25" applyNumberFormat="1" applyFont="1" applyFill="1" applyBorder="1" applyAlignment="1">
      <alignment vertical="center" shrinkToFit="1"/>
    </xf>
    <xf numFmtId="2" fontId="114" fillId="18" borderId="250" xfId="25" applyNumberFormat="1" applyFont="1" applyFill="1" applyBorder="1" applyAlignment="1">
      <alignment vertical="center" shrinkToFit="1"/>
    </xf>
    <xf numFmtId="0" fontId="114" fillId="17" borderId="50" xfId="25" applyFont="1" applyFill="1" applyBorder="1" applyAlignment="1">
      <alignment horizontal="center" vertical="center" shrinkToFit="1"/>
    </xf>
    <xf numFmtId="0" fontId="114" fillId="3" borderId="42" xfId="25" applyFont="1" applyFill="1" applyBorder="1" applyAlignment="1">
      <alignment horizontal="center" vertical="center" shrinkToFit="1"/>
    </xf>
    <xf numFmtId="0" fontId="114" fillId="3" borderId="53" xfId="25" applyFont="1" applyFill="1" applyBorder="1" applyAlignment="1">
      <alignment vertical="center" shrinkToFit="1"/>
    </xf>
    <xf numFmtId="0" fontId="114" fillId="18" borderId="41" xfId="25" applyFont="1" applyFill="1" applyBorder="1" applyAlignment="1">
      <alignment vertical="center" shrinkToFit="1"/>
    </xf>
    <xf numFmtId="2" fontId="114" fillId="17" borderId="41" xfId="25" applyNumberFormat="1" applyFont="1" applyFill="1" applyBorder="1" applyAlignment="1">
      <alignment vertical="center" shrinkToFit="1"/>
    </xf>
    <xf numFmtId="2" fontId="114" fillId="18" borderId="41" xfId="25" applyNumberFormat="1" applyFont="1" applyFill="1" applyBorder="1" applyAlignment="1">
      <alignment vertical="center" shrinkToFit="1"/>
    </xf>
    <xf numFmtId="0" fontId="114" fillId="17" borderId="35" xfId="25" applyFont="1" applyFill="1" applyBorder="1" applyAlignment="1">
      <alignment horizontal="center" vertical="center" shrinkToFit="1"/>
    </xf>
    <xf numFmtId="0" fontId="114" fillId="3" borderId="33" xfId="25" applyFont="1" applyFill="1" applyBorder="1" applyAlignment="1">
      <alignment horizontal="center" vertical="center" shrinkToFit="1"/>
    </xf>
    <xf numFmtId="0" fontId="114" fillId="3" borderId="34" xfId="25" applyFont="1" applyFill="1" applyBorder="1" applyAlignment="1">
      <alignment vertical="center" shrinkToFit="1"/>
    </xf>
    <xf numFmtId="0" fontId="114" fillId="18" borderId="35" xfId="25" applyFont="1" applyFill="1" applyBorder="1" applyAlignment="1">
      <alignment vertical="center" shrinkToFit="1"/>
    </xf>
    <xf numFmtId="2" fontId="114" fillId="17" borderId="35" xfId="25" applyNumberFormat="1" applyFont="1" applyFill="1" applyBorder="1" applyAlignment="1">
      <alignment vertical="center" shrinkToFit="1"/>
    </xf>
    <xf numFmtId="2" fontId="114" fillId="18" borderId="35" xfId="25" applyNumberFormat="1" applyFont="1" applyFill="1" applyBorder="1" applyAlignment="1">
      <alignment vertical="center" shrinkToFit="1"/>
    </xf>
    <xf numFmtId="0" fontId="114" fillId="17" borderId="35" xfId="25" applyFont="1" applyFill="1" applyBorder="1" applyAlignment="1">
      <alignment horizontal="left" vertical="center" shrinkToFit="1"/>
    </xf>
    <xf numFmtId="0" fontId="114" fillId="17" borderId="55" xfId="25" applyFont="1" applyFill="1" applyBorder="1" applyAlignment="1">
      <alignment vertical="center" shrinkToFit="1"/>
    </xf>
    <xf numFmtId="0" fontId="114" fillId="17" borderId="54" xfId="25" applyFont="1" applyFill="1" applyBorder="1" applyAlignment="1">
      <alignment vertical="center" shrinkToFit="1"/>
    </xf>
    <xf numFmtId="0" fontId="114" fillId="0" borderId="38" xfId="25" applyFont="1" applyBorder="1" applyAlignment="1">
      <alignment horizontal="center" vertical="center"/>
    </xf>
    <xf numFmtId="0" fontId="114" fillId="17" borderId="54" xfId="25" applyFont="1" applyFill="1" applyBorder="1" applyAlignment="1">
      <alignment horizontal="center" vertical="center" shrinkToFit="1"/>
    </xf>
    <xf numFmtId="0" fontId="114" fillId="3" borderId="38" xfId="25" applyFont="1" applyFill="1" applyBorder="1" applyAlignment="1">
      <alignment horizontal="center" vertical="center" shrinkToFit="1"/>
    </xf>
    <xf numFmtId="0" fontId="114" fillId="3" borderId="39" xfId="25" applyFont="1" applyFill="1" applyBorder="1" applyAlignment="1">
      <alignment vertical="center" shrinkToFit="1"/>
    </xf>
    <xf numFmtId="0" fontId="114" fillId="18" borderId="54" xfId="25" applyFont="1" applyFill="1" applyBorder="1" applyAlignment="1">
      <alignment vertical="center" shrinkToFit="1"/>
    </xf>
    <xf numFmtId="2" fontId="114" fillId="17" borderId="54" xfId="25" applyNumberFormat="1" applyFont="1" applyFill="1" applyBorder="1" applyAlignment="1">
      <alignment vertical="center" shrinkToFit="1"/>
    </xf>
    <xf numFmtId="2" fontId="114" fillId="18" borderId="54" xfId="25" applyNumberFormat="1" applyFont="1" applyFill="1" applyBorder="1" applyAlignment="1">
      <alignment vertical="center" shrinkToFit="1"/>
    </xf>
    <xf numFmtId="0" fontId="114" fillId="3" borderId="4" xfId="25" applyFont="1" applyFill="1" applyBorder="1" applyAlignment="1">
      <alignment vertical="center" shrinkToFit="1"/>
    </xf>
    <xf numFmtId="0" fontId="114" fillId="3" borderId="4" xfId="25" applyFont="1" applyFill="1" applyBorder="1" applyAlignment="1">
      <alignment horizontal="center" vertical="center" shrinkToFit="1"/>
    </xf>
    <xf numFmtId="0" fontId="63" fillId="3" borderId="4" xfId="25" applyFont="1" applyFill="1" applyBorder="1" applyAlignment="1">
      <alignment horizontal="center" vertical="center" shrinkToFit="1"/>
    </xf>
    <xf numFmtId="0" fontId="23" fillId="3" borderId="4" xfId="25" applyFont="1" applyFill="1" applyBorder="1" applyAlignment="1">
      <alignment horizontal="right" vertical="center" shrinkToFit="1"/>
    </xf>
    <xf numFmtId="0" fontId="114" fillId="5" borderId="40" xfId="25" applyFont="1" applyFill="1" applyBorder="1" applyAlignment="1">
      <alignment vertical="center" shrinkToFit="1"/>
    </xf>
    <xf numFmtId="0" fontId="114" fillId="5" borderId="240" xfId="25" applyFont="1" applyFill="1" applyBorder="1" applyAlignment="1">
      <alignment horizontal="center" vertical="center" shrinkToFit="1"/>
    </xf>
    <xf numFmtId="0" fontId="114" fillId="5" borderId="35" xfId="25" applyFont="1" applyFill="1" applyBorder="1" applyAlignment="1">
      <alignment vertical="center" shrinkToFit="1"/>
    </xf>
    <xf numFmtId="0" fontId="114" fillId="5" borderId="246" xfId="25" applyFont="1" applyFill="1" applyBorder="1" applyAlignment="1">
      <alignment horizontal="center" vertical="center" shrinkToFit="1"/>
    </xf>
    <xf numFmtId="0" fontId="114" fillId="5" borderId="50" xfId="25" applyFont="1" applyFill="1" applyBorder="1" applyAlignment="1">
      <alignment horizontal="center" vertical="center" shrinkToFit="1"/>
    </xf>
    <xf numFmtId="0" fontId="114" fillId="5" borderId="35" xfId="25" applyFont="1" applyFill="1" applyBorder="1" applyAlignment="1">
      <alignment horizontal="center" vertical="center" shrinkToFit="1"/>
    </xf>
    <xf numFmtId="0" fontId="114" fillId="5" borderId="35" xfId="25" applyFont="1" applyFill="1" applyBorder="1" applyAlignment="1">
      <alignment horizontal="left" vertical="center" shrinkToFit="1"/>
    </xf>
    <xf numFmtId="0" fontId="114" fillId="5" borderId="55" xfId="25" applyFont="1" applyFill="1" applyBorder="1" applyAlignment="1">
      <alignment vertical="center" shrinkToFit="1"/>
    </xf>
    <xf numFmtId="0" fontId="114" fillId="5" borderId="54" xfId="25" applyFont="1" applyFill="1" applyBorder="1" applyAlignment="1">
      <alignment vertical="center" shrinkToFit="1"/>
    </xf>
    <xf numFmtId="0" fontId="114" fillId="5" borderId="54" xfId="25" applyFont="1" applyFill="1" applyBorder="1" applyAlignment="1">
      <alignment horizontal="center" vertical="center" shrinkToFit="1"/>
    </xf>
    <xf numFmtId="0" fontId="99" fillId="10" borderId="0" xfId="19" applyFont="1" applyFill="1" applyAlignment="1">
      <alignment horizontal="left" vertical="top"/>
    </xf>
    <xf numFmtId="0" fontId="58" fillId="0" borderId="55" xfId="0" applyFont="1" applyFill="1" applyBorder="1" applyAlignment="1">
      <alignment horizontal="center" vertical="center" shrinkToFit="1"/>
    </xf>
    <xf numFmtId="0" fontId="62" fillId="0" borderId="35" xfId="0" applyFont="1" applyFill="1" applyBorder="1" applyAlignment="1">
      <alignment vertical="center" shrinkToFit="1"/>
    </xf>
    <xf numFmtId="0" fontId="7" fillId="0" borderId="35" xfId="0" applyFont="1" applyFill="1" applyBorder="1" applyAlignment="1">
      <alignment horizontal="center" vertical="center" shrinkToFit="1"/>
    </xf>
    <xf numFmtId="0" fontId="62" fillId="0" borderId="36" xfId="0" applyFont="1" applyFill="1" applyBorder="1" applyAlignment="1">
      <alignment horizontal="center" vertical="center" shrinkToFit="1"/>
    </xf>
    <xf numFmtId="0" fontId="62" fillId="0" borderId="35" xfId="0" applyFont="1" applyFill="1" applyBorder="1" applyAlignment="1">
      <alignment horizontal="center" vertical="center" shrinkToFit="1"/>
    </xf>
    <xf numFmtId="0" fontId="7" fillId="0" borderId="32" xfId="0" applyFont="1" applyFill="1" applyBorder="1" applyAlignment="1">
      <alignment horizontal="center" vertical="center" shrinkToFit="1"/>
    </xf>
    <xf numFmtId="0" fontId="62" fillId="0" borderId="32" xfId="0" applyFont="1" applyFill="1" applyBorder="1" applyAlignment="1">
      <alignment horizontal="center" vertical="center" shrinkToFit="1"/>
    </xf>
    <xf numFmtId="0" fontId="62" fillId="0" borderId="35" xfId="0" applyFont="1" applyFill="1" applyBorder="1" applyAlignment="1">
      <alignment vertical="center"/>
    </xf>
    <xf numFmtId="0" fontId="7" fillId="0" borderId="36" xfId="0" applyFont="1" applyFill="1" applyBorder="1" applyAlignment="1">
      <alignment vertical="center" shrinkToFit="1"/>
    </xf>
    <xf numFmtId="0" fontId="7" fillId="0" borderId="55" xfId="0" applyFont="1" applyFill="1" applyBorder="1" applyAlignment="1">
      <alignment vertical="center" shrinkToFit="1"/>
    </xf>
    <xf numFmtId="0" fontId="62" fillId="0" borderId="36" xfId="0" applyFont="1" applyFill="1" applyBorder="1" applyAlignment="1">
      <alignment vertical="center" shrinkToFit="1"/>
    </xf>
    <xf numFmtId="0" fontId="62" fillId="0" borderId="55" xfId="0" applyFont="1" applyFill="1" applyBorder="1" applyAlignment="1">
      <alignment vertical="center" shrinkToFit="1"/>
    </xf>
    <xf numFmtId="0" fontId="7" fillId="0" borderId="56" xfId="0" applyFont="1" applyFill="1" applyBorder="1" applyAlignment="1">
      <alignment horizontal="center" vertical="center" shrinkToFit="1"/>
    </xf>
    <xf numFmtId="0" fontId="7" fillId="0" borderId="55" xfId="0" applyFont="1" applyFill="1" applyBorder="1" applyAlignment="1">
      <alignment horizontal="center" vertical="center" shrinkToFit="1"/>
    </xf>
    <xf numFmtId="0" fontId="62" fillId="0" borderId="35" xfId="0" applyFont="1" applyFill="1" applyBorder="1" applyAlignment="1">
      <alignment vertical="center" wrapText="1"/>
    </xf>
    <xf numFmtId="0" fontId="62" fillId="0" borderId="56" xfId="0" applyFont="1" applyFill="1" applyBorder="1" applyAlignment="1">
      <alignment horizontal="center" vertical="center" shrinkToFit="1"/>
    </xf>
    <xf numFmtId="0" fontId="62" fillId="0" borderId="55" xfId="0" applyFont="1" applyFill="1" applyBorder="1" applyAlignment="1">
      <alignment horizontal="center" vertical="center" shrinkToFit="1"/>
    </xf>
    <xf numFmtId="0" fontId="62" fillId="0" borderId="55" xfId="0" applyFont="1" applyFill="1" applyBorder="1" applyAlignment="1">
      <alignment vertical="center" wrapText="1"/>
    </xf>
    <xf numFmtId="0" fontId="7" fillId="0" borderId="35" xfId="0" applyFont="1" applyFill="1" applyBorder="1" applyAlignment="1">
      <alignment vertical="center" wrapText="1" shrinkToFit="1"/>
    </xf>
    <xf numFmtId="0" fontId="62" fillId="0" borderId="35" xfId="0" applyFont="1" applyFill="1" applyBorder="1" applyAlignment="1">
      <alignment vertical="center" wrapText="1" shrinkToFit="1"/>
    </xf>
    <xf numFmtId="0" fontId="7" fillId="0" borderId="35" xfId="0" applyFont="1" applyFill="1" applyBorder="1" applyAlignment="1">
      <alignment horizontal="center" vertical="top" shrinkToFit="1"/>
    </xf>
    <xf numFmtId="0" fontId="7" fillId="0" borderId="36" xfId="0" applyFont="1" applyFill="1" applyBorder="1" applyAlignment="1">
      <alignment horizontal="center" vertical="top" shrinkToFit="1"/>
    </xf>
    <xf numFmtId="0" fontId="62" fillId="0" borderId="35" xfId="0" applyFont="1" applyFill="1" applyBorder="1" applyAlignment="1">
      <alignment horizontal="center" vertical="top" shrinkToFit="1"/>
    </xf>
    <xf numFmtId="0" fontId="62" fillId="0" borderId="36" xfId="0" applyFont="1" applyFill="1" applyBorder="1" applyAlignment="1">
      <alignment horizontal="center" vertical="top" shrinkToFit="1"/>
    </xf>
    <xf numFmtId="0" fontId="7" fillId="0" borderId="40" xfId="0" applyFont="1" applyFill="1" applyBorder="1" applyAlignment="1">
      <alignment vertical="center" shrinkToFit="1"/>
    </xf>
    <xf numFmtId="0" fontId="7" fillId="0" borderId="32" xfId="0" applyFont="1" applyFill="1" applyBorder="1" applyAlignment="1">
      <alignment vertical="center" shrinkToFit="1"/>
    </xf>
    <xf numFmtId="0" fontId="7" fillId="0" borderId="40" xfId="0" applyFont="1" applyFill="1" applyBorder="1" applyAlignment="1">
      <alignment horizontal="center" vertical="center" shrinkToFit="1"/>
    </xf>
    <xf numFmtId="0" fontId="62" fillId="0" borderId="40" xfId="0" applyFont="1" applyFill="1" applyBorder="1" applyAlignment="1">
      <alignment vertical="center" shrinkToFit="1"/>
    </xf>
    <xf numFmtId="0" fontId="62" fillId="0" borderId="32" xfId="0" applyFont="1" applyFill="1" applyBorder="1" applyAlignment="1">
      <alignment vertical="center" shrinkToFit="1"/>
    </xf>
    <xf numFmtId="0" fontId="62" fillId="0" borderId="40" xfId="0" applyFont="1" applyFill="1" applyBorder="1" applyAlignment="1">
      <alignment horizontal="center" vertical="center" shrinkToFit="1"/>
    </xf>
    <xf numFmtId="0" fontId="7" fillId="0" borderId="214" xfId="0" applyFont="1" applyFill="1" applyBorder="1" applyAlignment="1">
      <alignment horizontal="center" vertical="center" shrinkToFit="1"/>
    </xf>
    <xf numFmtId="0" fontId="7" fillId="0" borderId="41" xfId="0" applyFont="1" applyFill="1" applyBorder="1" applyAlignment="1">
      <alignment horizontal="center" vertical="center" shrinkToFit="1"/>
    </xf>
    <xf numFmtId="0" fontId="7" fillId="0" borderId="50" xfId="0" applyFont="1" applyFill="1" applyBorder="1" applyAlignment="1">
      <alignment horizontal="center" vertical="center" shrinkToFit="1"/>
    </xf>
    <xf numFmtId="0" fontId="7" fillId="0" borderId="41" xfId="0" applyFont="1" applyFill="1" applyBorder="1" applyAlignment="1">
      <alignment vertical="center" shrinkToFit="1"/>
    </xf>
    <xf numFmtId="0" fontId="7" fillId="0" borderId="50" xfId="0" applyFont="1" applyFill="1" applyBorder="1" applyAlignment="1">
      <alignment vertical="center" shrinkToFit="1"/>
    </xf>
    <xf numFmtId="0" fontId="15" fillId="0" borderId="35" xfId="0" applyFont="1" applyFill="1" applyBorder="1" applyAlignment="1">
      <alignment vertical="center" wrapText="1" shrinkToFit="1"/>
    </xf>
    <xf numFmtId="0" fontId="7" fillId="0" borderId="28" xfId="0" applyFont="1" applyFill="1" applyBorder="1" applyAlignment="1">
      <alignment vertical="center" shrinkToFit="1"/>
    </xf>
    <xf numFmtId="0" fontId="7" fillId="0" borderId="16" xfId="0" applyFont="1" applyFill="1" applyBorder="1" applyAlignment="1">
      <alignment vertical="center" shrinkToFit="1"/>
    </xf>
    <xf numFmtId="0" fontId="7" fillId="0" borderId="16" xfId="0" applyFont="1" applyFill="1" applyBorder="1" applyAlignment="1">
      <alignment horizontal="center" vertical="center" shrinkToFit="1"/>
    </xf>
    <xf numFmtId="0" fontId="7" fillId="0" borderId="28" xfId="0" applyFont="1" applyFill="1" applyBorder="1" applyAlignment="1">
      <alignment horizontal="center" vertical="center" shrinkToFit="1"/>
    </xf>
    <xf numFmtId="0" fontId="62" fillId="0" borderId="214" xfId="0" applyFont="1" applyFill="1" applyBorder="1" applyAlignment="1">
      <alignment horizontal="center" vertical="center" shrinkToFit="1"/>
    </xf>
    <xf numFmtId="0" fontId="62" fillId="0" borderId="41" xfId="0" applyFont="1" applyFill="1" applyBorder="1" applyAlignment="1">
      <alignment horizontal="center" vertical="center" shrinkToFit="1"/>
    </xf>
    <xf numFmtId="0" fontId="62" fillId="0" borderId="50" xfId="0" applyFont="1" applyFill="1" applyBorder="1" applyAlignment="1">
      <alignment horizontal="center" vertical="center" shrinkToFit="1"/>
    </xf>
    <xf numFmtId="0" fontId="62" fillId="0" borderId="50" xfId="0" applyFont="1" applyFill="1" applyBorder="1" applyAlignment="1">
      <alignment vertical="center" wrapText="1"/>
    </xf>
    <xf numFmtId="0" fontId="62" fillId="0" borderId="41" xfId="0" applyFont="1" applyFill="1" applyBorder="1" applyAlignment="1">
      <alignment vertical="center" shrinkToFit="1"/>
    </xf>
    <xf numFmtId="0" fontId="62" fillId="0" borderId="50" xfId="0" applyFont="1" applyFill="1" applyBorder="1" applyAlignment="1">
      <alignment vertical="center" shrinkToFit="1"/>
    </xf>
    <xf numFmtId="0" fontId="62" fillId="0" borderId="41" xfId="0" applyFont="1" applyFill="1" applyBorder="1" applyAlignment="1">
      <alignment vertical="center" wrapText="1"/>
    </xf>
    <xf numFmtId="0" fontId="112" fillId="0" borderId="35" xfId="0" applyFont="1" applyFill="1" applyBorder="1" applyAlignment="1">
      <alignment vertical="center" wrapText="1" shrinkToFit="1"/>
    </xf>
    <xf numFmtId="0" fontId="62" fillId="0" borderId="28" xfId="0" applyFont="1" applyFill="1" applyBorder="1" applyAlignment="1">
      <alignment vertical="center" shrinkToFit="1"/>
    </xf>
    <xf numFmtId="0" fontId="62" fillId="0" borderId="16" xfId="0" applyFont="1" applyFill="1" applyBorder="1" applyAlignment="1">
      <alignment vertical="center" shrinkToFit="1"/>
    </xf>
    <xf numFmtId="0" fontId="62" fillId="0" borderId="16" xfId="0" applyFont="1" applyFill="1" applyBorder="1" applyAlignment="1">
      <alignment horizontal="center" vertical="center" shrinkToFit="1"/>
    </xf>
    <xf numFmtId="0" fontId="62" fillId="0" borderId="28" xfId="0" applyFont="1" applyFill="1" applyBorder="1" applyAlignment="1">
      <alignment horizontal="center" vertical="center" shrinkToFit="1"/>
    </xf>
    <xf numFmtId="0" fontId="62" fillId="0" borderId="54" xfId="0" applyFont="1" applyFill="1" applyBorder="1" applyAlignment="1">
      <alignment vertical="center" wrapText="1"/>
    </xf>
    <xf numFmtId="0" fontId="57" fillId="0" borderId="0" xfId="0" applyFont="1" applyFill="1" applyAlignment="1">
      <alignment vertical="center"/>
    </xf>
    <xf numFmtId="0" fontId="7" fillId="8" borderId="25" xfId="0" applyFont="1" applyFill="1" applyBorder="1" applyAlignment="1">
      <alignment horizontal="center" vertical="center" shrinkToFit="1"/>
    </xf>
    <xf numFmtId="0" fontId="7" fillId="0" borderId="25"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35" xfId="0" applyFont="1" applyFill="1" applyBorder="1" applyAlignment="1">
      <alignment vertical="center"/>
    </xf>
    <xf numFmtId="0" fontId="7" fillId="0" borderId="37" xfId="0" applyFont="1" applyFill="1" applyBorder="1" applyAlignment="1">
      <alignment horizontal="center" vertical="center" shrinkToFit="1"/>
    </xf>
    <xf numFmtId="0" fontId="7" fillId="0" borderId="54" xfId="0" applyFont="1" applyFill="1" applyBorder="1" applyAlignment="1">
      <alignment horizontal="center" vertical="center" shrinkToFit="1"/>
    </xf>
    <xf numFmtId="0" fontId="7" fillId="0" borderId="56" xfId="0" applyFont="1" applyFill="1" applyBorder="1" applyAlignment="1">
      <alignment vertical="center" shrinkToFit="1"/>
    </xf>
    <xf numFmtId="0" fontId="128" fillId="0" borderId="0" xfId="0" applyFont="1" applyFill="1" applyAlignment="1">
      <alignment vertical="center"/>
    </xf>
    <xf numFmtId="0" fontId="128" fillId="0" borderId="0" xfId="0" applyFont="1" applyFill="1" applyAlignment="1">
      <alignment horizontal="center" vertical="center"/>
    </xf>
    <xf numFmtId="0" fontId="84" fillId="0" borderId="0" xfId="0" applyFont="1" applyFill="1" applyAlignment="1">
      <alignment horizontal="left" vertical="center"/>
    </xf>
    <xf numFmtId="0" fontId="84" fillId="0" borderId="0" xfId="0" applyFont="1" applyFill="1" applyAlignment="1">
      <alignment horizontal="center" vertical="center"/>
    </xf>
    <xf numFmtId="0" fontId="84" fillId="0" borderId="116" xfId="0" applyFont="1" applyFill="1" applyBorder="1" applyAlignment="1">
      <alignment horizontal="center" vertical="center"/>
    </xf>
    <xf numFmtId="0" fontId="84" fillId="0" borderId="9" xfId="0" applyFont="1" applyFill="1" applyBorder="1" applyAlignment="1">
      <alignment horizontal="center" vertical="center"/>
    </xf>
    <xf numFmtId="0" fontId="84" fillId="0" borderId="8" xfId="0" applyFont="1" applyFill="1" applyBorder="1" applyAlignment="1">
      <alignment horizontal="center" vertical="center"/>
    </xf>
    <xf numFmtId="0" fontId="75" fillId="0" borderId="0" xfId="0" applyFont="1" applyFill="1" applyAlignment="1">
      <alignment horizontal="center" vertical="center"/>
    </xf>
    <xf numFmtId="0" fontId="84" fillId="0" borderId="4" xfId="0" applyFont="1" applyFill="1" applyBorder="1" applyAlignment="1">
      <alignment vertical="center"/>
    </xf>
    <xf numFmtId="0" fontId="84" fillId="0" borderId="4" xfId="0" applyFont="1" applyFill="1" applyBorder="1" applyAlignment="1">
      <alignment vertical="center" wrapText="1"/>
    </xf>
    <xf numFmtId="0" fontId="84" fillId="0" borderId="1" xfId="0" applyFont="1" applyFill="1" applyBorder="1" applyAlignment="1">
      <alignment vertical="center" wrapText="1"/>
    </xf>
    <xf numFmtId="0" fontId="75" fillId="0" borderId="17" xfId="0" applyFont="1" applyFill="1" applyBorder="1" applyAlignment="1">
      <alignment horizontal="center" vertical="center"/>
    </xf>
    <xf numFmtId="0" fontId="84" fillId="0" borderId="0" xfId="0" applyFont="1" applyFill="1" applyAlignment="1">
      <alignment vertical="center"/>
    </xf>
    <xf numFmtId="0" fontId="84" fillId="0" borderId="0" xfId="0" applyFont="1" applyFill="1" applyAlignment="1">
      <alignment vertical="center" wrapText="1"/>
    </xf>
    <xf numFmtId="0" fontId="84" fillId="0" borderId="27" xfId="0" applyFont="1" applyFill="1" applyBorder="1" applyAlignment="1">
      <alignment vertical="center" wrapText="1"/>
    </xf>
    <xf numFmtId="0" fontId="84" fillId="0" borderId="3" xfId="0" applyFont="1" applyFill="1" applyBorder="1" applyAlignment="1">
      <alignment vertical="center"/>
    </xf>
    <xf numFmtId="0" fontId="84" fillId="0" borderId="1" xfId="0" applyFont="1" applyFill="1" applyBorder="1" applyAlignment="1">
      <alignment horizontal="center" vertical="center"/>
    </xf>
    <xf numFmtId="0" fontId="84" fillId="0" borderId="25" xfId="0" applyFont="1" applyFill="1" applyBorder="1" applyAlignment="1">
      <alignment vertical="center" shrinkToFit="1"/>
    </xf>
    <xf numFmtId="0" fontId="84" fillId="0" borderId="3" xfId="0" applyFont="1" applyFill="1" applyBorder="1" applyAlignment="1">
      <alignment horizontal="left" vertical="center" shrinkToFit="1"/>
    </xf>
    <xf numFmtId="0" fontId="84" fillId="0" borderId="3" xfId="0" applyFont="1" applyFill="1" applyBorder="1" applyAlignment="1">
      <alignment horizontal="left" vertical="center" wrapText="1"/>
    </xf>
    <xf numFmtId="0" fontId="84" fillId="0" borderId="126" xfId="0" applyFont="1" applyFill="1" applyBorder="1" applyAlignment="1">
      <alignment horizontal="left" vertical="center"/>
    </xf>
    <xf numFmtId="0" fontId="75" fillId="0" borderId="127" xfId="0" applyFont="1" applyFill="1" applyBorder="1" applyAlignment="1">
      <alignment horizontal="center" vertical="center"/>
    </xf>
    <xf numFmtId="0" fontId="84" fillId="0" borderId="128" xfId="0" applyFont="1" applyFill="1" applyBorder="1" applyAlignment="1">
      <alignment vertical="center"/>
    </xf>
    <xf numFmtId="0" fontId="75" fillId="0" borderId="128" xfId="0" applyFont="1" applyFill="1" applyBorder="1" applyAlignment="1">
      <alignment vertical="center"/>
    </xf>
    <xf numFmtId="0" fontId="84" fillId="0" borderId="128" xfId="0" applyFont="1" applyFill="1" applyBorder="1" applyAlignment="1">
      <alignment horizontal="left" vertical="center" wrapText="1"/>
    </xf>
    <xf numFmtId="0" fontId="75" fillId="0" borderId="128" xfId="0" applyFont="1" applyFill="1" applyBorder="1" applyAlignment="1">
      <alignment horizontal="center" vertical="center"/>
    </xf>
    <xf numFmtId="0" fontId="75" fillId="0" borderId="128" xfId="0" applyFont="1" applyFill="1" applyBorder="1" applyAlignment="1">
      <alignment horizontal="left" vertical="center"/>
    </xf>
    <xf numFmtId="0" fontId="75" fillId="0" borderId="129" xfId="0" applyFont="1" applyFill="1" applyBorder="1" applyAlignment="1">
      <alignment vertical="center"/>
    </xf>
    <xf numFmtId="0" fontId="75" fillId="0" borderId="3" xfId="0" applyFont="1" applyFill="1" applyBorder="1" applyAlignment="1">
      <alignment horizontal="center" vertical="center"/>
    </xf>
    <xf numFmtId="0" fontId="84" fillId="0" borderId="1" xfId="0" applyFont="1" applyFill="1" applyBorder="1" applyAlignment="1">
      <alignment vertical="top"/>
    </xf>
    <xf numFmtId="0" fontId="84" fillId="0" borderId="17" xfId="0" applyFont="1" applyFill="1" applyBorder="1" applyAlignment="1">
      <alignment vertical="center"/>
    </xf>
    <xf numFmtId="0" fontId="84" fillId="0" borderId="27" xfId="0" applyFont="1" applyFill="1" applyBorder="1" applyAlignment="1">
      <alignment horizontal="center" vertical="center"/>
    </xf>
    <xf numFmtId="0" fontId="84" fillId="0" borderId="29" xfId="0" applyFont="1" applyFill="1" applyBorder="1" applyAlignment="1">
      <alignment vertical="center" shrinkToFit="1"/>
    </xf>
    <xf numFmtId="0" fontId="84" fillId="0" borderId="17" xfId="0" applyFont="1" applyFill="1" applyBorder="1" applyAlignment="1">
      <alignment horizontal="left" vertical="center" shrinkToFit="1"/>
    </xf>
    <xf numFmtId="0" fontId="84" fillId="0" borderId="17" xfId="0" applyFont="1" applyFill="1" applyBorder="1" applyAlignment="1">
      <alignment horizontal="left" vertical="center" wrapText="1"/>
    </xf>
    <xf numFmtId="0" fontId="75" fillId="0" borderId="122" xfId="0" applyFont="1" applyFill="1" applyBorder="1" applyAlignment="1">
      <alignment horizontal="center" vertical="center"/>
    </xf>
    <xf numFmtId="0" fontId="84" fillId="0" borderId="120" xfId="0" applyFont="1" applyFill="1" applyBorder="1" applyAlignment="1">
      <alignment vertical="center"/>
    </xf>
    <xf numFmtId="0" fontId="84" fillId="0" borderId="120" xfId="0" applyFont="1" applyFill="1" applyBorder="1" applyAlignment="1">
      <alignment horizontal="left" vertical="center"/>
    </xf>
    <xf numFmtId="0" fontId="75" fillId="0" borderId="120" xfId="0" applyFont="1" applyFill="1" applyBorder="1" applyAlignment="1">
      <alignment horizontal="center" vertical="center"/>
    </xf>
    <xf numFmtId="0" fontId="84" fillId="0" borderId="121" xfId="0" applyFont="1" applyFill="1" applyBorder="1" applyAlignment="1">
      <alignment horizontal="left" vertical="center"/>
    </xf>
    <xf numFmtId="0" fontId="84" fillId="0" borderId="0" xfId="0" applyFont="1" applyFill="1" applyAlignment="1">
      <alignment vertical="top"/>
    </xf>
    <xf numFmtId="0" fontId="84" fillId="0" borderId="27" xfId="0" applyFont="1" applyFill="1" applyBorder="1" applyAlignment="1">
      <alignment vertical="top"/>
    </xf>
    <xf numFmtId="0" fontId="84" fillId="0" borderId="27" xfId="0" applyFont="1" applyFill="1" applyBorder="1" applyAlignment="1">
      <alignment horizontal="left" vertical="center"/>
    </xf>
    <xf numFmtId="0" fontId="84" fillId="0" borderId="17" xfId="0" applyFont="1" applyFill="1" applyBorder="1" applyAlignment="1">
      <alignment vertical="top"/>
    </xf>
    <xf numFmtId="0" fontId="75" fillId="0" borderId="134" xfId="0" applyFont="1" applyFill="1" applyBorder="1" applyAlignment="1">
      <alignment horizontal="center" vertical="center"/>
    </xf>
    <xf numFmtId="0" fontId="84" fillId="0" borderId="135" xfId="0" applyFont="1" applyFill="1" applyBorder="1" applyAlignment="1">
      <alignment vertical="center"/>
    </xf>
    <xf numFmtId="0" fontId="84" fillId="0" borderId="135" xfId="0" applyFont="1" applyFill="1" applyBorder="1" applyAlignment="1">
      <alignment horizontal="left" vertical="center"/>
    </xf>
    <xf numFmtId="0" fontId="75" fillId="0" borderId="135" xfId="0" applyFont="1" applyFill="1" applyBorder="1" applyAlignment="1">
      <alignment horizontal="center" vertical="center"/>
    </xf>
    <xf numFmtId="0" fontId="84" fillId="0" borderId="136" xfId="0" applyFont="1" applyFill="1" applyBorder="1" applyAlignment="1">
      <alignment horizontal="left" vertical="center"/>
    </xf>
    <xf numFmtId="0" fontId="84" fillId="0" borderId="137" xfId="0" applyFont="1" applyFill="1" applyBorder="1" applyAlignment="1">
      <alignment horizontal="left" vertical="center"/>
    </xf>
    <xf numFmtId="0" fontId="75" fillId="0" borderId="138" xfId="0" applyFont="1" applyFill="1" applyBorder="1" applyAlignment="1">
      <alignment horizontal="center" vertical="center"/>
    </xf>
    <xf numFmtId="0" fontId="84" fillId="0" borderId="139" xfId="0" applyFont="1" applyFill="1" applyBorder="1" applyAlignment="1">
      <alignment vertical="center"/>
    </xf>
    <xf numFmtId="0" fontId="75" fillId="0" borderId="139" xfId="0" applyFont="1" applyFill="1" applyBorder="1" applyAlignment="1">
      <alignment vertical="center"/>
    </xf>
    <xf numFmtId="0" fontId="84" fillId="0" borderId="139" xfId="0" applyFont="1" applyFill="1" applyBorder="1" applyAlignment="1">
      <alignment horizontal="left" vertical="center" wrapText="1"/>
    </xf>
    <xf numFmtId="0" fontId="75" fillId="0" borderId="139" xfId="0" applyFont="1" applyFill="1" applyBorder="1" applyAlignment="1">
      <alignment horizontal="center" vertical="center"/>
    </xf>
    <xf numFmtId="0" fontId="75" fillId="0" borderId="140" xfId="0" applyFont="1" applyFill="1" applyBorder="1" applyAlignment="1">
      <alignment vertical="center"/>
    </xf>
    <xf numFmtId="0" fontId="84" fillId="0" borderId="29" xfId="0" applyFont="1" applyFill="1" applyBorder="1" applyAlignment="1">
      <alignment vertical="center"/>
    </xf>
    <xf numFmtId="0" fontId="84" fillId="0" borderId="17" xfId="0" applyFont="1" applyFill="1" applyBorder="1" applyAlignment="1">
      <alignment horizontal="left" vertical="center"/>
    </xf>
    <xf numFmtId="0" fontId="84" fillId="0" borderId="27" xfId="0" applyFont="1" applyFill="1" applyBorder="1" applyAlignment="1">
      <alignment vertical="center"/>
    </xf>
    <xf numFmtId="0" fontId="84" fillId="0" borderId="138" xfId="0" applyFont="1" applyFill="1" applyBorder="1" applyAlignment="1">
      <alignment vertical="center"/>
    </xf>
    <xf numFmtId="0" fontId="75" fillId="0" borderId="139" xfId="0" applyFont="1" applyFill="1" applyBorder="1" applyAlignment="1">
      <alignment horizontal="left" vertical="center"/>
    </xf>
    <xf numFmtId="0" fontId="75" fillId="0" borderId="140" xfId="0" applyFont="1" applyFill="1" applyBorder="1" applyAlignment="1">
      <alignment horizontal="left" vertical="center"/>
    </xf>
    <xf numFmtId="0" fontId="84" fillId="0" borderId="137" xfId="0" applyFont="1" applyFill="1" applyBorder="1" applyAlignment="1">
      <alignment horizontal="left" vertical="center" wrapText="1"/>
    </xf>
    <xf numFmtId="0" fontId="75" fillId="0" borderId="135" xfId="0" applyFont="1" applyFill="1" applyBorder="1" applyAlignment="1">
      <alignment vertical="center"/>
    </xf>
    <xf numFmtId="0" fontId="84" fillId="0" borderId="140" xfId="0" applyFont="1" applyFill="1" applyBorder="1" applyAlignment="1">
      <alignment vertical="center"/>
    </xf>
    <xf numFmtId="0" fontId="84" fillId="0" borderId="137" xfId="0" applyFont="1" applyFill="1" applyBorder="1" applyAlignment="1">
      <alignment horizontal="left" vertical="center" shrinkToFit="1"/>
    </xf>
    <xf numFmtId="0" fontId="84" fillId="0" borderId="137" xfId="0" applyFont="1" applyFill="1" applyBorder="1" applyAlignment="1">
      <alignment vertical="center" wrapText="1"/>
    </xf>
    <xf numFmtId="0" fontId="84" fillId="0" borderId="131" xfId="0" applyFont="1" applyFill="1" applyBorder="1" applyAlignment="1">
      <alignment vertical="center"/>
    </xf>
    <xf numFmtId="0" fontId="75" fillId="0" borderId="120" xfId="0" applyFont="1" applyFill="1" applyBorder="1" applyAlignment="1">
      <alignment horizontal="left" vertical="center"/>
    </xf>
    <xf numFmtId="0" fontId="75" fillId="0" borderId="121" xfId="0" applyFont="1" applyFill="1" applyBorder="1" applyAlignment="1">
      <alignment horizontal="left" vertical="center"/>
    </xf>
    <xf numFmtId="0" fontId="84" fillId="0" borderId="16" xfId="0" applyFont="1" applyFill="1" applyBorder="1" applyAlignment="1">
      <alignment vertical="center"/>
    </xf>
    <xf numFmtId="0" fontId="84" fillId="0" borderId="15" xfId="0" applyFont="1" applyFill="1" applyBorder="1" applyAlignment="1">
      <alignment horizontal="center" vertical="center"/>
    </xf>
    <xf numFmtId="0" fontId="84" fillId="0" borderId="28" xfId="0" applyFont="1" applyFill="1" applyBorder="1" applyAlignment="1">
      <alignment vertical="center" shrinkToFit="1"/>
    </xf>
    <xf numFmtId="0" fontId="84" fillId="0" borderId="16" xfId="0" applyFont="1" applyFill="1" applyBorder="1" applyAlignment="1">
      <alignment horizontal="left" vertical="center" shrinkToFit="1"/>
    </xf>
    <xf numFmtId="0" fontId="84" fillId="0" borderId="15" xfId="0" applyFont="1" applyFill="1" applyBorder="1" applyAlignment="1">
      <alignment vertical="center" wrapText="1"/>
    </xf>
    <xf numFmtId="0" fontId="84" fillId="0" borderId="16" xfId="0" applyFont="1" applyFill="1" applyBorder="1" applyAlignment="1">
      <alignment horizontal="left" vertical="center" wrapText="1"/>
    </xf>
    <xf numFmtId="0" fontId="84" fillId="0" borderId="141" xfId="0" applyFont="1" applyFill="1" applyBorder="1" applyAlignment="1">
      <alignment horizontal="left" vertical="center"/>
    </xf>
    <xf numFmtId="0" fontId="75" fillId="0" borderId="12" xfId="0" applyFont="1" applyFill="1" applyBorder="1" applyAlignment="1">
      <alignment horizontal="center" vertical="center"/>
    </xf>
    <xf numFmtId="0" fontId="84" fillId="0" borderId="13" xfId="0" applyFont="1" applyFill="1" applyBorder="1" applyAlignment="1">
      <alignment vertical="center"/>
    </xf>
    <xf numFmtId="0" fontId="75" fillId="0" borderId="13" xfId="0" applyFont="1" applyFill="1" applyBorder="1" applyAlignment="1">
      <alignment horizontal="center" vertical="center"/>
    </xf>
    <xf numFmtId="0" fontId="84" fillId="0" borderId="13" xfId="0" applyFont="1" applyFill="1" applyBorder="1" applyAlignment="1">
      <alignment horizontal="left" vertical="center"/>
    </xf>
    <xf numFmtId="0" fontId="84" fillId="0" borderId="14" xfId="0" applyFont="1" applyFill="1" applyBorder="1" applyAlignment="1">
      <alignment vertical="center"/>
    </xf>
    <xf numFmtId="0" fontId="84" fillId="0" borderId="16" xfId="0" applyFont="1" applyFill="1" applyBorder="1" applyAlignment="1">
      <alignment vertical="top"/>
    </xf>
    <xf numFmtId="0" fontId="84" fillId="0" borderId="5" xfId="0" applyFont="1" applyFill="1" applyBorder="1" applyAlignment="1">
      <alignment vertical="top"/>
    </xf>
    <xf numFmtId="0" fontId="84" fillId="0" borderId="15" xfId="0" applyFont="1" applyFill="1" applyBorder="1" applyAlignment="1">
      <alignment vertical="top"/>
    </xf>
    <xf numFmtId="0" fontId="75" fillId="0" borderId="129" xfId="0" applyFont="1" applyFill="1" applyBorder="1" applyAlignment="1">
      <alignment horizontal="left" vertical="center"/>
    </xf>
    <xf numFmtId="0" fontId="84" fillId="0" borderId="139" xfId="0" applyFont="1" applyFill="1" applyBorder="1" applyAlignment="1">
      <alignment horizontal="left" vertical="center"/>
    </xf>
    <xf numFmtId="0" fontId="84" fillId="0" borderId="140" xfId="0" applyFont="1" applyFill="1" applyBorder="1" applyAlignment="1">
      <alignment horizontal="left" vertical="center"/>
    </xf>
    <xf numFmtId="0" fontId="75" fillId="0" borderId="120" xfId="0" applyFont="1" applyFill="1" applyBorder="1" applyAlignment="1">
      <alignment vertical="center"/>
    </xf>
    <xf numFmtId="0" fontId="84" fillId="0" borderId="120" xfId="0" applyFont="1" applyFill="1" applyBorder="1" applyAlignment="1">
      <alignment horizontal="left" vertical="center" wrapText="1"/>
    </xf>
    <xf numFmtId="0" fontId="75" fillId="0" borderId="135" xfId="0" applyFont="1" applyFill="1" applyBorder="1" applyAlignment="1">
      <alignment horizontal="left" vertical="center"/>
    </xf>
    <xf numFmtId="0" fontId="84" fillId="0" borderId="14" xfId="0" applyFont="1" applyFill="1" applyBorder="1" applyAlignment="1">
      <alignment horizontal="left" vertical="center"/>
    </xf>
    <xf numFmtId="0" fontId="84" fillId="0" borderId="121" xfId="0" applyFont="1" applyFill="1" applyBorder="1" applyAlignment="1">
      <alignment vertical="center"/>
    </xf>
    <xf numFmtId="0" fontId="84" fillId="0" borderId="136" xfId="0" applyFont="1" applyFill="1" applyBorder="1" applyAlignment="1">
      <alignment vertical="center"/>
    </xf>
    <xf numFmtId="0" fontId="84" fillId="0" borderId="4" xfId="0" applyFont="1" applyFill="1" applyBorder="1" applyAlignment="1">
      <alignment horizontal="center" vertical="center"/>
    </xf>
    <xf numFmtId="0" fontId="84" fillId="0" borderId="25" xfId="0" applyFont="1" applyFill="1" applyBorder="1" applyAlignment="1">
      <alignment vertical="center"/>
    </xf>
    <xf numFmtId="0" fontId="84" fillId="0" borderId="4" xfId="0" applyFont="1" applyFill="1" applyBorder="1" applyAlignment="1">
      <alignment horizontal="left" vertical="center"/>
    </xf>
    <xf numFmtId="0" fontId="84" fillId="0" borderId="3" xfId="0" applyFont="1" applyFill="1" applyBorder="1" applyAlignment="1">
      <alignment horizontal="left" vertical="center"/>
    </xf>
    <xf numFmtId="0" fontId="84" fillId="0" borderId="1" xfId="0" applyFont="1" applyFill="1" applyBorder="1" applyAlignment="1">
      <alignment horizontal="left" vertical="center"/>
    </xf>
    <xf numFmtId="0" fontId="84" fillId="0" borderId="4" xfId="0" applyFont="1" applyFill="1" applyBorder="1" applyAlignment="1">
      <alignment horizontal="left" vertical="center" wrapText="1"/>
    </xf>
    <xf numFmtId="0" fontId="75" fillId="0" borderId="4" xfId="0" applyFont="1" applyFill="1" applyBorder="1" applyAlignment="1">
      <alignment horizontal="center" vertical="center"/>
    </xf>
    <xf numFmtId="0" fontId="84" fillId="0" borderId="144" xfId="0" applyFont="1" applyFill="1" applyBorder="1" applyAlignment="1">
      <alignment horizontal="left" vertical="center" wrapText="1"/>
    </xf>
    <xf numFmtId="0" fontId="75" fillId="0" borderId="145" xfId="0" applyFont="1" applyFill="1" applyBorder="1" applyAlignment="1">
      <alignment horizontal="center" vertical="center"/>
    </xf>
    <xf numFmtId="0" fontId="84" fillId="0" borderId="146" xfId="0" applyFont="1" applyFill="1" applyBorder="1" applyAlignment="1">
      <alignment vertical="center"/>
    </xf>
    <xf numFmtId="0" fontId="84" fillId="0" borderId="146" xfId="0" applyFont="1" applyFill="1" applyBorder="1" applyAlignment="1">
      <alignment horizontal="left" vertical="center" wrapText="1"/>
    </xf>
    <xf numFmtId="0" fontId="75" fillId="0" borderId="146" xfId="0" applyFont="1" applyFill="1" applyBorder="1" applyAlignment="1">
      <alignment horizontal="center" vertical="center"/>
    </xf>
    <xf numFmtId="0" fontId="84" fillId="0" borderId="146" xfId="0" applyFont="1" applyFill="1" applyBorder="1" applyAlignment="1">
      <alignment horizontal="left" vertical="center"/>
    </xf>
    <xf numFmtId="0" fontId="84" fillId="0" borderId="147" xfId="0" applyFont="1" applyFill="1" applyBorder="1" applyAlignment="1">
      <alignment horizontal="left" vertical="center"/>
    </xf>
    <xf numFmtId="0" fontId="84" fillId="0" borderId="0" xfId="0" applyFont="1" applyFill="1" applyAlignment="1">
      <alignment horizontal="left" vertical="center" wrapText="1"/>
    </xf>
    <xf numFmtId="0" fontId="62" fillId="0" borderId="27" xfId="0" applyFont="1" applyFill="1" applyBorder="1" applyAlignment="1">
      <alignment vertical="center" wrapText="1"/>
    </xf>
    <xf numFmtId="0" fontId="84" fillId="0" borderId="17" xfId="0" applyFont="1" applyFill="1" applyBorder="1" applyAlignment="1">
      <alignment horizontal="center" vertical="center"/>
    </xf>
    <xf numFmtId="0" fontId="84" fillId="0" borderId="29" xfId="0" applyFont="1" applyFill="1" applyBorder="1" applyAlignment="1">
      <alignment horizontal="left" vertical="center"/>
    </xf>
    <xf numFmtId="0" fontId="84" fillId="0" borderId="148" xfId="0" applyFont="1" applyFill="1" applyBorder="1" applyAlignment="1">
      <alignment vertical="center"/>
    </xf>
    <xf numFmtId="0" fontId="84" fillId="0" borderId="5" xfId="0" applyFont="1" applyFill="1" applyBorder="1" applyAlignment="1">
      <alignment horizontal="center" vertical="center"/>
    </xf>
    <xf numFmtId="0" fontId="84" fillId="0" borderId="28" xfId="0" applyFont="1" applyFill="1" applyBorder="1" applyAlignment="1">
      <alignment vertical="center"/>
    </xf>
    <xf numFmtId="0" fontId="84" fillId="0" borderId="5" xfId="0" applyFont="1" applyFill="1" applyBorder="1" applyAlignment="1">
      <alignment horizontal="left" vertical="center"/>
    </xf>
    <xf numFmtId="0" fontId="84" fillId="0" borderId="16" xfId="0" applyFont="1" applyFill="1" applyBorder="1" applyAlignment="1">
      <alignment horizontal="left" vertical="center"/>
    </xf>
    <xf numFmtId="0" fontId="84" fillId="0" borderId="15" xfId="0" applyFont="1" applyFill="1" applyBorder="1" applyAlignment="1">
      <alignment horizontal="left" vertical="center"/>
    </xf>
    <xf numFmtId="0" fontId="84" fillId="0" borderId="25" xfId="0" applyFont="1" applyFill="1" applyBorder="1" applyAlignment="1">
      <alignment vertical="center" wrapText="1"/>
    </xf>
    <xf numFmtId="0" fontId="84" fillId="0" borderId="1" xfId="0" applyFont="1" applyFill="1" applyBorder="1" applyAlignment="1">
      <alignment vertical="center"/>
    </xf>
    <xf numFmtId="14" fontId="84" fillId="0" borderId="0" xfId="0" applyNumberFormat="1" applyFont="1" applyFill="1" applyAlignment="1">
      <alignment horizontal="left" vertical="center"/>
    </xf>
    <xf numFmtId="0" fontId="84" fillId="0" borderId="29" xfId="0" applyFont="1" applyFill="1" applyBorder="1" applyAlignment="1">
      <alignment vertical="center" wrapText="1"/>
    </xf>
    <xf numFmtId="0" fontId="84" fillId="0" borderId="134" xfId="0" applyFont="1" applyFill="1" applyBorder="1" applyAlignment="1">
      <alignment vertical="center"/>
    </xf>
    <xf numFmtId="0" fontId="84" fillId="0" borderId="135" xfId="0" applyFont="1" applyFill="1" applyBorder="1" applyAlignment="1">
      <alignment horizontal="left" vertical="center" wrapText="1"/>
    </xf>
    <xf numFmtId="0" fontId="75" fillId="0" borderId="136" xfId="0" applyFont="1" applyFill="1" applyBorder="1" applyAlignment="1">
      <alignment horizontal="left" vertical="center"/>
    </xf>
    <xf numFmtId="0" fontId="84" fillId="0" borderId="131" xfId="0" applyFont="1" applyFill="1" applyBorder="1" applyAlignment="1">
      <alignment horizontal="left" vertical="center" wrapText="1"/>
    </xf>
    <xf numFmtId="0" fontId="129" fillId="0" borderId="120" xfId="0" applyFont="1" applyFill="1" applyBorder="1" applyAlignment="1">
      <alignment horizontal="left" vertical="center"/>
    </xf>
    <xf numFmtId="0" fontId="129" fillId="0" borderId="121" xfId="0" applyFont="1" applyFill="1" applyBorder="1" applyAlignment="1">
      <alignment horizontal="left" vertical="center"/>
    </xf>
    <xf numFmtId="0" fontId="84" fillId="0" borderId="28" xfId="0" applyFont="1" applyFill="1" applyBorder="1" applyAlignment="1">
      <alignment vertical="center" wrapText="1"/>
    </xf>
    <xf numFmtId="0" fontId="84" fillId="0" borderId="5" xfId="0" applyFont="1" applyFill="1" applyBorder="1" applyAlignment="1">
      <alignment horizontal="left" vertical="center" wrapText="1"/>
    </xf>
    <xf numFmtId="0" fontId="84" fillId="0" borderId="15" xfId="0" applyFont="1" applyFill="1" applyBorder="1" applyAlignment="1">
      <alignment vertical="center"/>
    </xf>
    <xf numFmtId="0" fontId="84" fillId="0" borderId="127" xfId="0" applyFont="1" applyFill="1" applyBorder="1" applyAlignment="1">
      <alignment horizontal="left" vertical="center"/>
    </xf>
    <xf numFmtId="0" fontId="84" fillId="0" borderId="138" xfId="0" applyFont="1" applyFill="1" applyBorder="1" applyAlignment="1">
      <alignment horizontal="left" vertical="center"/>
    </xf>
    <xf numFmtId="0" fontId="84" fillId="0" borderId="138" xfId="0" applyFont="1" applyFill="1" applyBorder="1" applyAlignment="1">
      <alignment vertical="center" wrapText="1"/>
    </xf>
    <xf numFmtId="0" fontId="84" fillId="0" borderId="128" xfId="0" applyFont="1" applyFill="1" applyBorder="1" applyAlignment="1">
      <alignment horizontal="left" vertical="center"/>
    </xf>
    <xf numFmtId="0" fontId="84" fillId="0" borderId="141" xfId="0" applyFont="1" applyFill="1" applyBorder="1" applyAlignment="1">
      <alignment vertical="center" wrapText="1"/>
    </xf>
    <xf numFmtId="0" fontId="75" fillId="0" borderId="5" xfId="0" applyFont="1" applyFill="1" applyBorder="1" applyAlignment="1">
      <alignment horizontal="center" vertical="center"/>
    </xf>
    <xf numFmtId="0" fontId="84" fillId="0" borderId="127" xfId="0" applyFont="1" applyFill="1" applyBorder="1" applyAlignment="1">
      <alignment vertical="center"/>
    </xf>
    <xf numFmtId="0" fontId="84" fillId="0" borderId="133" xfId="0" applyFont="1" applyFill="1" applyBorder="1" applyAlignment="1">
      <alignment horizontal="left" vertical="center" wrapText="1"/>
    </xf>
    <xf numFmtId="0" fontId="75" fillId="0" borderId="121" xfId="0" applyFont="1" applyFill="1" applyBorder="1" applyAlignment="1">
      <alignment vertical="center"/>
    </xf>
    <xf numFmtId="0" fontId="84" fillId="0" borderId="141" xfId="0" applyFont="1" applyFill="1" applyBorder="1" applyAlignment="1">
      <alignment horizontal="left" vertical="center" wrapText="1"/>
    </xf>
    <xf numFmtId="0" fontId="75" fillId="0" borderId="13" xfId="0" applyFont="1" applyFill="1" applyBorder="1" applyAlignment="1">
      <alignment horizontal="left" vertical="center"/>
    </xf>
    <xf numFmtId="0" fontId="75" fillId="0" borderId="14" xfId="0" applyFont="1" applyFill="1" applyBorder="1" applyAlignment="1">
      <alignment horizontal="left" vertical="center"/>
    </xf>
    <xf numFmtId="0" fontId="84" fillId="0" borderId="126" xfId="0" applyFont="1" applyFill="1" applyBorder="1" applyAlignment="1">
      <alignment vertical="center"/>
    </xf>
    <xf numFmtId="0" fontId="75" fillId="0" borderId="13" xfId="0" applyFont="1" applyFill="1" applyBorder="1" applyAlignment="1">
      <alignment vertical="center"/>
    </xf>
    <xf numFmtId="0" fontId="21" fillId="3" borderId="56" xfId="0" applyFont="1" applyFill="1" applyBorder="1" applyAlignment="1">
      <alignment vertical="center" wrapText="1"/>
    </xf>
    <xf numFmtId="0" fontId="21" fillId="3" borderId="16" xfId="0" applyFont="1" applyFill="1" applyBorder="1" applyAlignment="1">
      <alignment vertical="center" wrapText="1"/>
    </xf>
    <xf numFmtId="0" fontId="63" fillId="3" borderId="29" xfId="0" applyFont="1" applyFill="1" applyBorder="1" applyAlignment="1">
      <alignment horizontal="left" vertical="center" wrapText="1" shrinkToFit="1"/>
    </xf>
    <xf numFmtId="0" fontId="63" fillId="3" borderId="28" xfId="0" applyFont="1" applyFill="1" applyBorder="1" applyAlignment="1">
      <alignment horizontal="left" vertical="center" wrapText="1" shrinkToFit="1"/>
    </xf>
    <xf numFmtId="0" fontId="82" fillId="9" borderId="0" xfId="0" applyFont="1" applyFill="1" applyAlignment="1">
      <alignment vertical="top"/>
    </xf>
    <xf numFmtId="0" fontId="21" fillId="8" borderId="0" xfId="0" applyFont="1" applyFill="1" applyAlignment="1">
      <alignment vertical="top" wrapText="1"/>
    </xf>
    <xf numFmtId="0" fontId="67" fillId="9" borderId="3" xfId="0" applyFont="1" applyFill="1" applyBorder="1" applyAlignment="1">
      <alignment horizontal="center" vertical="center" shrinkToFit="1"/>
    </xf>
    <xf numFmtId="0" fontId="67" fillId="9" borderId="1" xfId="0" applyFont="1" applyFill="1" applyBorder="1" applyAlignment="1">
      <alignment horizontal="center" vertical="center" shrinkToFit="1"/>
    </xf>
    <xf numFmtId="0" fontId="21" fillId="3" borderId="25" xfId="0" applyFont="1" applyFill="1" applyBorder="1" applyAlignment="1">
      <alignment horizontal="center" vertical="center" wrapText="1" shrinkToFit="1"/>
    </xf>
    <xf numFmtId="0" fontId="21" fillId="3" borderId="29" xfId="0" applyFont="1" applyFill="1" applyBorder="1" applyAlignment="1">
      <alignment horizontal="center" vertical="center" wrapText="1" shrinkToFit="1"/>
    </xf>
    <xf numFmtId="0" fontId="21" fillId="3" borderId="28" xfId="0" applyFont="1" applyFill="1" applyBorder="1" applyAlignment="1">
      <alignment horizontal="center" vertical="center" wrapText="1" shrinkToFit="1"/>
    </xf>
    <xf numFmtId="0" fontId="65" fillId="3" borderId="4" xfId="0" applyFont="1" applyFill="1" applyBorder="1" applyAlignment="1">
      <alignment vertical="center" wrapText="1"/>
    </xf>
    <xf numFmtId="0" fontId="65" fillId="3" borderId="5" xfId="0" applyFont="1" applyFill="1" applyBorder="1" applyAlignment="1">
      <alignment vertical="center" wrapText="1"/>
    </xf>
    <xf numFmtId="0" fontId="65" fillId="4" borderId="55" xfId="0" applyFont="1" applyFill="1" applyBorder="1" applyAlignment="1">
      <alignment horizontal="left" vertical="center" wrapText="1" shrinkToFit="1"/>
    </xf>
    <xf numFmtId="0" fontId="65" fillId="4" borderId="29" xfId="0" applyFont="1" applyFill="1" applyBorder="1" applyAlignment="1">
      <alignment horizontal="left" vertical="center" wrapText="1" shrinkToFit="1"/>
    </xf>
    <xf numFmtId="0" fontId="65" fillId="4" borderId="28" xfId="0" applyFont="1" applyFill="1" applyBorder="1" applyAlignment="1">
      <alignment horizontal="left" vertical="center" wrapText="1" shrinkToFit="1"/>
    </xf>
    <xf numFmtId="0" fontId="21" fillId="4" borderId="55" xfId="0" applyFont="1" applyFill="1" applyBorder="1" applyAlignment="1">
      <alignment vertical="center" wrapText="1"/>
    </xf>
    <xf numFmtId="0" fontId="0" fillId="4" borderId="29" xfId="0" applyFill="1" applyBorder="1" applyAlignment="1">
      <alignment vertical="center" wrapText="1"/>
    </xf>
    <xf numFmtId="0" fontId="0" fillId="4" borderId="28" xfId="0" applyFill="1" applyBorder="1" applyAlignment="1">
      <alignment vertical="center" wrapText="1"/>
    </xf>
    <xf numFmtId="0" fontId="21" fillId="3" borderId="17" xfId="0" applyFont="1" applyFill="1" applyBorder="1" applyAlignment="1">
      <alignment vertical="center" shrinkToFit="1"/>
    </xf>
    <xf numFmtId="0" fontId="21" fillId="3" borderId="0" xfId="0" applyFont="1" applyFill="1" applyAlignment="1">
      <alignment vertical="center" shrinkToFit="1"/>
    </xf>
    <xf numFmtId="0" fontId="21" fillId="4" borderId="3" xfId="0" applyFont="1" applyFill="1" applyBorder="1" applyAlignment="1">
      <alignment vertical="center" wrapText="1"/>
    </xf>
    <xf numFmtId="0" fontId="0" fillId="4" borderId="17" xfId="0" applyFill="1" applyBorder="1" applyAlignment="1">
      <alignment vertical="center" wrapText="1"/>
    </xf>
    <xf numFmtId="0" fontId="0" fillId="4" borderId="50" xfId="0" applyFill="1" applyBorder="1" applyAlignment="1">
      <alignment vertical="center" wrapText="1"/>
    </xf>
    <xf numFmtId="0" fontId="65" fillId="4" borderId="27" xfId="0" applyFont="1" applyFill="1" applyBorder="1" applyAlignment="1">
      <alignment vertical="center" wrapText="1"/>
    </xf>
    <xf numFmtId="0" fontId="21" fillId="4" borderId="25" xfId="0" applyFont="1" applyFill="1" applyBorder="1" applyAlignment="1">
      <alignment vertical="center" wrapText="1"/>
    </xf>
    <xf numFmtId="0" fontId="21" fillId="4" borderId="29" xfId="0" applyFont="1" applyFill="1" applyBorder="1" applyAlignment="1">
      <alignment vertical="center" wrapText="1"/>
    </xf>
    <xf numFmtId="0" fontId="65" fillId="4" borderId="29" xfId="0" applyFont="1" applyFill="1" applyBorder="1" applyAlignment="1">
      <alignment vertical="center" wrapText="1"/>
    </xf>
    <xf numFmtId="0" fontId="65" fillId="4" borderId="28" xfId="0" applyFont="1" applyFill="1" applyBorder="1" applyAlignment="1">
      <alignment vertical="center" wrapText="1"/>
    </xf>
    <xf numFmtId="0" fontId="62" fillId="8" borderId="25" xfId="0" applyFont="1" applyFill="1" applyBorder="1" applyAlignment="1">
      <alignment horizontal="center" vertical="top" textRotation="255" wrapText="1"/>
    </xf>
    <xf numFmtId="0" fontId="62" fillId="8" borderId="29" xfId="0" applyFont="1" applyFill="1" applyBorder="1" applyAlignment="1">
      <alignment horizontal="center" vertical="top" textRotation="255" wrapText="1"/>
    </xf>
    <xf numFmtId="0" fontId="62" fillId="8" borderId="28" xfId="0" applyFont="1" applyFill="1" applyBorder="1" applyAlignment="1">
      <alignment horizontal="center" vertical="top" textRotation="255" wrapText="1"/>
    </xf>
    <xf numFmtId="0" fontId="7" fillId="3" borderId="0" xfId="0" applyFont="1" applyFill="1" applyBorder="1" applyAlignment="1">
      <alignment vertical="top" shrinkToFit="1"/>
    </xf>
    <xf numFmtId="0" fontId="113" fillId="8" borderId="25" xfId="0" applyFont="1" applyFill="1" applyBorder="1" applyAlignment="1">
      <alignment vertical="top" textRotation="255" wrapText="1"/>
    </xf>
    <xf numFmtId="0" fontId="113" fillId="8" borderId="29" xfId="0" applyFont="1" applyFill="1" applyBorder="1" applyAlignment="1">
      <alignment vertical="top" textRotation="255" wrapText="1"/>
    </xf>
    <xf numFmtId="0" fontId="113" fillId="8" borderId="28" xfId="0" applyFont="1" applyFill="1" applyBorder="1" applyAlignment="1">
      <alignment vertical="top" textRotation="255" wrapText="1"/>
    </xf>
    <xf numFmtId="0" fontId="112" fillId="8" borderId="25" xfId="0" applyFont="1" applyFill="1" applyBorder="1" applyAlignment="1">
      <alignment horizontal="center" vertical="top" textRotation="255" wrapText="1"/>
    </xf>
    <xf numFmtId="0" fontId="112" fillId="8" borderId="29" xfId="0" applyFont="1" applyFill="1" applyBorder="1" applyAlignment="1">
      <alignment horizontal="center" vertical="top" textRotation="255" wrapText="1"/>
    </xf>
    <xf numFmtId="0" fontId="112" fillId="8" borderId="28" xfId="0" applyFont="1" applyFill="1" applyBorder="1" applyAlignment="1">
      <alignment horizontal="center" vertical="top" textRotation="255" wrapText="1"/>
    </xf>
    <xf numFmtId="0" fontId="7" fillId="3" borderId="0" xfId="0" applyFont="1" applyFill="1" applyBorder="1" applyAlignment="1">
      <alignment vertical="top"/>
    </xf>
    <xf numFmtId="0" fontId="62" fillId="8" borderId="3" xfId="0" applyFont="1" applyFill="1" applyBorder="1" applyAlignment="1">
      <alignment vertical="top" textRotation="255" wrapText="1"/>
    </xf>
    <xf numFmtId="0" fontId="62" fillId="8" borderId="17" xfId="0" applyFont="1" applyFill="1" applyBorder="1" applyAlignment="1">
      <alignment vertical="top" textRotation="255" wrapText="1"/>
    </xf>
    <xf numFmtId="0" fontId="62" fillId="8" borderId="16" xfId="0" applyFont="1" applyFill="1" applyBorder="1" applyAlignment="1">
      <alignment vertical="top" textRotation="255" wrapText="1"/>
    </xf>
    <xf numFmtId="0" fontId="61" fillId="8" borderId="25" xfId="0" applyFont="1" applyFill="1" applyBorder="1" applyAlignment="1">
      <alignment vertical="top" textRotation="255" wrapText="1"/>
    </xf>
    <xf numFmtId="0" fontId="61" fillId="8" borderId="29" xfId="0" applyFont="1" applyFill="1" applyBorder="1" applyAlignment="1">
      <alignment vertical="top" textRotation="255" wrapText="1"/>
    </xf>
    <xf numFmtId="0" fontId="61" fillId="8" borderId="28" xfId="0" applyFont="1" applyFill="1" applyBorder="1" applyAlignment="1">
      <alignment vertical="top" textRotation="255" wrapText="1"/>
    </xf>
    <xf numFmtId="0" fontId="62" fillId="8" borderId="25" xfId="0" applyFont="1" applyFill="1" applyBorder="1" applyAlignment="1">
      <alignment vertical="top" textRotation="255" wrapText="1"/>
    </xf>
    <xf numFmtId="0" fontId="62" fillId="8" borderId="29" xfId="0" applyFont="1" applyFill="1" applyBorder="1" applyAlignment="1">
      <alignment vertical="top" textRotation="255" wrapText="1"/>
    </xf>
    <xf numFmtId="0" fontId="62" fillId="8" borderId="28" xfId="0" applyFont="1" applyFill="1" applyBorder="1" applyAlignment="1">
      <alignment vertical="top" textRotation="255" wrapText="1"/>
    </xf>
    <xf numFmtId="0" fontId="64" fillId="8" borderId="25" xfId="0" applyFont="1" applyFill="1" applyBorder="1" applyAlignment="1">
      <alignment vertical="center" wrapText="1"/>
    </xf>
    <xf numFmtId="0" fontId="64" fillId="8" borderId="29" xfId="0" applyFont="1" applyFill="1" applyBorder="1" applyAlignment="1">
      <alignment vertical="center"/>
    </xf>
    <xf numFmtId="0" fontId="64" fillId="8" borderId="28" xfId="0" applyFont="1" applyFill="1" applyBorder="1" applyAlignment="1">
      <alignment vertical="center"/>
    </xf>
    <xf numFmtId="0" fontId="113" fillId="8" borderId="25" xfId="0" applyFont="1" applyFill="1" applyBorder="1" applyAlignment="1">
      <alignment horizontal="center" vertical="top" textRotation="255" wrapText="1"/>
    </xf>
    <xf numFmtId="0" fontId="113" fillId="8" borderId="29" xfId="0" applyFont="1" applyFill="1" applyBorder="1" applyAlignment="1">
      <alignment horizontal="center" vertical="top" textRotation="255" wrapText="1"/>
    </xf>
    <xf numFmtId="0" fontId="113" fillId="8" borderId="28" xfId="0" applyFont="1" applyFill="1" applyBorder="1" applyAlignment="1">
      <alignment horizontal="center" vertical="top" textRotation="255" wrapText="1"/>
    </xf>
    <xf numFmtId="0" fontId="7" fillId="3" borderId="0" xfId="0" applyFont="1" applyFill="1" applyBorder="1" applyAlignment="1">
      <alignment horizontal="left" vertical="top"/>
    </xf>
    <xf numFmtId="0" fontId="61" fillId="8" borderId="25" xfId="0" applyFont="1" applyFill="1" applyBorder="1" applyAlignment="1">
      <alignment horizontal="center" vertical="top" textRotation="255" wrapText="1"/>
    </xf>
    <xf numFmtId="0" fontId="61" fillId="8" borderId="29" xfId="0" applyFont="1" applyFill="1" applyBorder="1" applyAlignment="1">
      <alignment horizontal="center" vertical="top" textRotation="255" wrapText="1"/>
    </xf>
    <xf numFmtId="0" fontId="61" fillId="8" borderId="28" xfId="0" applyFont="1" applyFill="1" applyBorder="1" applyAlignment="1">
      <alignment horizontal="center" vertical="top" textRotation="255" wrapText="1"/>
    </xf>
    <xf numFmtId="0" fontId="16" fillId="8" borderId="25" xfId="0" applyFont="1" applyFill="1" applyBorder="1" applyAlignment="1">
      <alignment vertical="top" textRotation="255" wrapText="1"/>
    </xf>
    <xf numFmtId="0" fontId="16" fillId="8" borderId="29" xfId="0" applyFont="1" applyFill="1" applyBorder="1" applyAlignment="1">
      <alignment vertical="top" textRotation="255" wrapText="1"/>
    </xf>
    <xf numFmtId="0" fontId="16" fillId="8" borderId="28" xfId="0" applyFont="1" applyFill="1" applyBorder="1" applyAlignment="1">
      <alignment vertical="top" textRotation="255" wrapText="1"/>
    </xf>
    <xf numFmtId="0" fontId="16" fillId="8" borderId="25" xfId="0" applyFont="1" applyFill="1" applyBorder="1" applyAlignment="1">
      <alignment horizontal="center" vertical="top" textRotation="255" wrapText="1"/>
    </xf>
    <xf numFmtId="0" fontId="16" fillId="8" borderId="29" xfId="0" applyFont="1" applyFill="1" applyBorder="1" applyAlignment="1">
      <alignment horizontal="center" vertical="top" textRotation="255" wrapText="1"/>
    </xf>
    <xf numFmtId="0" fontId="16" fillId="8" borderId="28" xfId="0" applyFont="1" applyFill="1" applyBorder="1" applyAlignment="1">
      <alignment horizontal="center" vertical="top" textRotation="255" wrapText="1"/>
    </xf>
    <xf numFmtId="0" fontId="7" fillId="8" borderId="25" xfId="0" applyFont="1" applyFill="1" applyBorder="1" applyAlignment="1">
      <alignment horizontal="center" vertical="top" textRotation="255" wrapText="1"/>
    </xf>
    <xf numFmtId="0" fontId="7" fillId="8" borderId="29" xfId="0" applyFont="1" applyFill="1" applyBorder="1" applyAlignment="1">
      <alignment horizontal="center" vertical="top" textRotation="255" wrapText="1"/>
    </xf>
    <xf numFmtId="0" fontId="7" fillId="8" borderId="28" xfId="0" applyFont="1" applyFill="1" applyBorder="1" applyAlignment="1">
      <alignment horizontal="center" vertical="top" textRotation="255" wrapText="1"/>
    </xf>
    <xf numFmtId="0" fontId="15" fillId="8" borderId="25" xfId="0" applyFont="1" applyFill="1" applyBorder="1" applyAlignment="1">
      <alignment horizontal="center" vertical="top" textRotation="255" wrapText="1"/>
    </xf>
    <xf numFmtId="0" fontId="15" fillId="8" borderId="29" xfId="0" applyFont="1" applyFill="1" applyBorder="1" applyAlignment="1">
      <alignment horizontal="center" vertical="top" textRotation="255" wrapText="1"/>
    </xf>
    <xf numFmtId="0" fontId="15" fillId="8" borderId="28" xfId="0" applyFont="1" applyFill="1" applyBorder="1" applyAlignment="1">
      <alignment horizontal="center" vertical="top" textRotation="255" wrapText="1"/>
    </xf>
    <xf numFmtId="0" fontId="7" fillId="8" borderId="3" xfId="0" applyFont="1" applyFill="1" applyBorder="1" applyAlignment="1">
      <alignment vertical="top" textRotation="255" wrapText="1"/>
    </xf>
    <xf numFmtId="0" fontId="7" fillId="8" borderId="17" xfId="0" applyFont="1" applyFill="1" applyBorder="1" applyAlignment="1">
      <alignment vertical="top" textRotation="255" wrapText="1"/>
    </xf>
    <xf numFmtId="0" fontId="7" fillId="8" borderId="16" xfId="0" applyFont="1" applyFill="1" applyBorder="1" applyAlignment="1">
      <alignment vertical="top" textRotation="255" wrapText="1"/>
    </xf>
    <xf numFmtId="0" fontId="7" fillId="8" borderId="25" xfId="0" applyFont="1" applyFill="1" applyBorder="1" applyAlignment="1">
      <alignment vertical="top" textRotation="255" wrapText="1"/>
    </xf>
    <xf numFmtId="0" fontId="7" fillId="8" borderId="29" xfId="0" applyFont="1" applyFill="1" applyBorder="1" applyAlignment="1">
      <alignment vertical="top" textRotation="255" wrapText="1"/>
    </xf>
    <xf numFmtId="0" fontId="7" fillId="8" borderId="28" xfId="0" applyFont="1" applyFill="1" applyBorder="1" applyAlignment="1">
      <alignment vertical="top" textRotation="255" wrapText="1"/>
    </xf>
    <xf numFmtId="0" fontId="102" fillId="8" borderId="25" xfId="0" applyFont="1" applyFill="1" applyBorder="1" applyAlignment="1">
      <alignment vertical="top" textRotation="255" wrapText="1"/>
    </xf>
    <xf numFmtId="0" fontId="102" fillId="8" borderId="29" xfId="0" applyFont="1" applyFill="1" applyBorder="1" applyAlignment="1">
      <alignment vertical="top" textRotation="255" wrapText="1"/>
    </xf>
    <xf numFmtId="0" fontId="102" fillId="8" borderId="28" xfId="0" applyFont="1" applyFill="1" applyBorder="1" applyAlignment="1">
      <alignment vertical="top" textRotation="255" wrapText="1"/>
    </xf>
    <xf numFmtId="0" fontId="102" fillId="8" borderId="25" xfId="0" applyFont="1" applyFill="1" applyBorder="1" applyAlignment="1">
      <alignment horizontal="center" vertical="top" textRotation="255" wrapText="1"/>
    </xf>
    <xf numFmtId="0" fontId="102" fillId="8" borderId="29" xfId="0" applyFont="1" applyFill="1" applyBorder="1" applyAlignment="1">
      <alignment horizontal="center" vertical="top" textRotation="255" wrapText="1"/>
    </xf>
    <xf numFmtId="0" fontId="102" fillId="8" borderId="28" xfId="0" applyFont="1" applyFill="1" applyBorder="1" applyAlignment="1">
      <alignment horizontal="center" vertical="top" textRotation="255" wrapText="1"/>
    </xf>
    <xf numFmtId="0" fontId="84" fillId="0" borderId="76" xfId="0" applyFont="1" applyFill="1" applyBorder="1" applyAlignment="1">
      <alignment horizontal="center" vertical="center"/>
    </xf>
    <xf numFmtId="0" fontId="84" fillId="0" borderId="77" xfId="0" applyFont="1" applyFill="1" applyBorder="1" applyAlignment="1">
      <alignment horizontal="center" vertical="center"/>
    </xf>
    <xf numFmtId="0" fontId="84" fillId="0" borderId="78" xfId="0" applyFont="1" applyFill="1" applyBorder="1" applyAlignment="1">
      <alignment horizontal="center" vertical="center"/>
    </xf>
    <xf numFmtId="0" fontId="84" fillId="0" borderId="123" xfId="0" applyFont="1" applyFill="1" applyBorder="1" applyAlignment="1">
      <alignment horizontal="center" vertical="center"/>
    </xf>
    <xf numFmtId="0" fontId="84" fillId="0" borderId="124" xfId="0" applyFont="1" applyFill="1" applyBorder="1" applyAlignment="1">
      <alignment horizontal="center" vertical="center"/>
    </xf>
    <xf numFmtId="0" fontId="84" fillId="0" borderId="125" xfId="0" applyFont="1" applyFill="1" applyBorder="1" applyAlignment="1">
      <alignment horizontal="center" vertical="center"/>
    </xf>
    <xf numFmtId="0" fontId="128" fillId="0" borderId="0" xfId="0" applyFont="1" applyFill="1" applyAlignment="1">
      <alignment horizontal="center" vertical="center"/>
    </xf>
    <xf numFmtId="0" fontId="84" fillId="0" borderId="6" xfId="0" applyFont="1" applyFill="1" applyBorder="1" applyAlignment="1">
      <alignment horizontal="center" vertical="center"/>
    </xf>
    <xf numFmtId="0" fontId="84" fillId="0" borderId="7" xfId="0" applyFont="1" applyFill="1" applyBorder="1" applyAlignment="1">
      <alignment horizontal="center" vertical="center"/>
    </xf>
    <xf numFmtId="0" fontId="84" fillId="0" borderId="8" xfId="0" applyFont="1" applyFill="1" applyBorder="1" applyAlignment="1">
      <alignment horizontal="center" vertical="center"/>
    </xf>
    <xf numFmtId="0" fontId="84" fillId="0" borderId="131" xfId="0" applyFont="1" applyFill="1" applyBorder="1" applyAlignment="1">
      <alignment horizontal="left" vertical="center"/>
    </xf>
    <xf numFmtId="0" fontId="84" fillId="0" borderId="29" xfId="0" applyFont="1" applyFill="1" applyBorder="1" applyAlignment="1">
      <alignment horizontal="left" vertical="center"/>
    </xf>
    <xf numFmtId="0" fontId="84" fillId="0" borderId="133" xfId="0" applyFont="1" applyFill="1" applyBorder="1" applyAlignment="1">
      <alignment horizontal="left" vertical="center"/>
    </xf>
    <xf numFmtId="0" fontId="84" fillId="0" borderId="131" xfId="0" applyFont="1" applyFill="1" applyBorder="1" applyAlignment="1">
      <alignment horizontal="left" vertical="center" wrapText="1"/>
    </xf>
    <xf numFmtId="0" fontId="84" fillId="0" borderId="133" xfId="0" applyFont="1" applyFill="1" applyBorder="1" applyAlignment="1">
      <alignment horizontal="left" vertical="center" wrapText="1"/>
    </xf>
    <xf numFmtId="0" fontId="75" fillId="0" borderId="122" xfId="0" applyFont="1" applyFill="1" applyBorder="1" applyAlignment="1">
      <alignment horizontal="center" vertical="center"/>
    </xf>
    <xf numFmtId="0" fontId="75" fillId="0" borderId="134" xfId="0" applyFont="1" applyFill="1" applyBorder="1" applyAlignment="1">
      <alignment horizontal="center" vertical="center"/>
    </xf>
    <xf numFmtId="0" fontId="84" fillId="0" borderId="120" xfId="0" applyFont="1" applyFill="1" applyBorder="1" applyAlignment="1">
      <alignment horizontal="left" vertical="center"/>
    </xf>
    <xf numFmtId="0" fontId="84" fillId="0" borderId="135" xfId="0" applyFont="1" applyFill="1" applyBorder="1" applyAlignment="1">
      <alignment horizontal="left" vertical="center"/>
    </xf>
    <xf numFmtId="0" fontId="84" fillId="0" borderId="3" xfId="0" applyFont="1" applyFill="1" applyBorder="1" applyAlignment="1">
      <alignment horizontal="center" vertical="center"/>
    </xf>
    <xf numFmtId="0" fontId="84" fillId="0" borderId="4" xfId="0" applyFont="1" applyFill="1" applyBorder="1" applyAlignment="1">
      <alignment horizontal="center" vertical="center"/>
    </xf>
    <xf numFmtId="0" fontId="84" fillId="0" borderId="1" xfId="0" applyFont="1" applyFill="1" applyBorder="1" applyAlignment="1">
      <alignment horizontal="center" vertical="center"/>
    </xf>
    <xf numFmtId="0" fontId="84" fillId="0" borderId="17" xfId="0" applyFont="1" applyFill="1" applyBorder="1" applyAlignment="1">
      <alignment horizontal="center" vertical="center"/>
    </xf>
    <xf numFmtId="0" fontId="84" fillId="0" borderId="0" xfId="0" applyFont="1" applyFill="1" applyAlignment="1">
      <alignment horizontal="center" vertical="center"/>
    </xf>
    <xf numFmtId="0" fontId="84" fillId="0" borderId="27" xfId="0" applyFont="1" applyFill="1" applyBorder="1" applyAlignment="1">
      <alignment horizontal="center" vertical="center"/>
    </xf>
    <xf numFmtId="0" fontId="84" fillId="0" borderId="25" xfId="0" applyFont="1" applyFill="1" applyBorder="1" applyAlignment="1">
      <alignment horizontal="left" vertical="center"/>
    </xf>
    <xf numFmtId="0" fontId="84" fillId="0" borderId="130" xfId="0" applyFont="1" applyFill="1" applyBorder="1" applyAlignment="1">
      <alignment horizontal="center" vertical="center"/>
    </xf>
    <xf numFmtId="0" fontId="84" fillId="0" borderId="132" xfId="0" applyFont="1" applyFill="1" applyBorder="1" applyAlignment="1">
      <alignment horizontal="center" vertical="center"/>
    </xf>
    <xf numFmtId="0" fontId="84" fillId="0" borderId="142" xfId="0" applyFont="1" applyFill="1" applyBorder="1" applyAlignment="1">
      <alignment horizontal="center" vertical="center"/>
    </xf>
    <xf numFmtId="0" fontId="84" fillId="0" borderId="126" xfId="0" applyFont="1" applyFill="1" applyBorder="1" applyAlignment="1">
      <alignment horizontal="left" vertical="center"/>
    </xf>
    <xf numFmtId="0" fontId="84" fillId="0" borderId="137" xfId="0" applyFont="1" applyFill="1" applyBorder="1" applyAlignment="1">
      <alignment horizontal="left" vertical="center"/>
    </xf>
    <xf numFmtId="0" fontId="84" fillId="0" borderId="143" xfId="0" applyFont="1" applyFill="1" applyBorder="1" applyAlignment="1">
      <alignment horizontal="center" vertical="center"/>
    </xf>
    <xf numFmtId="0" fontId="84" fillId="0" borderId="137" xfId="0" applyFont="1" applyFill="1" applyBorder="1" applyAlignment="1">
      <alignment horizontal="left" vertical="center" wrapText="1"/>
    </xf>
    <xf numFmtId="0" fontId="75" fillId="0" borderId="17" xfId="0" applyFont="1" applyFill="1" applyBorder="1" applyAlignment="1">
      <alignment horizontal="center" vertical="center"/>
    </xf>
    <xf numFmtId="0" fontId="84" fillId="0" borderId="0" xfId="0" applyFont="1" applyFill="1" applyAlignment="1">
      <alignment horizontal="left" vertical="center"/>
    </xf>
    <xf numFmtId="0" fontId="75" fillId="0" borderId="120" xfId="0" applyFont="1" applyFill="1" applyBorder="1" applyAlignment="1">
      <alignment horizontal="center" vertical="center"/>
    </xf>
    <xf numFmtId="0" fontId="75" fillId="0" borderId="0" xfId="0" applyFont="1" applyFill="1" applyAlignment="1">
      <alignment horizontal="center" vertical="center"/>
    </xf>
    <xf numFmtId="0" fontId="75" fillId="0" borderId="135" xfId="0" applyFont="1" applyFill="1" applyBorder="1" applyAlignment="1">
      <alignment horizontal="center" vertical="center"/>
    </xf>
    <xf numFmtId="0" fontId="84" fillId="0" borderId="29" xfId="0" applyFont="1" applyFill="1" applyBorder="1" applyAlignment="1">
      <alignment horizontal="left" vertical="center" wrapText="1"/>
    </xf>
    <xf numFmtId="0" fontId="84" fillId="0" borderId="122" xfId="0" applyFont="1" applyFill="1" applyBorder="1" applyAlignment="1">
      <alignment horizontal="left" vertical="center"/>
    </xf>
    <xf numFmtId="0" fontId="84" fillId="0" borderId="134" xfId="0" applyFont="1" applyFill="1" applyBorder="1" applyAlignment="1">
      <alignment horizontal="left" vertical="center"/>
    </xf>
    <xf numFmtId="0" fontId="84" fillId="0" borderId="79" xfId="0" applyFont="1" applyFill="1" applyBorder="1" applyAlignment="1">
      <alignment horizontal="center" vertical="center"/>
    </xf>
    <xf numFmtId="0" fontId="84" fillId="0" borderId="80" xfId="0" applyFont="1" applyFill="1" applyBorder="1" applyAlignment="1">
      <alignment horizontal="center" vertical="center"/>
    </xf>
    <xf numFmtId="0" fontId="84" fillId="0" borderId="81" xfId="0" applyFont="1" applyFill="1" applyBorder="1" applyAlignment="1">
      <alignment horizontal="center" vertical="center"/>
    </xf>
    <xf numFmtId="0" fontId="84" fillId="0" borderId="76" xfId="0" applyFont="1" applyFill="1" applyBorder="1" applyAlignment="1">
      <alignment horizontal="center" vertical="top"/>
    </xf>
    <xf numFmtId="0" fontId="84" fillId="0" borderId="77" xfId="0" applyFont="1" applyFill="1" applyBorder="1" applyAlignment="1">
      <alignment horizontal="center" vertical="top"/>
    </xf>
    <xf numFmtId="0" fontId="84" fillId="0" borderId="78" xfId="0" applyFont="1" applyFill="1" applyBorder="1" applyAlignment="1">
      <alignment horizontal="center" vertical="top"/>
    </xf>
    <xf numFmtId="0" fontId="84" fillId="0" borderId="123" xfId="0" applyFont="1" applyFill="1" applyBorder="1" applyAlignment="1">
      <alignment horizontal="center" vertical="top"/>
    </xf>
    <xf numFmtId="0" fontId="84" fillId="0" borderId="124" xfId="0" applyFont="1" applyFill="1" applyBorder="1" applyAlignment="1">
      <alignment horizontal="center" vertical="top"/>
    </xf>
    <xf numFmtId="0" fontId="84" fillId="0" borderId="125" xfId="0" applyFont="1" applyFill="1" applyBorder="1" applyAlignment="1">
      <alignment horizontal="center" vertical="top"/>
    </xf>
    <xf numFmtId="0" fontId="84" fillId="0" borderId="79" xfId="0" applyFont="1" applyFill="1" applyBorder="1" applyAlignment="1">
      <alignment horizontal="center" vertical="top"/>
    </xf>
    <xf numFmtId="0" fontId="84" fillId="0" borderId="80" xfId="0" applyFont="1" applyFill="1" applyBorder="1" applyAlignment="1">
      <alignment horizontal="center" vertical="top"/>
    </xf>
    <xf numFmtId="0" fontId="84" fillId="0" borderId="81" xfId="0" applyFont="1" applyFill="1" applyBorder="1" applyAlignment="1">
      <alignment horizontal="center" vertical="top"/>
    </xf>
    <xf numFmtId="0" fontId="84" fillId="0" borderId="122" xfId="0" applyFont="1" applyFill="1" applyBorder="1" applyAlignment="1">
      <alignment horizontal="center" vertical="center" wrapText="1"/>
    </xf>
    <xf numFmtId="0" fontId="84" fillId="0" borderId="134" xfId="0" applyFont="1" applyFill="1" applyBorder="1" applyAlignment="1">
      <alignment horizontal="center" vertical="center" wrapText="1"/>
    </xf>
    <xf numFmtId="0" fontId="84" fillId="0" borderId="120" xfId="0" applyFont="1" applyFill="1" applyBorder="1" applyAlignment="1">
      <alignment horizontal="center" vertical="center" wrapText="1"/>
    </xf>
    <xf numFmtId="0" fontId="84" fillId="0" borderId="135" xfId="0" applyFont="1" applyFill="1" applyBorder="1" applyAlignment="1">
      <alignment horizontal="center" vertical="center" wrapText="1"/>
    </xf>
    <xf numFmtId="0" fontId="75" fillId="0" borderId="120" xfId="0" applyFont="1" applyFill="1" applyBorder="1" applyAlignment="1">
      <alignment horizontal="center" vertical="center" wrapText="1"/>
    </xf>
    <xf numFmtId="0" fontId="75" fillId="0" borderId="135" xfId="0" applyFont="1" applyFill="1" applyBorder="1" applyAlignment="1">
      <alignment horizontal="center" vertical="center" wrapText="1"/>
    </xf>
    <xf numFmtId="0" fontId="6" fillId="0" borderId="7" xfId="0" applyFont="1" applyBorder="1" applyAlignment="1">
      <alignment horizontal="left" wrapText="1"/>
    </xf>
    <xf numFmtId="0" fontId="6" fillId="0" borderId="116" xfId="0" applyFont="1" applyBorder="1" applyAlignment="1">
      <alignment horizontal="left" wrapText="1"/>
    </xf>
    <xf numFmtId="0" fontId="6" fillId="0" borderId="10" xfId="0" applyFont="1" applyBorder="1" applyAlignment="1">
      <alignment horizontal="center" wrapText="1"/>
    </xf>
    <xf numFmtId="0" fontId="6" fillId="0" borderId="11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wrapText="1"/>
    </xf>
    <xf numFmtId="0" fontId="6" fillId="0" borderId="6" xfId="0" applyFont="1" applyBorder="1" applyAlignment="1">
      <alignment horizontal="left" wrapText="1"/>
    </xf>
    <xf numFmtId="0" fontId="6" fillId="0" borderId="8" xfId="0" applyFont="1" applyBorder="1" applyAlignment="1">
      <alignment horizontal="left" wrapText="1"/>
    </xf>
    <xf numFmtId="0" fontId="6" fillId="0" borderId="2"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6" fillId="0" borderId="8" xfId="0" applyFont="1" applyBorder="1" applyAlignment="1">
      <alignment horizontal="left"/>
    </xf>
    <xf numFmtId="0" fontId="6" fillId="0" borderId="25" xfId="0" applyFont="1" applyBorder="1" applyAlignment="1">
      <alignment horizontal="center" vertical="center" textRotation="255" wrapText="1"/>
    </xf>
    <xf numFmtId="0" fontId="6" fillId="0" borderId="29" xfId="0" applyFont="1" applyBorder="1" applyAlignment="1">
      <alignment horizontal="center" vertical="center" textRotation="255" wrapText="1"/>
    </xf>
    <xf numFmtId="0" fontId="6" fillId="0" borderId="28" xfId="0" applyFont="1" applyBorder="1" applyAlignment="1">
      <alignment horizontal="center" vertical="center" textRotation="255" wrapText="1"/>
    </xf>
    <xf numFmtId="0" fontId="6" fillId="0" borderId="6" xfId="0" applyFont="1" applyBorder="1" applyAlignment="1">
      <alignment horizontal="center"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6"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6" fillId="0" borderId="2" xfId="0" applyFont="1" applyBorder="1" applyAlignment="1">
      <alignment horizontal="center" vertical="center" textRotation="255" wrapText="1"/>
    </xf>
    <xf numFmtId="0" fontId="6" fillId="0" borderId="25"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117" xfId="0" applyFont="1" applyBorder="1" applyAlignment="1">
      <alignment horizontal="left" wrapText="1"/>
    </xf>
    <xf numFmtId="0" fontId="6" fillId="0" borderId="17" xfId="0" applyFont="1" applyBorder="1" applyAlignment="1">
      <alignment horizontal="left" wrapText="1"/>
    </xf>
    <xf numFmtId="0" fontId="6" fillId="0" borderId="0" xfId="0" applyFont="1" applyAlignment="1">
      <alignment horizontal="left" wrapText="1"/>
    </xf>
    <xf numFmtId="0" fontId="6" fillId="0" borderId="149" xfId="0" applyFont="1" applyBorder="1" applyAlignment="1">
      <alignment horizontal="left" wrapText="1"/>
    </xf>
    <xf numFmtId="0" fontId="6" fillId="0" borderId="4" xfId="0" applyFont="1" applyBorder="1" applyAlignment="1">
      <alignment horizontal="center" wrapText="1"/>
    </xf>
    <xf numFmtId="0" fontId="6" fillId="0" borderId="117" xfId="0" applyFont="1" applyBorder="1" applyAlignment="1">
      <alignment horizontal="center" wrapText="1"/>
    </xf>
    <xf numFmtId="0" fontId="6" fillId="0" borderId="5" xfId="0" applyFont="1" applyBorder="1" applyAlignment="1">
      <alignment horizontal="center" wrapText="1"/>
    </xf>
    <xf numFmtId="0" fontId="6" fillId="0" borderId="150" xfId="0" applyFont="1" applyBorder="1" applyAlignment="1">
      <alignment horizontal="center" wrapText="1"/>
    </xf>
    <xf numFmtId="0" fontId="6" fillId="0" borderId="20" xfId="0" applyFont="1" applyBorder="1" applyAlignment="1">
      <alignment horizontal="left" wrapText="1"/>
    </xf>
    <xf numFmtId="0" fontId="6" fillId="0" borderId="1" xfId="0" applyFont="1" applyBorder="1" applyAlignment="1">
      <alignment horizontal="left" wrapText="1"/>
    </xf>
    <xf numFmtId="0" fontId="6" fillId="0" borderId="7" xfId="0" applyFont="1" applyBorder="1" applyAlignment="1">
      <alignment horizontal="left" shrinkToFit="1"/>
    </xf>
    <xf numFmtId="0" fontId="0" fillId="0" borderId="7" xfId="0" applyBorder="1" applyAlignment="1">
      <alignment horizontal="left" shrinkToFit="1"/>
    </xf>
    <xf numFmtId="0" fontId="0" fillId="0" borderId="116" xfId="0" applyBorder="1" applyAlignment="1">
      <alignment horizontal="left" shrinkToFit="1"/>
    </xf>
    <xf numFmtId="0" fontId="6" fillId="0" borderId="156" xfId="0" applyFont="1" applyBorder="1" applyAlignment="1">
      <alignment horizontal="center" vertical="center"/>
    </xf>
    <xf numFmtId="0" fontId="6" fillId="0" borderId="152" xfId="0" applyFont="1" applyBorder="1" applyAlignment="1">
      <alignment horizontal="center" vertical="center"/>
    </xf>
    <xf numFmtId="0" fontId="6" fillId="0" borderId="155" xfId="0" applyFont="1" applyBorder="1" applyAlignment="1">
      <alignment horizontal="center" vertical="center"/>
    </xf>
    <xf numFmtId="0" fontId="6" fillId="0" borderId="156" xfId="0" applyFont="1" applyBorder="1" applyAlignment="1">
      <alignment horizontal="center"/>
    </xf>
    <xf numFmtId="0" fontId="6" fillId="0" borderId="152" xfId="0" applyFont="1" applyBorder="1" applyAlignment="1">
      <alignment horizontal="center"/>
    </xf>
    <xf numFmtId="0" fontId="6" fillId="0" borderId="155" xfId="0" applyFont="1" applyBorder="1" applyAlignment="1">
      <alignment horizontal="center"/>
    </xf>
    <xf numFmtId="0" fontId="6" fillId="0" borderId="5" xfId="0" applyFont="1" applyBorder="1" applyAlignment="1">
      <alignment horizontal="left" shrinkToFit="1"/>
    </xf>
    <xf numFmtId="0" fontId="0" fillId="0" borderId="5" xfId="0" applyBorder="1" applyAlignment="1">
      <alignment horizontal="left" shrinkToFit="1"/>
    </xf>
    <xf numFmtId="0" fontId="0" fillId="0" borderId="150" xfId="0" applyBorder="1" applyAlignment="1">
      <alignment horizontal="left" shrinkToFit="1"/>
    </xf>
    <xf numFmtId="0" fontId="6" fillId="0" borderId="22" xfId="0" applyFont="1" applyBorder="1" applyAlignment="1">
      <alignment horizontal="center" wrapText="1"/>
    </xf>
    <xf numFmtId="0" fontId="6" fillId="0" borderId="119" xfId="0" applyFont="1" applyBorder="1" applyAlignment="1">
      <alignment horizontal="center" wrapText="1"/>
    </xf>
    <xf numFmtId="0" fontId="6" fillId="0" borderId="23" xfId="0" applyFont="1" applyBorder="1" applyAlignment="1">
      <alignment horizontal="center" wrapText="1"/>
    </xf>
    <xf numFmtId="0" fontId="6"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6" fillId="0" borderId="21"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1"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152" xfId="0" applyFont="1" applyBorder="1" applyAlignment="1">
      <alignment horizontal="left" wrapText="1"/>
    </xf>
    <xf numFmtId="0" fontId="0" fillId="0" borderId="152" xfId="0" applyBorder="1" applyAlignment="1">
      <alignment horizontal="left" wrapText="1"/>
    </xf>
    <xf numFmtId="0" fontId="0" fillId="0" borderId="153" xfId="0" applyBorder="1" applyAlignment="1">
      <alignment horizontal="left" wrapText="1"/>
    </xf>
    <xf numFmtId="0" fontId="6" fillId="0" borderId="154" xfId="0" applyFont="1" applyBorder="1" applyAlignment="1">
      <alignment horizontal="center" wrapText="1"/>
    </xf>
    <xf numFmtId="0" fontId="6" fillId="0" borderId="153" xfId="0" applyFont="1" applyBorder="1" applyAlignment="1">
      <alignment horizontal="center" wrapText="1"/>
    </xf>
    <xf numFmtId="0" fontId="6" fillId="0" borderId="152" xfId="0" applyFont="1" applyBorder="1" applyAlignment="1">
      <alignment horizontal="center" wrapText="1"/>
    </xf>
    <xf numFmtId="0" fontId="6" fillId="0" borderId="155" xfId="0" applyFont="1" applyBorder="1" applyAlignment="1">
      <alignment horizontal="center" wrapText="1"/>
    </xf>
    <xf numFmtId="0" fontId="7" fillId="0" borderId="152" xfId="0" applyFont="1" applyBorder="1" applyAlignment="1">
      <alignment horizontal="left" vertical="center" wrapText="1"/>
    </xf>
    <xf numFmtId="0" fontId="7" fillId="0" borderId="155" xfId="0" applyFont="1" applyBorder="1" applyAlignment="1">
      <alignment horizontal="left" vertical="center" wrapText="1"/>
    </xf>
    <xf numFmtId="0" fontId="0" fillId="0" borderId="7" xfId="0" applyBorder="1" applyAlignment="1">
      <alignment horizontal="left" wrapText="1"/>
    </xf>
    <xf numFmtId="0" fontId="0" fillId="0" borderId="116" xfId="0" applyBorder="1" applyAlignment="1">
      <alignment horizontal="left" wrapText="1"/>
    </xf>
    <xf numFmtId="0" fontId="6" fillId="0" borderId="151" xfId="0" applyFont="1" applyBorder="1" applyAlignment="1">
      <alignment horizontal="left" wrapText="1"/>
    </xf>
    <xf numFmtId="0" fontId="6" fillId="0" borderId="5" xfId="0" applyFont="1" applyBorder="1" applyAlignment="1">
      <alignment horizontal="left" wrapText="1"/>
    </xf>
    <xf numFmtId="0" fontId="6" fillId="0" borderId="15" xfId="0" applyFont="1" applyBorder="1" applyAlignment="1">
      <alignment horizontal="left" wrapText="1"/>
    </xf>
    <xf numFmtId="0" fontId="6" fillId="0" borderId="16" xfId="0" applyFont="1" applyBorder="1" applyAlignment="1">
      <alignment horizontal="left" wrapText="1"/>
    </xf>
    <xf numFmtId="0" fontId="6" fillId="0" borderId="2" xfId="0" applyFont="1" applyBorder="1" applyAlignment="1">
      <alignment horizontal="left"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6" fillId="0" borderId="134"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135" xfId="0" applyFont="1" applyBorder="1" applyAlignment="1">
      <alignment horizontal="left" vertical="center" wrapText="1"/>
    </xf>
    <xf numFmtId="0" fontId="6" fillId="0" borderId="136"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20" xfId="0" applyFont="1" applyBorder="1" applyAlignment="1">
      <alignment horizontal="left" vertical="center" wrapText="1"/>
    </xf>
    <xf numFmtId="0" fontId="6" fillId="0" borderId="121" xfId="0" applyFont="1" applyBorder="1" applyAlignment="1">
      <alignment horizontal="left" vertical="center" wrapText="1"/>
    </xf>
    <xf numFmtId="0" fontId="7" fillId="0" borderId="2" xfId="0" applyFont="1" applyBorder="1" applyAlignment="1">
      <alignment horizontal="left" vertical="center" wrapText="1"/>
    </xf>
    <xf numFmtId="0" fontId="6" fillId="0" borderId="14" xfId="0" applyFont="1" applyBorder="1" applyAlignment="1">
      <alignment horizontal="left" vertical="center" wrapText="1"/>
    </xf>
    <xf numFmtId="0" fontId="6" fillId="0" borderId="3" xfId="0" applyFont="1" applyBorder="1" applyAlignment="1">
      <alignment horizontal="left" vertical="center" wrapText="1"/>
    </xf>
    <xf numFmtId="0" fontId="6" fillId="0" borderId="127" xfId="0" applyFont="1" applyBorder="1" applyAlignment="1">
      <alignment horizontal="left" vertical="center" wrapText="1"/>
    </xf>
    <xf numFmtId="0" fontId="6" fillId="0" borderId="128" xfId="0" applyFont="1" applyBorder="1" applyAlignment="1">
      <alignment horizontal="left" vertical="center" wrapText="1"/>
    </xf>
    <xf numFmtId="0" fontId="6" fillId="0" borderId="129"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1" xfId="0" applyFont="1" applyBorder="1" applyAlignment="1">
      <alignment horizontal="center" vertical="center" wrapText="1"/>
    </xf>
    <xf numFmtId="0" fontId="0" fillId="0" borderId="2" xfId="0" applyBorder="1" applyAlignment="1">
      <alignment horizontal="left" vertical="center" wrapText="1"/>
    </xf>
    <xf numFmtId="0" fontId="6"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6" fillId="0" borderId="0" xfId="0" applyFont="1" applyAlignment="1">
      <alignment horizontal="center" vertical="center"/>
    </xf>
    <xf numFmtId="0" fontId="6" fillId="0" borderId="0" xfId="0" applyFont="1" applyAlignment="1">
      <alignment horizontal="justify" vertical="center" wrapText="1"/>
    </xf>
    <xf numFmtId="0" fontId="0" fillId="0" borderId="4" xfId="0" applyBorder="1" applyAlignment="1">
      <alignment horizontal="left" vertical="center" wrapText="1"/>
    </xf>
    <xf numFmtId="0" fontId="6" fillId="0" borderId="127" xfId="0" applyFont="1" applyBorder="1" applyAlignment="1">
      <alignment horizontal="left" vertical="center"/>
    </xf>
    <xf numFmtId="0" fontId="6" fillId="0" borderId="128" xfId="0" applyFont="1" applyBorder="1" applyAlignment="1">
      <alignment horizontal="left" vertical="center"/>
    </xf>
    <xf numFmtId="0" fontId="6" fillId="0" borderId="129" xfId="0" applyFont="1" applyBorder="1" applyAlignment="1">
      <alignment horizontal="lef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27" xfId="0" applyFont="1" applyBorder="1" applyAlignment="1">
      <alignment horizontal="left" vertical="center" wrapText="1"/>
    </xf>
    <xf numFmtId="0" fontId="6" fillId="0" borderId="122" xfId="0" applyFont="1" applyBorder="1" applyAlignment="1">
      <alignment horizontal="justify" vertical="center" wrapText="1"/>
    </xf>
    <xf numFmtId="0" fontId="6" fillId="0" borderId="120" xfId="0" applyFont="1" applyBorder="1" applyAlignment="1">
      <alignment horizontal="justify" vertical="center" wrapText="1"/>
    </xf>
    <xf numFmtId="0" fontId="6" fillId="0" borderId="121" xfId="0" applyFont="1" applyBorder="1" applyAlignment="1">
      <alignment horizontal="justify"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center" vertical="top"/>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4" xfId="0" applyFont="1" applyFill="1" applyBorder="1" applyAlignment="1">
      <alignment horizontal="center" vertical="center"/>
    </xf>
    <xf numFmtId="0" fontId="18" fillId="2" borderId="135" xfId="0" applyFont="1" applyFill="1" applyBorder="1" applyAlignment="1">
      <alignment horizontal="center" vertical="center"/>
    </xf>
    <xf numFmtId="0" fontId="18" fillId="2" borderId="136" xfId="0" applyFont="1" applyFill="1" applyBorder="1" applyAlignment="1">
      <alignment horizontal="center" vertical="center"/>
    </xf>
    <xf numFmtId="0" fontId="18" fillId="2" borderId="120" xfId="0" applyFont="1" applyFill="1" applyBorder="1" applyAlignment="1">
      <alignment horizontal="center" vertical="center"/>
    </xf>
    <xf numFmtId="0" fontId="18" fillId="2" borderId="0" xfId="0" applyFont="1" applyFill="1" applyAlignment="1">
      <alignment horizontal="center" vertical="center"/>
    </xf>
    <xf numFmtId="0" fontId="18" fillId="2" borderId="5" xfId="0" applyFont="1" applyFill="1" applyBorder="1" applyAlignment="1">
      <alignment horizontal="center" vertical="center"/>
    </xf>
    <xf numFmtId="0" fontId="37" fillId="0" borderId="2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94" xfId="0" applyFont="1" applyBorder="1" applyAlignment="1">
      <alignment horizontal="center" vertical="center"/>
    </xf>
    <xf numFmtId="0" fontId="37" fillId="0" borderId="95" xfId="0" applyFont="1" applyBorder="1" applyAlignment="1">
      <alignment horizontal="center" vertical="center" wrapText="1"/>
    </xf>
    <xf numFmtId="0" fontId="37" fillId="0" borderId="96" xfId="0" applyFont="1" applyBorder="1" applyAlignment="1">
      <alignment horizontal="center" vertical="center" wrapText="1"/>
    </xf>
    <xf numFmtId="0" fontId="37" fillId="0" borderId="97" xfId="0" applyFont="1" applyBorder="1" applyAlignment="1">
      <alignment horizontal="center" vertical="center" wrapText="1"/>
    </xf>
    <xf numFmtId="0" fontId="37"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28" xfId="0" applyBorder="1" applyAlignment="1">
      <alignment horizontal="center" vertical="center" wrapText="1"/>
    </xf>
    <xf numFmtId="0" fontId="37" fillId="0" borderId="29"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8" xfId="0" applyFont="1" applyBorder="1" applyAlignment="1">
      <alignment horizontal="center" vertical="center"/>
    </xf>
    <xf numFmtId="0" fontId="55" fillId="3" borderId="0" xfId="13" applyFill="1" applyAlignment="1">
      <alignment horizontal="left" vertical="center"/>
    </xf>
    <xf numFmtId="0" fontId="55" fillId="3" borderId="0" xfId="13" applyFill="1" applyAlignment="1">
      <alignment horizontal="left" vertical="center" wrapText="1"/>
    </xf>
    <xf numFmtId="0" fontId="55" fillId="3" borderId="2" xfId="13" applyFill="1" applyBorder="1" applyAlignment="1">
      <alignment horizontal="center" vertical="center"/>
    </xf>
    <xf numFmtId="180" fontId="80" fillId="3" borderId="6" xfId="13" applyNumberFormat="1" applyFont="1" applyFill="1" applyBorder="1" applyAlignment="1">
      <alignment horizontal="center" vertical="center"/>
    </xf>
    <xf numFmtId="180" fontId="80" fillId="3" borderId="7" xfId="13" applyNumberFormat="1" applyFont="1" applyFill="1" applyBorder="1" applyAlignment="1">
      <alignment horizontal="center" vertical="center"/>
    </xf>
    <xf numFmtId="180" fontId="80" fillId="3" borderId="8" xfId="13" applyNumberFormat="1" applyFont="1" applyFill="1" applyBorder="1" applyAlignment="1">
      <alignment horizontal="center" vertical="center"/>
    </xf>
    <xf numFmtId="0" fontId="55" fillId="3" borderId="3" xfId="13" applyFill="1" applyBorder="1" applyAlignment="1">
      <alignment horizontal="center" vertical="center" wrapText="1"/>
    </xf>
    <xf numFmtId="0" fontId="55" fillId="3" borderId="4" xfId="13" applyFill="1" applyBorder="1" applyAlignment="1">
      <alignment horizontal="center" vertical="center" wrapText="1"/>
    </xf>
    <xf numFmtId="0" fontId="55" fillId="3" borderId="1" xfId="13" applyFill="1" applyBorder="1" applyAlignment="1">
      <alignment horizontal="center" vertical="center" wrapText="1"/>
    </xf>
    <xf numFmtId="178" fontId="80" fillId="7" borderId="3" xfId="5" applyNumberFormat="1" applyFont="1" applyFill="1" applyBorder="1" applyAlignment="1">
      <alignment horizontal="center" vertical="center"/>
    </xf>
    <xf numFmtId="178" fontId="80" fillId="7" borderId="4" xfId="5" applyNumberFormat="1" applyFont="1" applyFill="1" applyBorder="1" applyAlignment="1">
      <alignment horizontal="center" vertical="center"/>
    </xf>
    <xf numFmtId="178" fontId="80" fillId="7" borderId="1" xfId="5" applyNumberFormat="1" applyFont="1" applyFill="1" applyBorder="1" applyAlignment="1">
      <alignment horizontal="center" vertical="center"/>
    </xf>
    <xf numFmtId="178" fontId="80" fillId="7" borderId="16" xfId="5" applyNumberFormat="1" applyFont="1" applyFill="1" applyBorder="1" applyAlignment="1">
      <alignment horizontal="center" vertical="center"/>
    </xf>
    <xf numFmtId="178" fontId="80" fillId="7" borderId="5" xfId="5" applyNumberFormat="1" applyFont="1" applyFill="1" applyBorder="1" applyAlignment="1">
      <alignment horizontal="center" vertical="center"/>
    </xf>
    <xf numFmtId="178" fontId="80" fillId="7" borderId="15" xfId="5" applyNumberFormat="1" applyFont="1" applyFill="1" applyBorder="1" applyAlignment="1">
      <alignment horizontal="center" vertical="center"/>
    </xf>
    <xf numFmtId="0" fontId="55" fillId="3" borderId="16" xfId="13" applyFill="1" applyBorder="1" applyAlignment="1">
      <alignment horizontal="center" vertical="center"/>
    </xf>
    <xf numFmtId="0" fontId="55" fillId="3" borderId="5" xfId="13" applyFill="1" applyBorder="1" applyAlignment="1">
      <alignment horizontal="center" vertical="center"/>
    </xf>
    <xf numFmtId="0" fontId="55" fillId="3" borderId="15" xfId="13" applyFill="1" applyBorder="1" applyAlignment="1">
      <alignment horizontal="center" vertical="center"/>
    </xf>
    <xf numFmtId="177" fontId="80" fillId="6" borderId="2" xfId="22" applyNumberFormat="1" applyFont="1" applyFill="1" applyBorder="1" applyAlignment="1">
      <alignment horizontal="center" vertical="center"/>
    </xf>
    <xf numFmtId="0" fontId="55" fillId="3" borderId="25" xfId="13" applyFill="1" applyBorder="1" applyAlignment="1">
      <alignment horizontal="center" vertical="center"/>
    </xf>
    <xf numFmtId="0" fontId="55" fillId="3" borderId="28" xfId="13" applyFill="1" applyBorder="1" applyAlignment="1">
      <alignment horizontal="center" vertical="center"/>
    </xf>
    <xf numFmtId="180" fontId="80" fillId="3" borderId="3" xfId="13" applyNumberFormat="1" applyFont="1" applyFill="1" applyBorder="1" applyAlignment="1">
      <alignment horizontal="center" vertical="center"/>
    </xf>
    <xf numFmtId="180" fontId="80" fillId="3" borderId="4" xfId="13" applyNumberFormat="1" applyFont="1" applyFill="1" applyBorder="1" applyAlignment="1">
      <alignment horizontal="center" vertical="center"/>
    </xf>
    <xf numFmtId="180" fontId="80" fillId="3" borderId="1" xfId="13" applyNumberFormat="1" applyFont="1" applyFill="1" applyBorder="1" applyAlignment="1">
      <alignment horizontal="center" vertical="center"/>
    </xf>
    <xf numFmtId="180" fontId="80" fillId="3" borderId="16" xfId="13" applyNumberFormat="1" applyFont="1" applyFill="1" applyBorder="1" applyAlignment="1">
      <alignment horizontal="center" vertical="center"/>
    </xf>
    <xf numFmtId="180" fontId="80" fillId="3" borderId="5" xfId="13" applyNumberFormat="1" applyFont="1" applyFill="1" applyBorder="1" applyAlignment="1">
      <alignment horizontal="center" vertical="center"/>
    </xf>
    <xf numFmtId="180" fontId="80" fillId="3" borderId="15" xfId="13" applyNumberFormat="1" applyFont="1" applyFill="1" applyBorder="1" applyAlignment="1">
      <alignment horizontal="center" vertical="center"/>
    </xf>
    <xf numFmtId="0" fontId="55" fillId="3" borderId="5" xfId="13" applyFill="1" applyBorder="1" applyAlignment="1">
      <alignment horizontal="left" vertical="center"/>
    </xf>
    <xf numFmtId="0" fontId="55" fillId="3" borderId="6" xfId="13" applyFill="1" applyBorder="1" applyAlignment="1">
      <alignment horizontal="center" vertical="center"/>
    </xf>
    <xf numFmtId="0" fontId="55" fillId="3" borderId="7" xfId="13" applyFill="1" applyBorder="1" applyAlignment="1">
      <alignment horizontal="center" vertical="center"/>
    </xf>
    <xf numFmtId="0" fontId="55" fillId="3" borderId="8" xfId="13" applyFill="1" applyBorder="1" applyAlignment="1">
      <alignment horizontal="center" vertical="center"/>
    </xf>
    <xf numFmtId="0" fontId="55" fillId="3" borderId="2" xfId="13" applyFill="1" applyBorder="1" applyAlignment="1">
      <alignment horizontal="center" vertical="center" wrapText="1"/>
    </xf>
    <xf numFmtId="0" fontId="106" fillId="3" borderId="2" xfId="13" applyFont="1" applyFill="1" applyBorder="1" applyAlignment="1">
      <alignment horizontal="center" vertical="top" wrapText="1"/>
    </xf>
    <xf numFmtId="0" fontId="55" fillId="3" borderId="2" xfId="13" applyFill="1" applyBorder="1" applyAlignment="1">
      <alignment horizontal="center" vertical="top" wrapText="1"/>
    </xf>
    <xf numFmtId="0" fontId="55" fillId="3" borderId="6" xfId="13" applyFill="1" applyBorder="1" applyAlignment="1">
      <alignment horizontal="center" vertical="center" wrapText="1"/>
    </xf>
    <xf numFmtId="0" fontId="55" fillId="3" borderId="7" xfId="13" applyFill="1" applyBorder="1" applyAlignment="1">
      <alignment horizontal="center" vertical="center" wrapText="1"/>
    </xf>
    <xf numFmtId="0" fontId="55" fillId="3" borderId="8" xfId="13" applyFill="1" applyBorder="1" applyAlignment="1">
      <alignment horizontal="center" vertical="center" wrapText="1"/>
    </xf>
    <xf numFmtId="0" fontId="55" fillId="0" borderId="25" xfId="13" applyBorder="1" applyAlignment="1">
      <alignment horizontal="center" vertical="center"/>
    </xf>
    <xf numFmtId="0" fontId="55" fillId="0" borderId="29" xfId="13" applyBorder="1" applyAlignment="1">
      <alignment horizontal="center" vertical="center"/>
    </xf>
    <xf numFmtId="0" fontId="55" fillId="0" borderId="28" xfId="13" applyBorder="1" applyAlignment="1">
      <alignment horizontal="center" vertical="center"/>
    </xf>
    <xf numFmtId="0" fontId="55" fillId="6" borderId="0" xfId="13" applyFill="1" applyAlignment="1">
      <alignment horizontal="center" vertical="center"/>
    </xf>
    <xf numFmtId="0" fontId="78" fillId="3" borderId="0" xfId="13" applyFont="1" applyFill="1" applyAlignment="1">
      <alignment horizontal="center" vertical="center"/>
    </xf>
    <xf numFmtId="0" fontId="55" fillId="6" borderId="5" xfId="13" applyFill="1" applyBorder="1" applyAlignment="1">
      <alignment horizontal="center" vertical="center" shrinkToFit="1"/>
    </xf>
    <xf numFmtId="0" fontId="55" fillId="6" borderId="7" xfId="13" applyFill="1" applyBorder="1" applyAlignment="1">
      <alignment horizontal="center" vertical="center" shrinkToFit="1"/>
    </xf>
    <xf numFmtId="0" fontId="56" fillId="3" borderId="0" xfId="13" applyFont="1" applyFill="1" applyAlignment="1">
      <alignment horizontal="left" vertical="center"/>
    </xf>
    <xf numFmtId="0" fontId="55" fillId="6" borderId="2" xfId="13" applyFill="1" applyBorder="1" applyAlignment="1">
      <alignment horizontal="center" vertical="center"/>
    </xf>
    <xf numFmtId="0" fontId="55" fillId="6" borderId="2" xfId="13" applyFill="1" applyBorder="1" applyAlignment="1">
      <alignment horizontal="center" vertical="center" shrinkToFit="1"/>
    </xf>
    <xf numFmtId="0" fontId="7" fillId="0" borderId="0" xfId="0" applyFont="1" applyAlignment="1">
      <alignment horizontal="left" wrapText="1"/>
    </xf>
    <xf numFmtId="0" fontId="6" fillId="0" borderId="2"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vertical="center" wrapText="1"/>
    </xf>
    <xf numFmtId="0" fontId="6" fillId="0" borderId="15" xfId="0" applyFont="1" applyBorder="1" applyAlignment="1">
      <alignmen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0" xfId="0" applyFont="1" applyAlignment="1">
      <alignment horizontal="center"/>
    </xf>
    <xf numFmtId="0" fontId="6" fillId="0" borderId="8" xfId="0" applyFont="1" applyBorder="1" applyAlignment="1">
      <alignment horizontal="left" vertical="center"/>
    </xf>
    <xf numFmtId="0" fontId="6" fillId="0" borderId="0" xfId="0" applyFont="1" applyAlignment="1">
      <alignment horizontal="center" vertical="top" wrapText="1"/>
    </xf>
    <xf numFmtId="0" fontId="6" fillId="0" borderId="27" xfId="0" applyFont="1" applyBorder="1" applyAlignment="1">
      <alignment horizontal="center" vertical="top" wrapText="1"/>
    </xf>
    <xf numFmtId="0" fontId="6" fillId="0" borderId="0" xfId="0" applyFont="1" applyAlignment="1">
      <alignment vertical="center" wrapText="1"/>
    </xf>
    <xf numFmtId="0" fontId="16" fillId="0" borderId="2" xfId="0" applyFont="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28" xfId="0" applyFont="1" applyBorder="1" applyAlignment="1">
      <alignment horizontal="center" vertical="center"/>
    </xf>
    <xf numFmtId="0" fontId="6" fillId="0" borderId="0" xfId="0" applyFont="1" applyAlignment="1">
      <alignment horizontal="center" vertical="center" wrapText="1"/>
    </xf>
    <xf numFmtId="1" fontId="6" fillId="2"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0" fontId="6"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7"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6" fillId="0" borderId="3"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16"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8" xfId="0" applyFont="1" applyBorder="1" applyAlignment="1">
      <alignment horizontal="center" vertical="center" textRotation="255"/>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7"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7" xfId="0" applyFont="1" applyBorder="1" applyAlignment="1">
      <alignment vertical="center" wrapText="1"/>
    </xf>
    <xf numFmtId="0" fontId="37" fillId="0" borderId="8" xfId="0" applyFont="1" applyBorder="1" applyAlignment="1">
      <alignment vertical="center" wrapText="1"/>
    </xf>
    <xf numFmtId="0" fontId="15" fillId="0" borderId="0" xfId="0" applyFont="1" applyAlignment="1">
      <alignment horizontal="center" vertical="top" wrapText="1"/>
    </xf>
    <xf numFmtId="0" fontId="15" fillId="0" borderId="0" xfId="0" applyFont="1" applyAlignment="1">
      <alignment horizontal="center" vertical="top"/>
    </xf>
    <xf numFmtId="0" fontId="15" fillId="0" borderId="0" xfId="0" applyFont="1" applyAlignment="1">
      <alignment horizontal="left" vertical="top"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16" fillId="0" borderId="4" xfId="0" applyFont="1" applyBorder="1" applyAlignment="1">
      <alignment horizontal="center" vertical="center" shrinkToFit="1"/>
    </xf>
    <xf numFmtId="0" fontId="16" fillId="0" borderId="1" xfId="0" applyFont="1" applyBorder="1" applyAlignment="1">
      <alignment horizontal="center"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16" xfId="0" applyFont="1" applyBorder="1" applyAlignment="1">
      <alignment vertical="center"/>
    </xf>
    <xf numFmtId="0" fontId="6" fillId="0" borderId="5" xfId="0" applyFont="1" applyBorder="1" applyAlignment="1">
      <alignment vertical="center"/>
    </xf>
    <xf numFmtId="0" fontId="37" fillId="0" borderId="8" xfId="0" applyFont="1" applyBorder="1" applyAlignment="1">
      <alignment horizontal="left" vertical="center" wrapText="1"/>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6" fillId="0" borderId="28" xfId="0" applyFont="1" applyBorder="1" applyAlignment="1">
      <alignment vertical="center"/>
    </xf>
    <xf numFmtId="0" fontId="6" fillId="0" borderId="2" xfId="0" applyFont="1" applyBorder="1" applyAlignment="1">
      <alignment vertical="center"/>
    </xf>
    <xf numFmtId="0" fontId="15" fillId="0" borderId="0" xfId="0" applyFont="1" applyAlignment="1">
      <alignment vertical="top" wrapText="1"/>
    </xf>
    <xf numFmtId="0" fontId="6" fillId="0" borderId="17" xfId="0" applyFont="1" applyBorder="1" applyAlignment="1">
      <alignment horizontal="left" vertical="top"/>
    </xf>
    <xf numFmtId="0" fontId="6" fillId="0" borderId="0" xfId="0" applyFont="1" applyAlignment="1">
      <alignment horizontal="left" vertical="top"/>
    </xf>
    <xf numFmtId="0" fontId="6" fillId="0" borderId="27" xfId="0" applyFont="1" applyBorder="1" applyAlignment="1">
      <alignment horizontal="left" vertical="top"/>
    </xf>
    <xf numFmtId="0" fontId="6" fillId="0" borderId="17" xfId="0" applyFont="1" applyBorder="1" applyAlignment="1">
      <alignment vertical="center" wrapText="1"/>
    </xf>
    <xf numFmtId="0" fontId="6"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9" fillId="0" borderId="0" xfId="0" applyFont="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Alignment="1">
      <alignment horizontal="center" vertical="center"/>
    </xf>
    <xf numFmtId="0" fontId="15" fillId="0" borderId="27" xfId="0" applyFont="1" applyBorder="1" applyAlignment="1">
      <alignment horizontal="center" vertical="center"/>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15" xfId="0" applyFont="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91" fillId="0" borderId="0" xfId="23" applyFont="1" applyAlignment="1">
      <alignment horizontal="center" vertical="center"/>
    </xf>
    <xf numFmtId="0" fontId="55" fillId="6" borderId="42" xfId="23" applyFill="1" applyBorder="1" applyAlignment="1">
      <alignment horizontal="center" vertical="center" shrinkToFit="1"/>
    </xf>
    <xf numFmtId="0" fontId="55" fillId="6" borderId="33" xfId="23" applyFill="1" applyBorder="1" applyAlignment="1">
      <alignment horizontal="center" vertical="center" shrinkToFit="1"/>
    </xf>
    <xf numFmtId="0" fontId="55" fillId="0" borderId="2" xfId="23" applyBorder="1" applyAlignment="1">
      <alignment horizontal="center" vertical="center"/>
    </xf>
    <xf numFmtId="0" fontId="55" fillId="0" borderId="6" xfId="23" applyBorder="1" applyAlignment="1">
      <alignment horizontal="center" vertical="center" wrapText="1"/>
    </xf>
    <xf numFmtId="0" fontId="55" fillId="0" borderId="7" xfId="23" applyBorder="1" applyAlignment="1">
      <alignment horizontal="center" vertical="center" wrapText="1"/>
    </xf>
    <xf numFmtId="0" fontId="55" fillId="0" borderId="8" xfId="23" applyBorder="1" applyAlignment="1">
      <alignment horizontal="center" vertical="center" wrapText="1"/>
    </xf>
    <xf numFmtId="0" fontId="55" fillId="0" borderId="2" xfId="23" applyBorder="1" applyAlignment="1">
      <alignment horizontal="center" vertical="center" wrapText="1"/>
    </xf>
    <xf numFmtId="0" fontId="55" fillId="0" borderId="6" xfId="23" applyBorder="1" applyAlignment="1">
      <alignment horizontal="center" vertical="center"/>
    </xf>
    <xf numFmtId="0" fontId="55" fillId="0" borderId="7" xfId="23" applyBorder="1" applyAlignment="1">
      <alignment horizontal="center" vertical="center"/>
    </xf>
    <xf numFmtId="0" fontId="55" fillId="0" borderId="8" xfId="23" applyBorder="1" applyAlignment="1">
      <alignment horizontal="center" vertical="center"/>
    </xf>
    <xf numFmtId="0" fontId="55" fillId="6" borderId="6" xfId="23" applyFill="1" applyBorder="1" applyAlignment="1">
      <alignment horizontal="center" vertical="center"/>
    </xf>
    <xf numFmtId="0" fontId="55" fillId="6" borderId="7" xfId="23" applyFill="1" applyBorder="1" applyAlignment="1">
      <alignment horizontal="center" vertical="center"/>
    </xf>
    <xf numFmtId="0" fontId="55" fillId="6" borderId="2" xfId="23" applyFill="1" applyBorder="1" applyAlignment="1">
      <alignment horizontal="center" vertical="center"/>
    </xf>
    <xf numFmtId="180" fontId="55" fillId="0" borderId="6" xfId="23" applyNumberFormat="1" applyBorder="1" applyAlignment="1">
      <alignment horizontal="center" vertical="center"/>
    </xf>
    <xf numFmtId="180" fontId="55" fillId="0" borderId="7" xfId="23" applyNumberFormat="1" applyBorder="1" applyAlignment="1">
      <alignment horizontal="center" vertical="center"/>
    </xf>
    <xf numFmtId="178" fontId="2" fillId="7" borderId="6" xfId="24" applyNumberFormat="1" applyFont="1" applyFill="1" applyBorder="1" applyAlignment="1">
      <alignment horizontal="center" vertical="center"/>
    </xf>
    <xf numFmtId="178" fontId="2" fillId="7" borderId="7" xfId="24" applyNumberFormat="1" applyFont="1" applyFill="1" applyBorder="1" applyAlignment="1">
      <alignment horizontal="center" vertical="center"/>
    </xf>
    <xf numFmtId="178" fontId="2" fillId="7" borderId="8" xfId="24" applyNumberFormat="1" applyFont="1" applyFill="1" applyBorder="1" applyAlignment="1">
      <alignment horizontal="center" vertical="center"/>
    </xf>
    <xf numFmtId="0" fontId="55" fillId="0" borderId="0" xfId="23" applyAlignment="1">
      <alignment horizontal="left" vertical="center"/>
    </xf>
    <xf numFmtId="0" fontId="15" fillId="0" borderId="0" xfId="0" applyFont="1" applyAlignment="1">
      <alignment horizontal="left" vertical="center" shrinkToFit="1"/>
    </xf>
    <xf numFmtId="0" fontId="6" fillId="0" borderId="0" xfId="0" applyFont="1" applyAlignment="1">
      <alignment horizontal="left" vertical="center" shrinkToFit="1"/>
    </xf>
    <xf numFmtId="0" fontId="7" fillId="0" borderId="0" xfId="0" applyFont="1" applyAlignment="1">
      <alignment horizontal="center" vertical="center"/>
    </xf>
    <xf numFmtId="0" fontId="6" fillId="0" borderId="8" xfId="0" applyFont="1" applyBorder="1" applyAlignment="1">
      <alignment vertical="center"/>
    </xf>
    <xf numFmtId="0" fontId="6" fillId="0" borderId="6" xfId="0" applyFont="1" applyBorder="1" applyAlignment="1">
      <alignment horizontal="right"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7" fillId="0" borderId="2" xfId="0" applyFont="1" applyBorder="1" applyAlignment="1">
      <alignment horizontal="left" vertical="center" shrinkToFit="1"/>
    </xf>
    <xf numFmtId="0" fontId="15" fillId="0" borderId="2" xfId="0" applyFont="1" applyBorder="1" applyAlignment="1">
      <alignment horizontal="left"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6" fillId="0" borderId="0" xfId="0" applyFont="1" applyAlignment="1">
      <alignment horizontal="center" vertical="center" shrinkToFit="1"/>
    </xf>
    <xf numFmtId="0" fontId="6" fillId="0" borderId="5" xfId="0" applyFont="1" applyBorder="1" applyAlignment="1">
      <alignment horizontal="left" vertical="center" shrinkToFit="1"/>
    </xf>
    <xf numFmtId="0" fontId="16" fillId="0" borderId="7" xfId="0" applyFont="1" applyBorder="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3" borderId="4" xfId="0" applyFont="1" applyFill="1" applyBorder="1" applyAlignment="1">
      <alignment horizontal="left" vertical="center"/>
    </xf>
    <xf numFmtId="0" fontId="6" fillId="3" borderId="1" xfId="0" applyFont="1" applyFill="1" applyBorder="1" applyAlignment="1">
      <alignment horizontal="left" vertical="center"/>
    </xf>
    <xf numFmtId="0" fontId="6" fillId="3" borderId="16" xfId="0" applyFont="1" applyFill="1" applyBorder="1" applyAlignment="1">
      <alignment horizontal="left"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17"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27" xfId="0" applyFont="1" applyFill="1" applyBorder="1" applyAlignment="1">
      <alignment horizontal="left" vertical="center" wrapText="1"/>
    </xf>
    <xf numFmtId="0" fontId="7" fillId="3" borderId="98" xfId="0" applyFont="1" applyFill="1" applyBorder="1" applyAlignment="1">
      <alignment horizontal="center" vertical="center" wrapText="1"/>
    </xf>
    <xf numFmtId="0" fontId="7" fillId="3" borderId="99"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3" borderId="6" xfId="0" applyFont="1" applyFill="1" applyBorder="1" applyAlignment="1">
      <alignment horizontal="left" vertical="center" wrapText="1"/>
    </xf>
    <xf numFmtId="0" fontId="17" fillId="3" borderId="7"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6" fillId="3" borderId="29"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6" fillId="3" borderId="3"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7" xfId="0" applyFont="1" applyFill="1" applyBorder="1" applyAlignment="1">
      <alignment horizontal="center" vertical="center"/>
    </xf>
    <xf numFmtId="0" fontId="6" fillId="3" borderId="15" xfId="0" applyFont="1" applyFill="1" applyBorder="1" applyAlignment="1">
      <alignment horizontal="center" vertical="center"/>
    </xf>
    <xf numFmtId="0" fontId="7" fillId="3" borderId="0" xfId="0" applyFont="1" applyFill="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27"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6" fillId="3" borderId="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7" fillId="3" borderId="28" xfId="0" applyFont="1" applyFill="1" applyBorder="1" applyAlignment="1">
      <alignment horizontal="center" vertical="center"/>
    </xf>
    <xf numFmtId="0" fontId="7" fillId="3" borderId="17"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3" borderId="28" xfId="0" applyFont="1" applyFill="1" applyBorder="1" applyAlignment="1">
      <alignment horizontal="center" vertical="center" wrapText="1"/>
    </xf>
    <xf numFmtId="0" fontId="7" fillId="3" borderId="62" xfId="0" applyFont="1" applyFill="1" applyBorder="1" applyAlignment="1">
      <alignment horizontal="left" vertical="center" wrapText="1"/>
    </xf>
    <xf numFmtId="0" fontId="7" fillId="3" borderId="25" xfId="0" applyFont="1" applyFill="1" applyBorder="1" applyAlignment="1">
      <alignment horizontal="center" vertical="center"/>
    </xf>
    <xf numFmtId="0" fontId="6" fillId="3" borderId="2" xfId="0" applyFont="1" applyFill="1" applyBorder="1" applyAlignment="1">
      <alignment horizontal="center" vertical="center"/>
    </xf>
    <xf numFmtId="0" fontId="7" fillId="3" borderId="0" xfId="0" applyFont="1" applyFill="1" applyAlignment="1">
      <alignment horizontal="center" vertical="center"/>
    </xf>
    <xf numFmtId="0" fontId="7" fillId="3" borderId="2" xfId="0" applyFont="1" applyFill="1" applyBorder="1" applyAlignment="1">
      <alignment vertical="center" wrapText="1"/>
    </xf>
    <xf numFmtId="0" fontId="6" fillId="3" borderId="27" xfId="0" applyFont="1" applyFill="1" applyBorder="1" applyAlignment="1">
      <alignment horizontal="center" vertical="center" wrapText="1"/>
    </xf>
    <xf numFmtId="0" fontId="7" fillId="3" borderId="2" xfId="0" applyFont="1" applyFill="1" applyBorder="1" applyAlignment="1">
      <alignment horizontal="left" vertical="center"/>
    </xf>
    <xf numFmtId="0" fontId="7" fillId="3" borderId="28" xfId="0" applyFont="1" applyFill="1" applyBorder="1" applyAlignment="1">
      <alignment horizontal="left" vertical="center"/>
    </xf>
    <xf numFmtId="0" fontId="11" fillId="3" borderId="93" xfId="0" quotePrefix="1" applyFont="1" applyFill="1" applyBorder="1" applyAlignment="1">
      <alignment horizontal="center" vertical="center"/>
    </xf>
    <xf numFmtId="0" fontId="6" fillId="3" borderId="6" xfId="0" applyFont="1" applyFill="1" applyBorder="1" applyAlignment="1">
      <alignment horizontal="center" vertical="center"/>
    </xf>
    <xf numFmtId="0" fontId="15" fillId="3" borderId="98" xfId="0" quotePrefix="1" applyFont="1" applyFill="1" applyBorder="1" applyAlignment="1">
      <alignment horizontal="center" vertical="center"/>
    </xf>
    <xf numFmtId="0" fontId="15" fillId="3" borderId="99" xfId="0" quotePrefix="1" applyFont="1" applyFill="1" applyBorder="1" applyAlignment="1">
      <alignment horizontal="center" vertical="center"/>
    </xf>
    <xf numFmtId="0" fontId="15" fillId="3" borderId="63" xfId="0" quotePrefix="1" applyFont="1" applyFill="1" applyBorder="1" applyAlignment="1">
      <alignment horizontal="center" vertical="center"/>
    </xf>
    <xf numFmtId="0" fontId="15" fillId="3" borderId="64" xfId="0" quotePrefix="1" applyFont="1" applyFill="1" applyBorder="1" applyAlignment="1">
      <alignment horizontal="center" vertical="center"/>
    </xf>
    <xf numFmtId="0" fontId="7" fillId="3" borderId="0" xfId="0" applyFont="1" applyFill="1" applyAlignment="1">
      <alignment horizontal="left" vertical="top" wrapText="1"/>
    </xf>
    <xf numFmtId="0" fontId="7" fillId="0" borderId="2" xfId="0" applyFont="1" applyBorder="1" applyAlignment="1">
      <alignment horizontal="left" vertical="center"/>
    </xf>
    <xf numFmtId="0" fontId="11" fillId="0" borderId="93" xfId="0" quotePrefix="1" applyFont="1" applyBorder="1" applyAlignment="1">
      <alignment horizontal="center" vertical="center"/>
    </xf>
    <xf numFmtId="0" fontId="15" fillId="0" borderId="98" xfId="0" quotePrefix="1" applyFont="1" applyBorder="1" applyAlignment="1">
      <alignment horizontal="center" vertical="center"/>
    </xf>
    <xf numFmtId="0" fontId="15" fillId="0" borderId="99" xfId="0" quotePrefix="1" applyFont="1" applyBorder="1" applyAlignment="1">
      <alignment horizontal="center" vertical="center"/>
    </xf>
    <xf numFmtId="0" fontId="15" fillId="0" borderId="63" xfId="0" quotePrefix="1" applyFont="1" applyBorder="1" applyAlignment="1">
      <alignment horizontal="center" vertical="center"/>
    </xf>
    <xf numFmtId="0" fontId="15" fillId="0" borderId="64" xfId="0" quotePrefix="1" applyFont="1" applyBorder="1" applyAlignment="1">
      <alignment horizontal="center" vertical="center"/>
    </xf>
    <xf numFmtId="0" fontId="7" fillId="0" borderId="62" xfId="0" applyFont="1" applyBorder="1" applyAlignment="1">
      <alignment horizontal="left" vertical="center" wrapText="1"/>
    </xf>
    <xf numFmtId="0" fontId="6" fillId="0" borderId="29" xfId="0" applyFont="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6"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28" xfId="0" applyFont="1" applyBorder="1" applyAlignment="1">
      <alignment horizontal="center" vertical="center"/>
    </xf>
    <xf numFmtId="0" fontId="7" fillId="0" borderId="2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6" fillId="0" borderId="100" xfId="0" applyFont="1" applyBorder="1" applyAlignment="1">
      <alignment vertical="center"/>
    </xf>
    <xf numFmtId="0" fontId="0" fillId="0" borderId="101" xfId="0" applyBorder="1" applyAlignment="1">
      <alignment vertical="center"/>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5" fillId="0" borderId="0" xfId="0" applyFont="1" applyAlignment="1">
      <alignment horizontal="left" vertical="center"/>
    </xf>
    <xf numFmtId="0" fontId="6" fillId="0" borderId="2" xfId="0" applyFont="1" applyBorder="1" applyAlignment="1">
      <alignment horizontal="center" vertical="center" wrapText="1"/>
    </xf>
    <xf numFmtId="190" fontId="6" fillId="0" borderId="6" xfId="18" applyNumberFormat="1" applyFont="1" applyBorder="1" applyAlignment="1">
      <alignment horizontal="center" vertical="center"/>
    </xf>
    <xf numFmtId="190" fontId="6" fillId="0" borderId="7" xfId="18" applyNumberFormat="1" applyFont="1" applyBorder="1" applyAlignment="1">
      <alignment horizontal="center" vertical="center"/>
    </xf>
    <xf numFmtId="190" fontId="6" fillId="0" borderId="4" xfId="18" applyNumberFormat="1" applyFont="1" applyBorder="1" applyAlignment="1">
      <alignment horizontal="center" vertical="center"/>
    </xf>
    <xf numFmtId="190" fontId="6" fillId="0" borderId="5" xfId="18" applyNumberFormat="1" applyFont="1" applyBorder="1" applyAlignment="1">
      <alignment horizontal="center" vertical="center"/>
    </xf>
    <xf numFmtId="190" fontId="6" fillId="0" borderId="1" xfId="18" applyNumberFormat="1" applyFont="1" applyBorder="1" applyAlignment="1">
      <alignment horizontal="center" vertical="center"/>
    </xf>
    <xf numFmtId="190" fontId="6" fillId="0" borderId="15" xfId="18" applyNumberFormat="1" applyFont="1" applyBorder="1" applyAlignment="1">
      <alignment horizontal="center" vertical="center"/>
    </xf>
    <xf numFmtId="0" fontId="37" fillId="0" borderId="2" xfId="0" applyFont="1" applyBorder="1" applyAlignment="1">
      <alignment horizontal="center" vertical="center"/>
    </xf>
    <xf numFmtId="0" fontId="6" fillId="0" borderId="25" xfId="0" applyFont="1" applyBorder="1" applyAlignment="1">
      <alignment horizontal="center" vertical="center" wrapText="1"/>
    </xf>
    <xf numFmtId="38" fontId="6" fillId="0" borderId="2" xfId="21" applyFont="1" applyFill="1" applyBorder="1" applyAlignment="1">
      <alignment horizontal="center" vertical="center"/>
    </xf>
    <xf numFmtId="38" fontId="6" fillId="0" borderId="2" xfId="21" applyFont="1" applyFill="1" applyBorder="1" applyAlignment="1">
      <alignment horizontal="center" vertical="center" wrapText="1"/>
    </xf>
    <xf numFmtId="1" fontId="6" fillId="0" borderId="6" xfId="0" applyNumberFormat="1" applyFont="1" applyBorder="1" applyAlignment="1">
      <alignment horizontal="center" vertical="center"/>
    </xf>
    <xf numFmtId="1" fontId="6" fillId="0" borderId="7" xfId="0" applyNumberFormat="1" applyFont="1" applyBorder="1" applyAlignment="1">
      <alignment horizontal="center"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5" xfId="0" applyFont="1" applyBorder="1" applyAlignment="1">
      <alignment vertical="center"/>
    </xf>
    <xf numFmtId="0" fontId="70" fillId="0" borderId="6" xfId="0" applyFont="1" applyBorder="1" applyAlignment="1">
      <alignment horizontal="center" vertical="center"/>
    </xf>
    <xf numFmtId="0" fontId="70" fillId="0" borderId="7" xfId="0" applyFont="1" applyBorder="1" applyAlignment="1">
      <alignment horizontal="center" vertical="center"/>
    </xf>
    <xf numFmtId="0" fontId="70" fillId="0" borderId="8" xfId="0" applyFont="1" applyBorder="1" applyAlignment="1">
      <alignment horizontal="center" vertical="center"/>
    </xf>
    <xf numFmtId="0" fontId="70" fillId="14" borderId="6" xfId="0" applyFont="1" applyFill="1" applyBorder="1" applyAlignment="1">
      <alignment horizontal="center" vertical="center"/>
    </xf>
    <xf numFmtId="0" fontId="70" fillId="14" borderId="7" xfId="0" applyFont="1" applyFill="1" applyBorder="1" applyAlignment="1">
      <alignment horizontal="center" vertical="center"/>
    </xf>
    <xf numFmtId="0" fontId="70" fillId="14" borderId="8" xfId="0" applyFont="1" applyFill="1" applyBorder="1" applyAlignment="1">
      <alignment horizontal="center" vertical="center"/>
    </xf>
    <xf numFmtId="0" fontId="94" fillId="0" borderId="0" xfId="0" applyFont="1" applyAlignment="1">
      <alignment horizontal="center" vertical="center"/>
    </xf>
    <xf numFmtId="0" fontId="70" fillId="0" borderId="3" xfId="0" applyFont="1" applyBorder="1" applyAlignment="1">
      <alignment horizontal="left" vertical="center" wrapText="1"/>
    </xf>
    <xf numFmtId="0" fontId="70" fillId="0" borderId="4" xfId="0" applyFont="1" applyBorder="1" applyAlignment="1">
      <alignment horizontal="left" vertical="center"/>
    </xf>
    <xf numFmtId="0" fontId="70" fillId="0" borderId="1" xfId="0" applyFont="1" applyBorder="1" applyAlignment="1">
      <alignment horizontal="left" vertical="center"/>
    </xf>
    <xf numFmtId="0" fontId="70" fillId="0" borderId="17" xfId="0" applyFont="1" applyBorder="1" applyAlignment="1">
      <alignment horizontal="left" vertical="center" wrapText="1"/>
    </xf>
    <xf numFmtId="0" fontId="70" fillId="0" borderId="0" xfId="0" applyFont="1" applyAlignment="1">
      <alignment horizontal="left" vertical="center"/>
    </xf>
    <xf numFmtId="0" fontId="70" fillId="0" borderId="27" xfId="0" applyFont="1" applyBorder="1" applyAlignment="1">
      <alignment horizontal="left" vertical="center"/>
    </xf>
    <xf numFmtId="0" fontId="70" fillId="0" borderId="17" xfId="0" applyFont="1" applyBorder="1" applyAlignment="1">
      <alignment horizontal="left" vertical="center"/>
    </xf>
    <xf numFmtId="0" fontId="70" fillId="0" borderId="16" xfId="0" applyFont="1" applyBorder="1" applyAlignment="1">
      <alignment horizontal="left" vertical="center"/>
    </xf>
    <xf numFmtId="0" fontId="70" fillId="0" borderId="5" xfId="0" applyFont="1" applyBorder="1" applyAlignment="1">
      <alignment horizontal="left" vertical="center"/>
    </xf>
    <xf numFmtId="0" fontId="70" fillId="0" borderId="15" xfId="0" applyFont="1" applyBorder="1" applyAlignment="1">
      <alignment horizontal="left" vertical="center"/>
    </xf>
    <xf numFmtId="0" fontId="70" fillId="0" borderId="2" xfId="0" applyFont="1" applyBorder="1" applyAlignment="1">
      <alignment horizontal="center" vertical="center"/>
    </xf>
    <xf numFmtId="0" fontId="70" fillId="14" borderId="2" xfId="0" applyFont="1" applyFill="1" applyBorder="1" applyAlignment="1">
      <alignment horizontal="center" vertical="center"/>
    </xf>
    <xf numFmtId="0" fontId="70" fillId="14" borderId="2" xfId="0" applyFont="1" applyFill="1" applyBorder="1" applyAlignment="1">
      <alignment horizontal="left" vertical="center" indent="1"/>
    </xf>
    <xf numFmtId="0" fontId="70" fillId="14" borderId="25" xfId="0" applyFont="1" applyFill="1" applyBorder="1" applyAlignment="1">
      <alignment horizontal="left" vertical="center" indent="1"/>
    </xf>
    <xf numFmtId="0" fontId="70" fillId="0" borderId="6" xfId="0" applyFont="1" applyBorder="1" applyAlignment="1">
      <alignment horizontal="left" vertical="center" indent="1"/>
    </xf>
    <xf numFmtId="0" fontId="70" fillId="0" borderId="7" xfId="0" applyFont="1" applyBorder="1" applyAlignment="1">
      <alignment horizontal="left" vertical="center" indent="1"/>
    </xf>
    <xf numFmtId="0" fontId="70" fillId="0" borderId="8" xfId="0" applyFont="1" applyBorder="1" applyAlignment="1">
      <alignment horizontal="left" vertical="center" indent="1"/>
    </xf>
    <xf numFmtId="38" fontId="70" fillId="14" borderId="3" xfId="7" applyFont="1" applyFill="1" applyBorder="1" applyAlignment="1">
      <alignment horizontal="center" vertical="center"/>
    </xf>
    <xf numFmtId="38" fontId="70" fillId="14" borderId="4" xfId="7" applyFont="1" applyFill="1" applyBorder="1" applyAlignment="1">
      <alignment horizontal="center" vertical="center"/>
    </xf>
    <xf numFmtId="0" fontId="70" fillId="13" borderId="2" xfId="0" applyFont="1" applyFill="1" applyBorder="1" applyAlignment="1">
      <alignment horizontal="left" vertical="center" indent="1" shrinkToFit="1"/>
    </xf>
    <xf numFmtId="38" fontId="70" fillId="14" borderId="6" xfId="7" applyFont="1" applyFill="1" applyBorder="1" applyAlignment="1">
      <alignment horizontal="center" vertical="center"/>
    </xf>
    <xf numFmtId="38" fontId="70" fillId="14" borderId="7" xfId="7" applyFont="1" applyFill="1" applyBorder="1" applyAlignment="1">
      <alignment horizontal="center" vertical="center"/>
    </xf>
    <xf numFmtId="0" fontId="70" fillId="0" borderId="16" xfId="0" applyFont="1" applyBorder="1" applyAlignment="1">
      <alignment horizontal="left" vertical="center" indent="1"/>
    </xf>
    <xf numFmtId="0" fontId="70" fillId="0" borderId="5" xfId="0" applyFont="1" applyBorder="1" applyAlignment="1">
      <alignment horizontal="left" vertical="center" indent="1"/>
    </xf>
    <xf numFmtId="0" fontId="70" fillId="12" borderId="16" xfId="0" applyFont="1" applyFill="1" applyBorder="1" applyAlignment="1">
      <alignment horizontal="center" vertical="center"/>
    </xf>
    <xf numFmtId="0" fontId="70" fillId="12" borderId="5" xfId="0" applyFont="1" applyFill="1" applyBorder="1" applyAlignment="1">
      <alignment horizontal="center" vertical="center"/>
    </xf>
    <xf numFmtId="0" fontId="70" fillId="12" borderId="15" xfId="0" applyFont="1" applyFill="1" applyBorder="1" applyAlignment="1">
      <alignment horizontal="center" vertical="center"/>
    </xf>
    <xf numFmtId="0" fontId="70" fillId="13" borderId="6" xfId="0" applyFont="1" applyFill="1" applyBorder="1" applyAlignment="1">
      <alignment horizontal="center" vertical="center"/>
    </xf>
    <xf numFmtId="0" fontId="70" fillId="13" borderId="7" xfId="0" applyFont="1" applyFill="1" applyBorder="1" applyAlignment="1">
      <alignment horizontal="center" vertical="center"/>
    </xf>
    <xf numFmtId="0" fontId="70" fillId="13" borderId="8" xfId="0" applyFont="1" applyFill="1" applyBorder="1" applyAlignment="1">
      <alignment horizontal="center" vertical="center"/>
    </xf>
    <xf numFmtId="0" fontId="72" fillId="0" borderId="0" xfId="0" applyFont="1" applyAlignment="1">
      <alignment horizontal="left" vertical="center" wrapText="1"/>
    </xf>
    <xf numFmtId="0" fontId="70" fillId="15" borderId="6" xfId="0" applyFont="1" applyFill="1" applyBorder="1" applyAlignment="1">
      <alignment horizontal="center" vertical="center"/>
    </xf>
    <xf numFmtId="0" fontId="70" fillId="15" borderId="7" xfId="0" applyFont="1" applyFill="1" applyBorder="1" applyAlignment="1">
      <alignment horizontal="center" vertical="center"/>
    </xf>
    <xf numFmtId="0" fontId="70" fillId="15" borderId="8" xfId="0" applyFont="1" applyFill="1" applyBorder="1" applyAlignment="1">
      <alignment horizontal="center" vertical="center"/>
    </xf>
    <xf numFmtId="0" fontId="72" fillId="0" borderId="0" xfId="0" applyFont="1" applyAlignment="1">
      <alignment horizontal="left" vertical="center" wrapText="1" indent="1"/>
    </xf>
    <xf numFmtId="0" fontId="72" fillId="0" borderId="0" xfId="0" applyFont="1" applyAlignment="1">
      <alignment horizontal="left" vertical="center" indent="1"/>
    </xf>
    <xf numFmtId="0" fontId="71" fillId="0" borderId="6" xfId="0" applyFont="1" applyBorder="1" applyAlignment="1">
      <alignment horizontal="center" vertical="center"/>
    </xf>
    <xf numFmtId="0" fontId="71" fillId="0" borderId="7" xfId="0" applyFont="1" applyBorder="1" applyAlignment="1">
      <alignment horizontal="center" vertical="center"/>
    </xf>
    <xf numFmtId="0" fontId="71" fillId="0" borderId="8" xfId="0" applyFont="1" applyBorder="1" applyAlignment="1">
      <alignment horizontal="center" vertical="center"/>
    </xf>
    <xf numFmtId="0" fontId="92" fillId="0" borderId="2" xfId="0" applyFont="1" applyBorder="1" applyAlignment="1">
      <alignment horizontal="center" vertical="center" wrapText="1"/>
    </xf>
    <xf numFmtId="0" fontId="70" fillId="0" borderId="17" xfId="0" applyFont="1" applyBorder="1" applyAlignment="1">
      <alignment horizontal="center" vertical="center"/>
    </xf>
    <xf numFmtId="0" fontId="70" fillId="0" borderId="27" xfId="0" applyFont="1" applyBorder="1" applyAlignment="1">
      <alignment horizontal="center" vertical="center"/>
    </xf>
    <xf numFmtId="0" fontId="70" fillId="0" borderId="2" xfId="0" applyFont="1" applyBorder="1" applyAlignment="1">
      <alignment horizontal="center" vertical="center" wrapText="1"/>
    </xf>
    <xf numFmtId="182" fontId="70" fillId="12" borderId="2" xfId="0" applyNumberFormat="1" applyFont="1" applyFill="1" applyBorder="1" applyAlignment="1">
      <alignment horizontal="center" vertical="center"/>
    </xf>
    <xf numFmtId="0" fontId="70" fillId="14" borderId="3" xfId="0" applyFont="1" applyFill="1" applyBorder="1" applyAlignment="1">
      <alignment horizontal="center" vertical="center"/>
    </xf>
    <xf numFmtId="0" fontId="70" fillId="14" borderId="4" xfId="0" applyFont="1" applyFill="1" applyBorder="1" applyAlignment="1">
      <alignment horizontal="center" vertical="center"/>
    </xf>
    <xf numFmtId="10" fontId="70" fillId="12" borderId="3" xfId="3" applyNumberFormat="1" applyFont="1" applyFill="1" applyBorder="1" applyAlignment="1">
      <alignment horizontal="center" vertical="center"/>
    </xf>
    <xf numFmtId="10" fontId="70" fillId="12" borderId="4" xfId="3" applyNumberFormat="1" applyFont="1" applyFill="1" applyBorder="1" applyAlignment="1">
      <alignment horizontal="center" vertical="center"/>
    </xf>
    <xf numFmtId="0" fontId="70" fillId="0" borderId="76" xfId="0" applyFont="1" applyBorder="1" applyAlignment="1">
      <alignment horizontal="center" vertical="center"/>
    </xf>
    <xf numFmtId="0" fontId="70" fillId="0" borderId="77" xfId="0" applyFont="1" applyBorder="1" applyAlignment="1">
      <alignment horizontal="center" vertical="center"/>
    </xf>
    <xf numFmtId="0" fontId="70" fillId="0" borderId="78" xfId="0" applyFont="1" applyBorder="1" applyAlignment="1">
      <alignment horizontal="center" vertical="center"/>
    </xf>
    <xf numFmtId="0" fontId="70" fillId="12" borderId="3" xfId="0" applyFont="1" applyFill="1" applyBorder="1" applyAlignment="1">
      <alignment horizontal="center" vertical="center"/>
    </xf>
    <xf numFmtId="0" fontId="70" fillId="12" borderId="4" xfId="0" applyFont="1" applyFill="1" applyBorder="1" applyAlignment="1">
      <alignment horizontal="center" vertical="center"/>
    </xf>
    <xf numFmtId="0" fontId="70" fillId="12" borderId="2" xfId="0" applyFont="1" applyFill="1" applyBorder="1" applyAlignment="1">
      <alignment horizontal="center" vertical="center"/>
    </xf>
    <xf numFmtId="0" fontId="70" fillId="4" borderId="2" xfId="0" applyFont="1" applyFill="1" applyBorder="1" applyAlignment="1">
      <alignment horizontal="center" vertical="center"/>
    </xf>
    <xf numFmtId="0" fontId="73" fillId="0" borderId="17" xfId="0" applyFont="1" applyBorder="1" applyAlignment="1">
      <alignment horizontal="center" vertical="center" wrapText="1"/>
    </xf>
    <xf numFmtId="0" fontId="70" fillId="0" borderId="25" xfId="0" applyFont="1" applyBorder="1" applyAlignment="1">
      <alignment horizontal="center" vertical="center"/>
    </xf>
    <xf numFmtId="0" fontId="70" fillId="0" borderId="28" xfId="0" applyFont="1" applyBorder="1" applyAlignment="1">
      <alignment horizontal="center" vertical="center"/>
    </xf>
    <xf numFmtId="0" fontId="74" fillId="14" borderId="3" xfId="0" applyFont="1" applyFill="1" applyBorder="1" applyAlignment="1">
      <alignment horizontal="left" vertical="top"/>
    </xf>
    <xf numFmtId="0" fontId="74" fillId="14" borderId="4" xfId="0" applyFont="1" applyFill="1" applyBorder="1" applyAlignment="1">
      <alignment horizontal="left" vertical="top"/>
    </xf>
    <xf numFmtId="0" fontId="74" fillId="14" borderId="1" xfId="0" applyFont="1" applyFill="1" applyBorder="1" applyAlignment="1">
      <alignment horizontal="left" vertical="top"/>
    </xf>
    <xf numFmtId="0" fontId="72" fillId="14" borderId="16" xfId="0" applyFont="1" applyFill="1" applyBorder="1" applyAlignment="1">
      <alignment horizontal="left" vertical="top"/>
    </xf>
    <xf numFmtId="0" fontId="72" fillId="14" borderId="5" xfId="0" applyFont="1" applyFill="1" applyBorder="1" applyAlignment="1">
      <alignment horizontal="left" vertical="top"/>
    </xf>
    <xf numFmtId="0" fontId="72" fillId="14" borderId="15" xfId="0" applyFont="1" applyFill="1" applyBorder="1" applyAlignment="1">
      <alignment horizontal="left" vertical="top"/>
    </xf>
    <xf numFmtId="0" fontId="72" fillId="0" borderId="4" xfId="0" applyFont="1" applyBorder="1" applyAlignment="1">
      <alignment horizontal="left" vertical="center" wrapText="1" indent="1"/>
    </xf>
    <xf numFmtId="0" fontId="70" fillId="0" borderId="65" xfId="0" applyFont="1" applyBorder="1" applyAlignment="1">
      <alignment horizontal="center" vertical="center"/>
    </xf>
    <xf numFmtId="0" fontId="93" fillId="0" borderId="0" xfId="0" applyFont="1" applyAlignment="1">
      <alignment horizontal="left" vertical="center" wrapText="1" indent="1"/>
    </xf>
    <xf numFmtId="0" fontId="93" fillId="0" borderId="0" xfId="0" applyFont="1" applyAlignment="1">
      <alignment horizontal="left" vertical="center" indent="1"/>
    </xf>
    <xf numFmtId="0" fontId="73" fillId="0" borderId="27" xfId="0" applyFont="1" applyBorder="1" applyAlignment="1">
      <alignment horizontal="center" vertical="center" wrapText="1"/>
    </xf>
    <xf numFmtId="0" fontId="45" fillId="0" borderId="25" xfId="11" applyFont="1" applyBorder="1" applyAlignment="1">
      <alignment horizontal="center" vertical="center" wrapText="1" readingOrder="1"/>
    </xf>
    <xf numFmtId="0" fontId="45" fillId="0" borderId="29" xfId="11" applyFont="1" applyBorder="1" applyAlignment="1">
      <alignment horizontal="center" vertical="center" wrapText="1" readingOrder="1"/>
    </xf>
    <xf numFmtId="0" fontId="45" fillId="0" borderId="29" xfId="11" applyFont="1" applyBorder="1" applyAlignment="1">
      <alignment horizontal="center" vertical="center" readingOrder="1"/>
    </xf>
    <xf numFmtId="0" fontId="45" fillId="0" borderId="28" xfId="11" applyFont="1" applyBorder="1" applyAlignment="1">
      <alignment horizontal="center" vertical="center" readingOrder="1"/>
    </xf>
    <xf numFmtId="0" fontId="47" fillId="0" borderId="32" xfId="11" applyFont="1" applyBorder="1" applyAlignment="1">
      <alignment horizontal="left" vertical="center" wrapText="1"/>
    </xf>
    <xf numFmtId="0" fontId="47" fillId="0" borderId="30" xfId="11" applyFont="1" applyBorder="1" applyAlignment="1">
      <alignment horizontal="left" vertical="center" wrapText="1"/>
    </xf>
    <xf numFmtId="0" fontId="47" fillId="0" borderId="31" xfId="11" applyFont="1" applyBorder="1" applyAlignment="1">
      <alignment horizontal="left" vertical="center" wrapText="1"/>
    </xf>
    <xf numFmtId="0" fontId="47" fillId="0" borderId="36" xfId="11" applyFont="1" applyBorder="1" applyAlignment="1">
      <alignment horizontal="left" vertical="center" wrapText="1"/>
    </xf>
    <xf numFmtId="0" fontId="47" fillId="0" borderId="33" xfId="11" applyFont="1" applyBorder="1" applyAlignment="1">
      <alignment horizontal="left" vertical="center" wrapText="1"/>
    </xf>
    <xf numFmtId="0" fontId="47" fillId="0" borderId="34" xfId="11" applyFont="1" applyBorder="1" applyAlignment="1">
      <alignment horizontal="left" vertical="center" wrapText="1"/>
    </xf>
    <xf numFmtId="0" fontId="47" fillId="0" borderId="37" xfId="11" applyFont="1" applyBorder="1" applyAlignment="1">
      <alignment horizontal="left" vertical="center" wrapText="1"/>
    </xf>
    <xf numFmtId="0" fontId="47" fillId="0" borderId="38" xfId="11" applyFont="1" applyBorder="1" applyAlignment="1">
      <alignment horizontal="left" vertical="center" wrapText="1"/>
    </xf>
    <xf numFmtId="0" fontId="47" fillId="0" borderId="39" xfId="11" applyFont="1" applyBorder="1" applyAlignment="1">
      <alignment horizontal="left" vertical="center" wrapText="1"/>
    </xf>
    <xf numFmtId="0" fontId="41" fillId="0" borderId="0" xfId="11" applyFont="1" applyAlignment="1">
      <alignment horizontal="center" vertical="center"/>
    </xf>
    <xf numFmtId="0" fontId="75" fillId="0" borderId="0" xfId="10" applyFont="1" applyAlignment="1">
      <alignment horizontal="left" vertical="center" wrapText="1"/>
    </xf>
    <xf numFmtId="0" fontId="45" fillId="3" borderId="25" xfId="11" applyFont="1" applyFill="1" applyBorder="1" applyAlignment="1">
      <alignment horizontal="center" vertical="center" shrinkToFit="1"/>
    </xf>
    <xf numFmtId="0" fontId="77" fillId="3" borderId="28" xfId="12" applyFont="1" applyFill="1" applyBorder="1" applyAlignment="1">
      <alignment vertical="center" shrinkToFit="1"/>
    </xf>
    <xf numFmtId="184" fontId="45" fillId="12" borderId="6" xfId="11" applyNumberFormat="1" applyFont="1" applyFill="1" applyBorder="1" applyAlignment="1">
      <alignment horizontal="center"/>
    </xf>
    <xf numFmtId="184" fontId="45" fillId="12" borderId="7" xfId="11" applyNumberFormat="1" applyFont="1" applyFill="1" applyBorder="1" applyAlignment="1">
      <alignment horizontal="center"/>
    </xf>
    <xf numFmtId="184" fontId="45" fillId="12" borderId="8" xfId="11" applyNumberFormat="1" applyFont="1" applyFill="1" applyBorder="1" applyAlignment="1">
      <alignment horizontal="center"/>
    </xf>
    <xf numFmtId="0" fontId="45" fillId="3" borderId="25" xfId="11" applyFont="1" applyFill="1" applyBorder="1" applyAlignment="1">
      <alignment horizontal="center" vertical="center" wrapText="1"/>
    </xf>
    <xf numFmtId="0" fontId="45" fillId="3" borderId="28" xfId="11" applyFont="1" applyFill="1" applyBorder="1" applyAlignment="1">
      <alignment horizontal="center" vertical="center" wrapText="1"/>
    </xf>
    <xf numFmtId="0" fontId="12" fillId="0" borderId="109" xfId="11" applyFont="1" applyBorder="1" applyAlignment="1">
      <alignment horizontal="center" vertical="center" shrinkToFit="1"/>
    </xf>
    <xf numFmtId="0" fontId="12" fillId="0" borderId="110" xfId="11" applyFont="1" applyBorder="1" applyAlignment="1">
      <alignment horizontal="center" vertical="center" shrinkToFit="1"/>
    </xf>
    <xf numFmtId="0" fontId="12" fillId="0" borderId="111" xfId="11" applyFont="1" applyBorder="1" applyAlignment="1">
      <alignment horizontal="center" vertical="center" shrinkToFit="1"/>
    </xf>
    <xf numFmtId="0" fontId="45" fillId="0" borderId="112" xfId="11" applyFont="1" applyBorder="1" applyAlignment="1">
      <alignment horizontal="left" vertical="center"/>
    </xf>
    <xf numFmtId="0" fontId="45" fillId="0" borderId="31" xfId="11" applyFont="1" applyBorder="1" applyAlignment="1">
      <alignment horizontal="left" vertical="center"/>
    </xf>
    <xf numFmtId="0" fontId="47" fillId="0" borderId="113" xfId="11" applyFont="1" applyBorder="1" applyAlignment="1">
      <alignment horizontal="left" vertical="center" wrapText="1" shrinkToFit="1"/>
    </xf>
    <xf numFmtId="0" fontId="47" fillId="0" borderId="34" xfId="11" applyFont="1" applyBorder="1" applyAlignment="1">
      <alignment horizontal="left" vertical="center" wrapText="1" shrinkToFit="1"/>
    </xf>
    <xf numFmtId="0" fontId="47" fillId="0" borderId="114" xfId="11" applyFont="1" applyBorder="1" applyAlignment="1">
      <alignment horizontal="left" vertical="center" wrapText="1" shrinkToFit="1"/>
    </xf>
    <xf numFmtId="0" fontId="47" fillId="0" borderId="39" xfId="11" applyFont="1" applyBorder="1" applyAlignment="1">
      <alignment horizontal="left" vertical="center" wrapText="1" shrinkToFit="1"/>
    </xf>
    <xf numFmtId="0" fontId="47" fillId="0" borderId="115" xfId="11" applyFont="1" applyBorder="1" applyAlignment="1">
      <alignment horizontal="left" vertical="center" wrapText="1"/>
    </xf>
    <xf numFmtId="0" fontId="47" fillId="0" borderId="15" xfId="11" applyFont="1" applyBorder="1" applyAlignment="1">
      <alignment horizontal="left" vertical="center" wrapText="1"/>
    </xf>
    <xf numFmtId="0" fontId="45" fillId="3" borderId="7" xfId="11" applyFont="1" applyFill="1" applyBorder="1" applyAlignment="1">
      <alignment horizontal="center"/>
    </xf>
    <xf numFmtId="0" fontId="45" fillId="3" borderId="6" xfId="11" applyFont="1" applyFill="1" applyBorder="1" applyAlignment="1">
      <alignment horizontal="center" wrapText="1"/>
    </xf>
    <xf numFmtId="0" fontId="45" fillId="3" borderId="7" xfId="11" applyFont="1" applyFill="1" applyBorder="1" applyAlignment="1">
      <alignment horizontal="center" wrapText="1"/>
    </xf>
    <xf numFmtId="0" fontId="45" fillId="3" borderId="8" xfId="11" applyFont="1" applyFill="1" applyBorder="1" applyAlignment="1">
      <alignment horizontal="center" wrapText="1"/>
    </xf>
    <xf numFmtId="0" fontId="45" fillId="3" borderId="4" xfId="11" applyFont="1" applyFill="1" applyBorder="1" applyAlignment="1">
      <alignment horizontal="center"/>
    </xf>
    <xf numFmtId="0" fontId="10" fillId="0" borderId="6" xfId="11" applyBorder="1" applyAlignment="1">
      <alignment horizontal="left" vertical="top" wrapText="1"/>
    </xf>
    <xf numFmtId="0" fontId="10" fillId="0" borderId="7" xfId="11" applyBorder="1" applyAlignment="1">
      <alignment horizontal="left" vertical="top" wrapText="1"/>
    </xf>
    <xf numFmtId="0" fontId="10" fillId="0" borderId="8" xfId="11" applyBorder="1" applyAlignment="1">
      <alignment horizontal="left" vertical="top" wrapText="1"/>
    </xf>
    <xf numFmtId="0" fontId="10" fillId="0" borderId="17" xfId="11" applyBorder="1" applyAlignment="1">
      <alignment horizontal="left" vertical="top" wrapText="1"/>
    </xf>
    <xf numFmtId="0" fontId="10" fillId="0" borderId="0" xfId="11" applyAlignment="1">
      <alignment horizontal="left" vertical="top" wrapText="1"/>
    </xf>
    <xf numFmtId="0" fontId="10" fillId="0" borderId="27" xfId="11" applyBorder="1" applyAlignment="1">
      <alignment horizontal="left" vertical="top" wrapText="1"/>
    </xf>
    <xf numFmtId="0" fontId="10" fillId="0" borderId="16" xfId="11" applyBorder="1" applyAlignment="1">
      <alignment horizontal="left" vertical="top" wrapText="1"/>
    </xf>
    <xf numFmtId="0" fontId="10" fillId="0" borderId="5" xfId="11" applyBorder="1" applyAlignment="1">
      <alignment horizontal="left" vertical="top" wrapText="1"/>
    </xf>
    <xf numFmtId="0" fontId="10" fillId="0" borderId="15" xfId="11" applyBorder="1" applyAlignment="1">
      <alignment horizontal="left" vertical="top" wrapText="1"/>
    </xf>
    <xf numFmtId="42" fontId="12" fillId="0" borderId="106" xfId="11" applyNumberFormat="1" applyFont="1" applyBorder="1" applyAlignment="1">
      <alignment horizontal="center" vertical="center" wrapText="1"/>
    </xf>
    <xf numFmtId="42" fontId="12" fillId="0" borderId="107" xfId="11" applyNumberFormat="1" applyFont="1" applyBorder="1" applyAlignment="1">
      <alignment horizontal="center" vertical="center" wrapText="1"/>
    </xf>
    <xf numFmtId="42" fontId="12" fillId="0" borderId="93" xfId="11" applyNumberFormat="1" applyFont="1" applyBorder="1" applyAlignment="1">
      <alignment horizontal="center" vertical="center" wrapText="1"/>
    </xf>
    <xf numFmtId="42" fontId="12" fillId="0" borderId="108" xfId="11" applyNumberFormat="1" applyFont="1" applyBorder="1" applyAlignment="1">
      <alignment horizontal="center" vertical="center" wrapText="1"/>
    </xf>
    <xf numFmtId="0" fontId="95" fillId="0" borderId="15" xfId="12" applyFont="1" applyBorder="1" applyAlignment="1">
      <alignment horizontal="left" vertical="top" wrapText="1"/>
    </xf>
    <xf numFmtId="0" fontId="95" fillId="0" borderId="28" xfId="12" applyFont="1" applyBorder="1" applyAlignment="1">
      <alignment horizontal="left" vertical="top" wrapText="1"/>
    </xf>
    <xf numFmtId="0" fontId="10" fillId="0" borderId="6" xfId="11" applyBorder="1" applyAlignment="1">
      <alignment horizontal="center" vertical="top" wrapText="1"/>
    </xf>
    <xf numFmtId="0" fontId="10" fillId="0" borderId="8" xfId="11" applyBorder="1" applyAlignment="1">
      <alignment horizontal="center" vertical="top" wrapText="1"/>
    </xf>
    <xf numFmtId="0" fontId="10" fillId="0" borderId="6" xfId="11" applyBorder="1" applyAlignment="1">
      <alignment horizontal="center" vertical="top" shrinkToFit="1"/>
    </xf>
    <xf numFmtId="0" fontId="10" fillId="0" borderId="8" xfId="11" applyBorder="1" applyAlignment="1">
      <alignment horizontal="center" vertical="top" shrinkToFit="1"/>
    </xf>
    <xf numFmtId="0" fontId="45" fillId="0" borderId="102" xfId="11" applyFont="1" applyBorder="1" applyAlignment="1">
      <alignment horizontal="center" vertical="top" wrapText="1"/>
    </xf>
    <xf numFmtId="0" fontId="45" fillId="0" borderId="103" xfId="11" applyFont="1" applyBorder="1" applyAlignment="1">
      <alignment horizontal="center" vertical="top" wrapText="1"/>
    </xf>
    <xf numFmtId="38" fontId="10" fillId="11" borderId="6" xfId="7" applyFont="1" applyFill="1" applyBorder="1" applyAlignment="1" applyProtection="1">
      <alignment horizontal="center" vertical="center" wrapText="1"/>
    </xf>
    <xf numFmtId="38" fontId="10" fillId="11" borderId="8" xfId="7" applyFont="1" applyFill="1" applyBorder="1" applyAlignment="1" applyProtection="1">
      <alignment horizontal="center" vertical="center" wrapText="1"/>
    </xf>
    <xf numFmtId="38" fontId="10" fillId="12" borderId="104" xfId="7" applyFont="1" applyFill="1" applyBorder="1" applyAlignment="1" applyProtection="1">
      <alignment horizontal="center" vertical="center" wrapText="1"/>
    </xf>
    <xf numFmtId="38" fontId="10" fillId="12" borderId="105" xfId="7" applyFont="1" applyFill="1" applyBorder="1" applyAlignment="1" applyProtection="1">
      <alignment horizontal="center" vertical="center" wrapText="1"/>
    </xf>
    <xf numFmtId="0" fontId="63" fillId="3" borderId="4" xfId="25" applyFont="1" applyFill="1" applyBorder="1" applyAlignment="1">
      <alignment horizontal="center" vertical="center"/>
    </xf>
    <xf numFmtId="2" fontId="114" fillId="18" borderId="38" xfId="25" applyNumberFormat="1" applyFont="1" applyFill="1" applyBorder="1" applyAlignment="1">
      <alignment horizontal="center" vertical="center" shrinkToFit="1"/>
    </xf>
    <xf numFmtId="2" fontId="114" fillId="18" borderId="39" xfId="25" applyNumberFormat="1" applyFont="1" applyFill="1" applyBorder="1" applyAlignment="1">
      <alignment horizontal="center" vertical="center" shrinkToFit="1"/>
    </xf>
    <xf numFmtId="0" fontId="114" fillId="17" borderId="54" xfId="25" applyFont="1" applyFill="1" applyBorder="1" applyAlignment="1">
      <alignment vertical="center" shrinkToFit="1"/>
    </xf>
    <xf numFmtId="0" fontId="114" fillId="17" borderId="37" xfId="25" applyFont="1" applyFill="1" applyBorder="1" applyAlignment="1">
      <alignment horizontal="left" vertical="center" shrinkToFit="1"/>
    </xf>
    <xf numFmtId="0" fontId="114" fillId="17" borderId="39" xfId="25" applyFont="1" applyFill="1" applyBorder="1" applyAlignment="1">
      <alignment horizontal="left" vertical="center" shrinkToFit="1"/>
    </xf>
    <xf numFmtId="49" fontId="114" fillId="17" borderId="37" xfId="25" applyNumberFormat="1" applyFont="1" applyFill="1" applyBorder="1" applyAlignment="1">
      <alignment horizontal="center" vertical="center" shrinkToFit="1"/>
    </xf>
    <xf numFmtId="49" fontId="114" fillId="17" borderId="38" xfId="25" applyNumberFormat="1" applyFont="1" applyFill="1" applyBorder="1" applyAlignment="1">
      <alignment horizontal="center" vertical="center" shrinkToFit="1"/>
    </xf>
    <xf numFmtId="49" fontId="114" fillId="17" borderId="39" xfId="25" applyNumberFormat="1" applyFont="1" applyFill="1" applyBorder="1" applyAlignment="1">
      <alignment horizontal="center" vertical="center" shrinkToFit="1"/>
    </xf>
    <xf numFmtId="2" fontId="114" fillId="17" borderId="37" xfId="25" applyNumberFormat="1" applyFont="1" applyFill="1" applyBorder="1" applyAlignment="1">
      <alignment horizontal="center" vertical="center" shrinkToFit="1"/>
    </xf>
    <xf numFmtId="2" fontId="114" fillId="17" borderId="38" xfId="25" applyNumberFormat="1" applyFont="1" applyFill="1" applyBorder="1" applyAlignment="1">
      <alignment horizontal="center" vertical="center" shrinkToFit="1"/>
    </xf>
    <xf numFmtId="197" fontId="114" fillId="18" borderId="37" xfId="25" applyNumberFormat="1" applyFont="1" applyFill="1" applyBorder="1" applyAlignment="1">
      <alignment horizontal="center" vertical="center"/>
    </xf>
    <xf numFmtId="197" fontId="114" fillId="18" borderId="39" xfId="25" applyNumberFormat="1" applyFont="1" applyFill="1" applyBorder="1" applyAlignment="1">
      <alignment horizontal="center" vertical="center"/>
    </xf>
    <xf numFmtId="2" fontId="114" fillId="18" borderId="54" xfId="25" applyNumberFormat="1" applyFont="1" applyFill="1" applyBorder="1" applyAlignment="1">
      <alignment horizontal="center" vertical="center" shrinkToFit="1"/>
    </xf>
    <xf numFmtId="2" fontId="114" fillId="18" borderId="37" xfId="25" applyNumberFormat="1" applyFont="1" applyFill="1" applyBorder="1" applyAlignment="1">
      <alignment horizontal="center" vertical="center" shrinkToFit="1"/>
    </xf>
    <xf numFmtId="0" fontId="114" fillId="18" borderId="37" xfId="25" applyFont="1" applyFill="1" applyBorder="1" applyAlignment="1">
      <alignment horizontal="center" vertical="center"/>
    </xf>
    <xf numFmtId="0" fontId="114" fillId="18" borderId="38" xfId="25" applyFont="1" applyFill="1" applyBorder="1" applyAlignment="1">
      <alignment horizontal="center" vertical="center"/>
    </xf>
    <xf numFmtId="2" fontId="114" fillId="18" borderId="33" xfId="25" applyNumberFormat="1" applyFont="1" applyFill="1" applyBorder="1" applyAlignment="1">
      <alignment horizontal="center" vertical="center" shrinkToFit="1"/>
    </xf>
    <xf numFmtId="2" fontId="114" fillId="18" borderId="34" xfId="25" applyNumberFormat="1" applyFont="1" applyFill="1" applyBorder="1" applyAlignment="1">
      <alignment horizontal="center" vertical="center" shrinkToFit="1"/>
    </xf>
    <xf numFmtId="0" fontId="114" fillId="17" borderId="35" xfId="25" applyFont="1" applyFill="1" applyBorder="1" applyAlignment="1">
      <alignment vertical="center" shrinkToFit="1"/>
    </xf>
    <xf numFmtId="0" fontId="114" fillId="17" borderId="36" xfId="25" applyFont="1" applyFill="1" applyBorder="1" applyAlignment="1">
      <alignment horizontal="left" vertical="center" shrinkToFit="1"/>
    </xf>
    <xf numFmtId="0" fontId="114" fillId="17" borderId="34" xfId="25" applyFont="1" applyFill="1" applyBorder="1" applyAlignment="1">
      <alignment horizontal="left" vertical="center" shrinkToFit="1"/>
    </xf>
    <xf numFmtId="49" fontId="114" fillId="17" borderId="36" xfId="25" applyNumberFormat="1" applyFont="1" applyFill="1" applyBorder="1" applyAlignment="1">
      <alignment horizontal="center" vertical="center" shrinkToFit="1"/>
    </xf>
    <xf numFmtId="49" fontId="114" fillId="17" borderId="33" xfId="25" applyNumberFormat="1" applyFont="1" applyFill="1" applyBorder="1" applyAlignment="1">
      <alignment horizontal="center" vertical="center" shrinkToFit="1"/>
    </xf>
    <xf numFmtId="49" fontId="114" fillId="17" borderId="34" xfId="25" applyNumberFormat="1" applyFont="1" applyFill="1" applyBorder="1" applyAlignment="1">
      <alignment horizontal="center" vertical="center" shrinkToFit="1"/>
    </xf>
    <xf numFmtId="2" fontId="114" fillId="17" borderId="36" xfId="25" applyNumberFormat="1" applyFont="1" applyFill="1" applyBorder="1" applyAlignment="1">
      <alignment horizontal="center" vertical="center" shrinkToFit="1"/>
    </xf>
    <xf numFmtId="2" fontId="114" fillId="17" borderId="33" xfId="25" applyNumberFormat="1" applyFont="1" applyFill="1" applyBorder="1" applyAlignment="1">
      <alignment horizontal="center" vertical="center" shrinkToFit="1"/>
    </xf>
    <xf numFmtId="197" fontId="114" fillId="18" borderId="36" xfId="25" applyNumberFormat="1" applyFont="1" applyFill="1" applyBorder="1" applyAlignment="1">
      <alignment horizontal="center" vertical="center"/>
    </xf>
    <xf numFmtId="197" fontId="114" fillId="18" borderId="34" xfId="25" applyNumberFormat="1" applyFont="1" applyFill="1" applyBorder="1" applyAlignment="1">
      <alignment horizontal="center" vertical="center"/>
    </xf>
    <xf numFmtId="2" fontId="114" fillId="18" borderId="35" xfId="25" applyNumberFormat="1" applyFont="1" applyFill="1" applyBorder="1" applyAlignment="1">
      <alignment horizontal="center" vertical="center" shrinkToFit="1"/>
    </xf>
    <xf numFmtId="2" fontId="114" fillId="18" borderId="36" xfId="25" applyNumberFormat="1" applyFont="1" applyFill="1" applyBorder="1" applyAlignment="1">
      <alignment horizontal="center" vertical="center" shrinkToFit="1"/>
    </xf>
    <xf numFmtId="0" fontId="114" fillId="18" borderId="36" xfId="25" applyFont="1" applyFill="1" applyBorder="1" applyAlignment="1">
      <alignment horizontal="center" vertical="center"/>
    </xf>
    <xf numFmtId="0" fontId="114" fillId="18" borderId="33" xfId="25" applyFont="1" applyFill="1" applyBorder="1" applyAlignment="1">
      <alignment horizontal="center" vertical="center"/>
    </xf>
    <xf numFmtId="0" fontId="114" fillId="17" borderId="41" xfId="25" applyFont="1" applyFill="1" applyBorder="1" applyAlignment="1">
      <alignment vertical="center" shrinkToFit="1"/>
    </xf>
    <xf numFmtId="0" fontId="114" fillId="17" borderId="50" xfId="25" applyFont="1" applyFill="1" applyBorder="1" applyAlignment="1">
      <alignment horizontal="left" vertical="center" shrinkToFit="1"/>
    </xf>
    <xf numFmtId="0" fontId="114" fillId="17" borderId="53" xfId="25" applyFont="1" applyFill="1" applyBorder="1" applyAlignment="1">
      <alignment horizontal="left" vertical="center" shrinkToFit="1"/>
    </xf>
    <xf numFmtId="49" fontId="114" fillId="17" borderId="50" xfId="25" applyNumberFormat="1" applyFont="1" applyFill="1" applyBorder="1" applyAlignment="1">
      <alignment horizontal="center" vertical="center" shrinkToFit="1"/>
    </xf>
    <xf numFmtId="49" fontId="114" fillId="17" borderId="42" xfId="25" applyNumberFormat="1" applyFont="1" applyFill="1" applyBorder="1" applyAlignment="1">
      <alignment horizontal="center" vertical="center" shrinkToFit="1"/>
    </xf>
    <xf numFmtId="49" fontId="114" fillId="17" borderId="53" xfId="25" applyNumberFormat="1" applyFont="1" applyFill="1" applyBorder="1" applyAlignment="1">
      <alignment horizontal="center" vertical="center" shrinkToFit="1"/>
    </xf>
    <xf numFmtId="2" fontId="114" fillId="17" borderId="50" xfId="25" applyNumberFormat="1" applyFont="1" applyFill="1" applyBorder="1" applyAlignment="1">
      <alignment horizontal="center" vertical="center" shrinkToFit="1"/>
    </xf>
    <xf numFmtId="2" fontId="114" fillId="17" borderId="42" xfId="25" applyNumberFormat="1" applyFont="1" applyFill="1" applyBorder="1" applyAlignment="1">
      <alignment horizontal="center" vertical="center" shrinkToFit="1"/>
    </xf>
    <xf numFmtId="0" fontId="114" fillId="17" borderId="245" xfId="25" applyFont="1" applyFill="1" applyBorder="1" applyAlignment="1">
      <alignment vertical="center" shrinkToFit="1"/>
    </xf>
    <xf numFmtId="0" fontId="114" fillId="17" borderId="246" xfId="25" applyFont="1" applyFill="1" applyBorder="1" applyAlignment="1">
      <alignment vertical="center" shrinkToFit="1"/>
    </xf>
    <xf numFmtId="0" fontId="114" fillId="17" borderId="247" xfId="25" applyFont="1" applyFill="1" applyBorder="1" applyAlignment="1">
      <alignment horizontal="left" vertical="center" shrinkToFit="1"/>
    </xf>
    <xf numFmtId="0" fontId="114" fillId="17" borderId="248" xfId="25" applyFont="1" applyFill="1" applyBorder="1" applyAlignment="1">
      <alignment horizontal="left" vertical="center" shrinkToFit="1"/>
    </xf>
    <xf numFmtId="49" fontId="114" fillId="17" borderId="247" xfId="25" applyNumberFormat="1" applyFont="1" applyFill="1" applyBorder="1" applyAlignment="1">
      <alignment horizontal="center" vertical="center" shrinkToFit="1"/>
    </xf>
    <xf numFmtId="49" fontId="114" fillId="17" borderId="249" xfId="25" applyNumberFormat="1" applyFont="1" applyFill="1" applyBorder="1" applyAlignment="1">
      <alignment horizontal="center" vertical="center" shrinkToFit="1"/>
    </xf>
    <xf numFmtId="49" fontId="114" fillId="17" borderId="248" xfId="25" applyNumberFormat="1" applyFont="1" applyFill="1" applyBorder="1" applyAlignment="1">
      <alignment horizontal="center" vertical="center" shrinkToFit="1"/>
    </xf>
    <xf numFmtId="2" fontId="114" fillId="17" borderId="247" xfId="25" applyNumberFormat="1" applyFont="1" applyFill="1" applyBorder="1" applyAlignment="1">
      <alignment horizontal="center" vertical="center" shrinkToFit="1"/>
    </xf>
    <xf numFmtId="2" fontId="114" fillId="17" borderId="249" xfId="25" applyNumberFormat="1" applyFont="1" applyFill="1" applyBorder="1" applyAlignment="1">
      <alignment horizontal="center" vertical="center" shrinkToFit="1"/>
    </xf>
    <xf numFmtId="2" fontId="114" fillId="18" borderId="30" xfId="25" applyNumberFormat="1" applyFont="1" applyFill="1" applyBorder="1" applyAlignment="1">
      <alignment horizontal="center" vertical="center" shrinkToFit="1"/>
    </xf>
    <xf numFmtId="2" fontId="114" fillId="18" borderId="31" xfId="25" applyNumberFormat="1" applyFont="1" applyFill="1" applyBorder="1" applyAlignment="1">
      <alignment horizontal="center" vertical="center" shrinkToFit="1"/>
    </xf>
    <xf numFmtId="0" fontId="114" fillId="17" borderId="239" xfId="25" applyFont="1" applyFill="1" applyBorder="1" applyAlignment="1">
      <alignment vertical="center" shrinkToFit="1"/>
    </xf>
    <xf numFmtId="0" fontId="114" fillId="17" borderId="240" xfId="25" applyFont="1" applyFill="1" applyBorder="1" applyAlignment="1">
      <alignment vertical="center" shrinkToFit="1"/>
    </xf>
    <xf numFmtId="0" fontId="114" fillId="17" borderId="241" xfId="25" applyFont="1" applyFill="1" applyBorder="1" applyAlignment="1">
      <alignment horizontal="left" vertical="center" shrinkToFit="1"/>
    </xf>
    <xf numFmtId="0" fontId="114" fillId="17" borderId="242" xfId="25" applyFont="1" applyFill="1" applyBorder="1" applyAlignment="1">
      <alignment horizontal="left" vertical="center" shrinkToFit="1"/>
    </xf>
    <xf numFmtId="49" fontId="114" fillId="17" borderId="241" xfId="25" applyNumberFormat="1" applyFont="1" applyFill="1" applyBorder="1" applyAlignment="1">
      <alignment horizontal="center" vertical="center" shrinkToFit="1"/>
    </xf>
    <xf numFmtId="49" fontId="114" fillId="17" borderId="243" xfId="25" applyNumberFormat="1" applyFont="1" applyFill="1" applyBorder="1" applyAlignment="1">
      <alignment horizontal="center" vertical="center" shrinkToFit="1"/>
    </xf>
    <xf numFmtId="49" fontId="114" fillId="17" borderId="242" xfId="25" applyNumberFormat="1" applyFont="1" applyFill="1" applyBorder="1" applyAlignment="1">
      <alignment horizontal="center" vertical="center" shrinkToFit="1"/>
    </xf>
    <xf numFmtId="2" fontId="114" fillId="17" borderId="241" xfId="25" applyNumberFormat="1" applyFont="1" applyFill="1" applyBorder="1" applyAlignment="1">
      <alignment horizontal="center" vertical="center" shrinkToFit="1"/>
    </xf>
    <xf numFmtId="2" fontId="114" fillId="17" borderId="243" xfId="25" applyNumberFormat="1" applyFont="1" applyFill="1" applyBorder="1" applyAlignment="1">
      <alignment horizontal="center" vertical="center" shrinkToFit="1"/>
    </xf>
    <xf numFmtId="197" fontId="114" fillId="18" borderId="32" xfId="25" applyNumberFormat="1" applyFont="1" applyFill="1" applyBorder="1" applyAlignment="1">
      <alignment horizontal="center" vertical="center"/>
    </xf>
    <xf numFmtId="197" fontId="114" fillId="18" borderId="31" xfId="25" applyNumberFormat="1" applyFont="1" applyFill="1" applyBorder="1" applyAlignment="1">
      <alignment horizontal="center" vertical="center"/>
    </xf>
    <xf numFmtId="2" fontId="114" fillId="18" borderId="40" xfId="25" applyNumberFormat="1" applyFont="1" applyFill="1" applyBorder="1" applyAlignment="1">
      <alignment horizontal="center" vertical="center" shrinkToFit="1"/>
    </xf>
    <xf numFmtId="2" fontId="114" fillId="18" borderId="32" xfId="25" applyNumberFormat="1" applyFont="1" applyFill="1" applyBorder="1" applyAlignment="1">
      <alignment horizontal="center" vertical="center" shrinkToFit="1"/>
    </xf>
    <xf numFmtId="0" fontId="114" fillId="18" borderId="32" xfId="25" applyFont="1" applyFill="1" applyBorder="1" applyAlignment="1">
      <alignment horizontal="center" vertical="center"/>
    </xf>
    <xf numFmtId="0" fontId="114" fillId="18" borderId="30" xfId="25" applyFont="1" applyFill="1" applyBorder="1" applyAlignment="1">
      <alignment horizontal="center" vertical="center"/>
    </xf>
    <xf numFmtId="0" fontId="121" fillId="9" borderId="6" xfId="25" applyFont="1" applyFill="1" applyBorder="1" applyAlignment="1">
      <alignment horizontal="center" vertical="center"/>
    </xf>
    <xf numFmtId="0" fontId="121" fillId="9" borderId="7" xfId="25" applyFont="1" applyFill="1" applyBorder="1" applyAlignment="1">
      <alignment horizontal="center" vertical="center"/>
    </xf>
    <xf numFmtId="0" fontId="121" fillId="9" borderId="8" xfId="25" applyFont="1" applyFill="1" applyBorder="1" applyAlignment="1">
      <alignment horizontal="center" vertical="center"/>
    </xf>
    <xf numFmtId="0" fontId="114" fillId="19" borderId="25" xfId="25" applyFont="1" applyFill="1" applyBorder="1" applyAlignment="1">
      <alignment horizontal="center" vertical="center" shrinkToFit="1"/>
    </xf>
    <xf numFmtId="0" fontId="114" fillId="19" borderId="3" xfId="25" applyFont="1" applyFill="1" applyBorder="1" applyAlignment="1">
      <alignment horizontal="center" vertical="center"/>
    </xf>
    <xf numFmtId="0" fontId="114" fillId="19" borderId="4" xfId="25" applyFont="1" applyFill="1" applyBorder="1" applyAlignment="1">
      <alignment horizontal="center" vertical="center"/>
    </xf>
    <xf numFmtId="0" fontId="114" fillId="19" borderId="1" xfId="25" applyFont="1" applyFill="1" applyBorder="1" applyAlignment="1">
      <alignment horizontal="center" vertical="center"/>
    </xf>
    <xf numFmtId="0" fontId="114" fillId="3" borderId="205" xfId="25" applyFont="1" applyFill="1" applyBorder="1" applyAlignment="1">
      <alignment horizontal="center" vertical="center" shrinkToFit="1"/>
    </xf>
    <xf numFmtId="180" fontId="114" fillId="18" borderId="205" xfId="25" applyNumberFormat="1" applyFont="1" applyFill="1" applyBorder="1" applyAlignment="1">
      <alignment vertical="center" shrinkToFit="1"/>
    </xf>
    <xf numFmtId="0" fontId="121" fillId="9" borderId="2" xfId="25" applyFont="1" applyFill="1" applyBorder="1" applyAlignment="1">
      <alignment horizontal="center" vertical="center"/>
    </xf>
    <xf numFmtId="0" fontId="114" fillId="17" borderId="92" xfId="25" applyFont="1" applyFill="1" applyBorder="1" applyAlignment="1">
      <alignment horizontal="left" vertical="center" shrinkToFit="1"/>
    </xf>
    <xf numFmtId="0" fontId="114" fillId="17" borderId="237" xfId="25" applyFont="1" applyFill="1" applyBorder="1" applyAlignment="1">
      <alignment horizontal="left" vertical="center" shrinkToFit="1"/>
    </xf>
    <xf numFmtId="0" fontId="114" fillId="17" borderId="205" xfId="25" applyFont="1" applyFill="1" applyBorder="1" applyAlignment="1">
      <alignment horizontal="left" vertical="center" shrinkToFit="1"/>
    </xf>
    <xf numFmtId="0" fontId="114" fillId="17" borderId="210" xfId="25" applyFont="1" applyFill="1" applyBorder="1" applyAlignment="1">
      <alignment horizontal="left" vertical="center" shrinkToFit="1"/>
    </xf>
    <xf numFmtId="49" fontId="114" fillId="17" borderId="92" xfId="25" applyNumberFormat="1" applyFont="1" applyFill="1" applyBorder="1" applyAlignment="1">
      <alignment horizontal="center" vertical="center" shrinkToFit="1"/>
    </xf>
    <xf numFmtId="49" fontId="114" fillId="17" borderId="205" xfId="25" applyNumberFormat="1" applyFont="1" applyFill="1" applyBorder="1" applyAlignment="1">
      <alignment horizontal="center" vertical="center" shrinkToFit="1"/>
    </xf>
    <xf numFmtId="0" fontId="114" fillId="3" borderId="92" xfId="25" applyFont="1" applyFill="1" applyBorder="1" applyAlignment="1">
      <alignment horizontal="center" vertical="center" shrinkToFit="1"/>
    </xf>
    <xf numFmtId="2" fontId="114" fillId="17" borderId="92" xfId="25" applyNumberFormat="1" applyFont="1" applyFill="1" applyBorder="1" applyAlignment="1">
      <alignment horizontal="center" vertical="center" shrinkToFit="1"/>
    </xf>
    <xf numFmtId="2" fontId="114" fillId="17" borderId="205" xfId="25" applyNumberFormat="1" applyFont="1" applyFill="1" applyBorder="1" applyAlignment="1">
      <alignment horizontal="center" vertical="center" shrinkToFit="1"/>
    </xf>
    <xf numFmtId="0" fontId="114" fillId="3" borderId="99" xfId="25" applyFont="1" applyFill="1" applyBorder="1" applyAlignment="1">
      <alignment vertical="center" shrinkToFit="1"/>
    </xf>
    <xf numFmtId="0" fontId="114" fillId="3" borderId="64" xfId="25" applyFont="1" applyFill="1" applyBorder="1" applyAlignment="1">
      <alignment vertical="center" shrinkToFit="1"/>
    </xf>
    <xf numFmtId="0" fontId="34" fillId="3" borderId="0" xfId="25" applyFont="1" applyFill="1" applyAlignment="1">
      <alignment horizontal="right" vertical="center"/>
    </xf>
    <xf numFmtId="0" fontId="34" fillId="3" borderId="27" xfId="25" applyFont="1" applyFill="1" applyBorder="1" applyAlignment="1">
      <alignment horizontal="right" vertical="center"/>
    </xf>
    <xf numFmtId="2" fontId="23" fillId="7" borderId="16" xfId="25" applyNumberFormat="1" applyFont="1" applyFill="1" applyBorder="1" applyAlignment="1">
      <alignment horizontal="right" vertical="center" shrinkToFit="1"/>
    </xf>
    <xf numFmtId="2" fontId="23" fillId="7" borderId="15" xfId="25" applyNumberFormat="1" applyFont="1" applyFill="1" applyBorder="1" applyAlignment="1">
      <alignment horizontal="right" vertical="center" shrinkToFit="1"/>
    </xf>
    <xf numFmtId="0" fontId="114" fillId="3" borderId="98" xfId="25" applyFont="1" applyFill="1" applyBorder="1" applyAlignment="1">
      <alignment vertical="center" shrinkToFit="1"/>
    </xf>
    <xf numFmtId="0" fontId="114" fillId="3" borderId="92" xfId="25" applyFont="1" applyFill="1" applyBorder="1" applyAlignment="1">
      <alignment vertical="center" shrinkToFit="1"/>
    </xf>
    <xf numFmtId="0" fontId="114" fillId="3" borderId="63" xfId="25" applyFont="1" applyFill="1" applyBorder="1" applyAlignment="1">
      <alignment vertical="center" shrinkToFit="1"/>
    </xf>
    <xf numFmtId="0" fontId="114" fillId="3" borderId="205" xfId="25" applyFont="1" applyFill="1" applyBorder="1" applyAlignment="1">
      <alignment vertical="center" shrinkToFit="1"/>
    </xf>
    <xf numFmtId="0" fontId="114" fillId="17" borderId="92" xfId="25" applyFont="1" applyFill="1" applyBorder="1" applyAlignment="1">
      <alignment vertical="center" shrinkToFit="1"/>
    </xf>
    <xf numFmtId="0" fontId="114" fillId="18" borderId="92" xfId="25" applyFont="1" applyFill="1" applyBorder="1" applyAlignment="1">
      <alignment vertical="center" shrinkToFit="1"/>
    </xf>
    <xf numFmtId="0" fontId="114" fillId="3" borderId="0" xfId="25" applyFont="1" applyFill="1">
      <alignment vertical="center"/>
    </xf>
    <xf numFmtId="0" fontId="114" fillId="3" borderId="236" xfId="25" applyFont="1" applyFill="1" applyBorder="1" applyAlignment="1">
      <alignment horizontal="center" vertical="center" shrinkToFit="1"/>
    </xf>
    <xf numFmtId="0" fontId="114" fillId="3" borderId="238" xfId="25" applyFont="1" applyFill="1" applyBorder="1" applyAlignment="1">
      <alignment horizontal="center" vertical="center" shrinkToFit="1"/>
    </xf>
    <xf numFmtId="0" fontId="114" fillId="7" borderId="36" xfId="25" applyFont="1" applyFill="1" applyBorder="1" applyAlignment="1">
      <alignment vertical="center" shrinkToFit="1"/>
    </xf>
    <xf numFmtId="0" fontId="114" fillId="7" borderId="33" xfId="25" applyFont="1" applyFill="1" applyBorder="1" applyAlignment="1">
      <alignment vertical="center" shrinkToFit="1"/>
    </xf>
    <xf numFmtId="0" fontId="114" fillId="7" borderId="34" xfId="25" applyFont="1" applyFill="1" applyBorder="1" applyAlignment="1">
      <alignment vertical="center" shrinkToFit="1"/>
    </xf>
    <xf numFmtId="2" fontId="23" fillId="7" borderId="36" xfId="25" applyNumberFormat="1" applyFont="1" applyFill="1" applyBorder="1" applyAlignment="1">
      <alignment horizontal="right" vertical="center" shrinkToFit="1"/>
    </xf>
    <xf numFmtId="2" fontId="23" fillId="7" borderId="34" xfId="25" applyNumberFormat="1" applyFont="1" applyFill="1" applyBorder="1" applyAlignment="1">
      <alignment horizontal="right" vertical="center" shrinkToFit="1"/>
    </xf>
    <xf numFmtId="0" fontId="114" fillId="7" borderId="37" xfId="25" applyFont="1" applyFill="1" applyBorder="1" applyAlignment="1">
      <alignment vertical="center" shrinkToFit="1"/>
    </xf>
    <xf numFmtId="0" fontId="114" fillId="7" borderId="38" xfId="25" applyFont="1" applyFill="1" applyBorder="1" applyAlignment="1">
      <alignment vertical="center" shrinkToFit="1"/>
    </xf>
    <xf numFmtId="0" fontId="114" fillId="7" borderId="39" xfId="25" applyFont="1" applyFill="1" applyBorder="1" applyAlignment="1">
      <alignment vertical="center" shrinkToFit="1"/>
    </xf>
    <xf numFmtId="2" fontId="23" fillId="7" borderId="37" xfId="25" applyNumberFormat="1" applyFont="1" applyFill="1" applyBorder="1" applyAlignment="1">
      <alignment horizontal="right" vertical="center" shrinkToFit="1"/>
    </xf>
    <xf numFmtId="2" fontId="23" fillId="7" borderId="39" xfId="25" applyNumberFormat="1" applyFont="1" applyFill="1" applyBorder="1" applyAlignment="1">
      <alignment horizontal="right" vertical="center" shrinkToFit="1"/>
    </xf>
    <xf numFmtId="2" fontId="23" fillId="7" borderId="33" xfId="25" applyNumberFormat="1" applyFont="1" applyFill="1" applyBorder="1" applyAlignment="1">
      <alignment horizontal="right" vertical="center" shrinkToFit="1"/>
    </xf>
    <xf numFmtId="180" fontId="118" fillId="5" borderId="90" xfId="25" applyNumberFormat="1" applyFont="1" applyFill="1" applyBorder="1" applyAlignment="1">
      <alignment horizontal="center" vertical="center" shrinkToFit="1"/>
    </xf>
    <xf numFmtId="0" fontId="23" fillId="3" borderId="0" xfId="25" applyFont="1" applyFill="1" applyAlignment="1">
      <alignment horizont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0" fontId="121" fillId="9" borderId="7" xfId="25" applyFont="1" applyFill="1" applyBorder="1" applyAlignment="1">
      <alignment horizontal="center" vertical="center" shrinkToFit="1"/>
    </xf>
    <xf numFmtId="0" fontId="114" fillId="7" borderId="32" xfId="25" applyFont="1" applyFill="1" applyBorder="1" applyAlignment="1">
      <alignment vertical="center" shrinkToFit="1"/>
    </xf>
    <xf numFmtId="0" fontId="114" fillId="7" borderId="30" xfId="25" applyFont="1" applyFill="1" applyBorder="1" applyAlignment="1">
      <alignment vertical="center" shrinkToFit="1"/>
    </xf>
    <xf numFmtId="0" fontId="114" fillId="7" borderId="31" xfId="25" applyFont="1" applyFill="1" applyBorder="1" applyAlignment="1">
      <alignment vertical="center" shrinkToFit="1"/>
    </xf>
    <xf numFmtId="2" fontId="23" fillId="7" borderId="32" xfId="25" applyNumberFormat="1" applyFont="1" applyFill="1" applyBorder="1" applyAlignment="1">
      <alignment horizontal="right" vertical="center" shrinkToFit="1"/>
    </xf>
    <xf numFmtId="2" fontId="23" fillId="7" borderId="30" xfId="25" applyNumberFormat="1" applyFont="1" applyFill="1" applyBorder="1" applyAlignment="1">
      <alignment horizontal="right" vertical="center" shrinkToFit="1"/>
    </xf>
    <xf numFmtId="2" fontId="118" fillId="7" borderId="73" xfId="25" applyNumberFormat="1" applyFont="1" applyFill="1" applyBorder="1" applyAlignment="1">
      <alignment horizontal="center" vertical="center" shrinkToFit="1"/>
    </xf>
    <xf numFmtId="2" fontId="118" fillId="7" borderId="93" xfId="25" applyNumberFormat="1" applyFont="1" applyFill="1" applyBorder="1" applyAlignment="1">
      <alignment horizontal="center" vertical="center" shrinkToFit="1"/>
    </xf>
    <xf numFmtId="2" fontId="118" fillId="7" borderId="74" xfId="25" applyNumberFormat="1" applyFont="1" applyFill="1" applyBorder="1" applyAlignment="1">
      <alignment horizontal="center" vertical="center" shrinkToFit="1"/>
    </xf>
    <xf numFmtId="0" fontId="118" fillId="7" borderId="73" xfId="25" applyFont="1" applyFill="1" applyBorder="1" applyAlignment="1">
      <alignment horizontal="center" vertical="center" shrinkToFit="1"/>
    </xf>
    <xf numFmtId="0" fontId="118" fillId="7" borderId="93" xfId="25" applyFont="1" applyFill="1" applyBorder="1" applyAlignment="1">
      <alignment horizontal="center" vertical="center" shrinkToFit="1"/>
    </xf>
    <xf numFmtId="0" fontId="118" fillId="5" borderId="73" xfId="25" applyFont="1" applyFill="1" applyBorder="1" applyAlignment="1">
      <alignment horizontal="center" vertical="center" shrinkToFit="1"/>
    </xf>
    <xf numFmtId="0" fontId="118" fillId="5" borderId="93" xfId="25" applyFont="1" applyFill="1" applyBorder="1" applyAlignment="1">
      <alignment horizontal="center" vertical="center" shrinkToFit="1"/>
    </xf>
    <xf numFmtId="179" fontId="118" fillId="7" borderId="73" xfId="25" applyNumberFormat="1" applyFont="1" applyFill="1" applyBorder="1" applyAlignment="1">
      <alignment horizontal="center" vertical="center" shrinkToFit="1"/>
    </xf>
    <xf numFmtId="179" fontId="118" fillId="7" borderId="93" xfId="25" applyNumberFormat="1" applyFont="1" applyFill="1" applyBorder="1" applyAlignment="1">
      <alignment horizontal="center" vertical="center" shrinkToFit="1"/>
    </xf>
    <xf numFmtId="180" fontId="118" fillId="7" borderId="73" xfId="25" applyNumberFormat="1" applyFont="1" applyFill="1" applyBorder="1" applyAlignment="1">
      <alignment horizontal="center" vertical="center" shrinkToFit="1"/>
    </xf>
    <xf numFmtId="180" fontId="118" fillId="7" borderId="74" xfId="25" applyNumberFormat="1" applyFont="1" applyFill="1" applyBorder="1" applyAlignment="1">
      <alignment horizontal="center" vertical="center" shrinkToFit="1"/>
    </xf>
    <xf numFmtId="0" fontId="23" fillId="4" borderId="25" xfId="25" applyFont="1" applyFill="1" applyBorder="1" applyAlignment="1">
      <alignment horizontal="left" vertical="center" shrinkToFit="1"/>
    </xf>
    <xf numFmtId="0" fontId="23" fillId="4" borderId="29" xfId="25" applyFont="1" applyFill="1" applyBorder="1" applyAlignment="1">
      <alignment horizontal="left" vertical="center" shrinkToFit="1"/>
    </xf>
    <xf numFmtId="0" fontId="23" fillId="4" borderId="25" xfId="25" applyFont="1" applyFill="1" applyBorder="1" applyAlignment="1">
      <alignment horizontal="center" vertical="center" shrinkToFit="1"/>
    </xf>
    <xf numFmtId="0" fontId="23" fillId="4" borderId="29" xfId="25" applyFont="1" applyFill="1" applyBorder="1" applyAlignment="1">
      <alignment horizontal="center" vertical="center" shrinkToFit="1"/>
    </xf>
    <xf numFmtId="0" fontId="114" fillId="5" borderId="25" xfId="25" applyFont="1" applyFill="1" applyBorder="1" applyAlignment="1">
      <alignment vertical="center" shrinkToFit="1"/>
    </xf>
    <xf numFmtId="0" fontId="114" fillId="5" borderId="29" xfId="25" applyFont="1" applyFill="1" applyBorder="1" applyAlignment="1">
      <alignment vertical="center" shrinkToFit="1"/>
    </xf>
    <xf numFmtId="0" fontId="114" fillId="3" borderId="6" xfId="25" applyFont="1" applyFill="1" applyBorder="1" applyAlignment="1">
      <alignment vertical="center" shrinkToFit="1"/>
    </xf>
    <xf numFmtId="0" fontId="114" fillId="3" borderId="7" xfId="25" applyFont="1" applyFill="1" applyBorder="1" applyAlignment="1">
      <alignment vertical="center" shrinkToFit="1"/>
    </xf>
    <xf numFmtId="0" fontId="114" fillId="3" borderId="8" xfId="25" applyFont="1" applyFill="1" applyBorder="1" applyAlignment="1">
      <alignment vertical="center" shrinkToFit="1"/>
    </xf>
    <xf numFmtId="0" fontId="118" fillId="3" borderId="0" xfId="25" applyFont="1" applyFill="1" applyAlignment="1">
      <alignment horizontal="left" vertical="center" shrinkToFit="1"/>
    </xf>
    <xf numFmtId="0" fontId="118" fillId="3" borderId="0" xfId="25" applyFont="1" applyFill="1" applyAlignment="1">
      <alignment horizontal="left" vertical="center" wrapText="1"/>
    </xf>
    <xf numFmtId="0" fontId="1" fillId="0" borderId="0" xfId="25" applyAlignment="1">
      <alignment vertical="center" wrapText="1"/>
    </xf>
    <xf numFmtId="0" fontId="118" fillId="3" borderId="0" xfId="25" applyFont="1" applyFill="1" applyAlignment="1">
      <alignment horizontal="right" vertical="center" shrinkToFit="1"/>
    </xf>
    <xf numFmtId="0" fontId="118" fillId="3" borderId="0" xfId="25" applyFont="1" applyFill="1" applyAlignment="1">
      <alignment horizontal="center" vertical="center" shrinkToFit="1"/>
    </xf>
    <xf numFmtId="0" fontId="118" fillId="3" borderId="205" xfId="25" applyFont="1" applyFill="1" applyBorder="1" applyAlignment="1">
      <alignment horizontal="left" vertical="center" shrinkToFit="1"/>
    </xf>
    <xf numFmtId="0" fontId="114" fillId="3" borderId="27" xfId="25" applyFont="1" applyFill="1" applyBorder="1" applyAlignment="1">
      <alignment horizontal="right" vertical="center" shrinkToFit="1"/>
    </xf>
    <xf numFmtId="0" fontId="23" fillId="4" borderId="28" xfId="25" applyFont="1" applyFill="1" applyBorder="1" applyAlignment="1">
      <alignment horizontal="left" vertical="center" shrinkToFit="1"/>
    </xf>
    <xf numFmtId="0" fontId="23" fillId="4" borderId="28" xfId="25" applyFont="1" applyFill="1" applyBorder="1" applyAlignment="1">
      <alignment horizontal="center" vertical="center" shrinkToFit="1"/>
    </xf>
    <xf numFmtId="0" fontId="114" fillId="5" borderId="28" xfId="25" applyFont="1" applyFill="1" applyBorder="1" applyAlignment="1">
      <alignment vertical="center" shrinkToFit="1"/>
    </xf>
    <xf numFmtId="0" fontId="114" fillId="3" borderId="229" xfId="25" applyFont="1" applyFill="1" applyBorder="1" applyAlignment="1">
      <alignment horizontal="right" vertical="center" shrinkToFit="1"/>
    </xf>
    <xf numFmtId="0" fontId="121" fillId="9" borderId="25" xfId="25" applyFont="1" applyFill="1" applyBorder="1" applyAlignment="1">
      <alignment horizontal="center" vertical="center" wrapText="1"/>
    </xf>
    <xf numFmtId="0" fontId="121" fillId="9" borderId="29" xfId="25" applyFont="1" applyFill="1" applyBorder="1" applyAlignment="1">
      <alignment horizontal="center" vertical="center" wrapText="1"/>
    </xf>
    <xf numFmtId="0" fontId="121" fillId="9" borderId="28" xfId="25" applyFont="1" applyFill="1" applyBorder="1" applyAlignment="1">
      <alignment horizontal="center" vertical="center" wrapText="1"/>
    </xf>
    <xf numFmtId="0" fontId="121" fillId="9" borderId="3" xfId="25" applyFont="1" applyFill="1" applyBorder="1" applyAlignment="1">
      <alignment horizontal="center" vertical="center" wrapText="1"/>
    </xf>
    <xf numFmtId="0" fontId="121" fillId="9" borderId="4" xfId="25" applyFont="1" applyFill="1" applyBorder="1" applyAlignment="1">
      <alignment horizontal="center" vertical="center" wrapText="1"/>
    </xf>
    <xf numFmtId="0" fontId="121" fillId="9" borderId="1" xfId="25" applyFont="1" applyFill="1" applyBorder="1" applyAlignment="1">
      <alignment horizontal="center" vertical="center" wrapText="1"/>
    </xf>
    <xf numFmtId="0" fontId="121" fillId="9" borderId="17" xfId="25" applyFont="1" applyFill="1" applyBorder="1" applyAlignment="1">
      <alignment horizontal="center" vertical="center" wrapText="1"/>
    </xf>
    <xf numFmtId="0" fontId="121" fillId="9" borderId="0" xfId="25" applyFont="1" applyFill="1" applyAlignment="1">
      <alignment horizontal="center" vertical="center" wrapText="1"/>
    </xf>
    <xf numFmtId="0" fontId="121" fillId="9" borderId="27" xfId="25" applyFont="1" applyFill="1" applyBorder="1" applyAlignment="1">
      <alignment horizontal="center" vertical="center" wrapText="1"/>
    </xf>
    <xf numFmtId="0" fontId="29" fillId="3" borderId="0" xfId="25" applyFont="1" applyFill="1" applyAlignment="1">
      <alignment horizontal="right" vertical="center"/>
    </xf>
    <xf numFmtId="0" fontId="116" fillId="5" borderId="0" xfId="25" applyFont="1" applyFill="1" applyAlignment="1">
      <alignment horizontal="right" vertical="center"/>
    </xf>
    <xf numFmtId="0" fontId="116" fillId="3" borderId="0" xfId="25" applyFont="1" applyFill="1">
      <alignment vertical="center"/>
    </xf>
    <xf numFmtId="0" fontId="119" fillId="7" borderId="48" xfId="25" applyFont="1" applyFill="1" applyBorder="1" applyAlignment="1">
      <alignment vertical="center" wrapText="1"/>
    </xf>
    <xf numFmtId="0" fontId="119" fillId="7" borderId="43" xfId="25" applyFont="1" applyFill="1" applyBorder="1" applyAlignment="1">
      <alignment vertical="center" wrapText="1"/>
    </xf>
    <xf numFmtId="0" fontId="119" fillId="7" borderId="44" xfId="25" applyFont="1" applyFill="1" applyBorder="1" applyAlignment="1">
      <alignment vertical="center" wrapText="1"/>
    </xf>
    <xf numFmtId="0" fontId="119" fillId="7" borderId="46" xfId="25" applyFont="1" applyFill="1" applyBorder="1" applyAlignment="1">
      <alignment vertical="center" wrapText="1"/>
    </xf>
    <xf numFmtId="0" fontId="119" fillId="7" borderId="42" xfId="25" applyFont="1" applyFill="1" applyBorder="1" applyAlignment="1">
      <alignment vertical="center" wrapText="1"/>
    </xf>
    <xf numFmtId="0" fontId="119" fillId="7" borderId="47" xfId="25" applyFont="1" applyFill="1" applyBorder="1" applyAlignment="1">
      <alignment vertical="center" wrapText="1"/>
    </xf>
    <xf numFmtId="0" fontId="122" fillId="9" borderId="3" xfId="25" applyFont="1" applyFill="1" applyBorder="1" applyAlignment="1">
      <alignment horizontal="center" vertical="center" wrapText="1"/>
    </xf>
    <xf numFmtId="0" fontId="122" fillId="9" borderId="17" xfId="25" applyFont="1" applyFill="1" applyBorder="1" applyAlignment="1">
      <alignment horizontal="center" vertical="center" wrapText="1"/>
    </xf>
    <xf numFmtId="0" fontId="122" fillId="9" borderId="16" xfId="25" applyFont="1" applyFill="1" applyBorder="1" applyAlignment="1">
      <alignment horizontal="center" vertical="center" wrapText="1"/>
    </xf>
    <xf numFmtId="0" fontId="121" fillId="9" borderId="220" xfId="25" applyFont="1" applyFill="1" applyBorder="1" applyAlignment="1">
      <alignment horizontal="center" vertical="center"/>
    </xf>
    <xf numFmtId="0" fontId="121" fillId="9" borderId="221" xfId="25" applyFont="1" applyFill="1" applyBorder="1" applyAlignment="1">
      <alignment horizontal="center" vertical="center"/>
    </xf>
    <xf numFmtId="49" fontId="100" fillId="3" borderId="173" xfId="19" applyNumberFormat="1" applyFont="1" applyFill="1" applyBorder="1" applyAlignment="1">
      <alignment horizontal="center" vertical="center" wrapText="1"/>
    </xf>
    <xf numFmtId="0" fontId="100" fillId="3" borderId="173" xfId="19" applyFont="1" applyFill="1" applyBorder="1" applyAlignment="1">
      <alignment horizontal="center" vertical="center" wrapText="1"/>
    </xf>
    <xf numFmtId="0" fontId="100" fillId="3" borderId="176" xfId="19" applyFont="1" applyFill="1" applyBorder="1" applyAlignment="1">
      <alignment horizontal="center" vertical="center" wrapText="1"/>
    </xf>
    <xf numFmtId="0" fontId="95" fillId="3" borderId="17" xfId="20" applyFont="1" applyFill="1" applyBorder="1" applyAlignment="1">
      <alignment horizontal="left" vertical="center" wrapText="1"/>
    </xf>
    <xf numFmtId="0" fontId="95" fillId="3" borderId="0" xfId="20" applyFont="1" applyFill="1" applyAlignment="1">
      <alignment horizontal="left" vertical="center" wrapText="1"/>
    </xf>
    <xf numFmtId="0" fontId="99" fillId="3" borderId="0" xfId="19" applyFont="1" applyFill="1" applyAlignment="1">
      <alignment horizontal="left" vertical="top"/>
    </xf>
    <xf numFmtId="0" fontId="99" fillId="3" borderId="62" xfId="19" applyFont="1" applyFill="1" applyBorder="1" applyAlignment="1">
      <alignment horizontal="left" vertical="top"/>
    </xf>
    <xf numFmtId="0" fontId="100" fillId="3" borderId="165" xfId="19" applyFont="1" applyFill="1" applyBorder="1" applyAlignment="1">
      <alignment horizontal="left" vertical="center" wrapText="1"/>
    </xf>
    <xf numFmtId="0" fontId="100" fillId="3" borderId="163" xfId="19" applyFont="1" applyFill="1" applyBorder="1" applyAlignment="1">
      <alignment horizontal="left" vertical="center" wrapText="1"/>
    </xf>
    <xf numFmtId="0" fontId="100" fillId="3" borderId="0" xfId="19" applyFont="1" applyFill="1" applyAlignment="1">
      <alignment horizontal="left" vertical="center" wrapText="1"/>
    </xf>
    <xf numFmtId="0" fontId="100" fillId="3" borderId="62" xfId="19" applyFont="1" applyFill="1" applyBorder="1" applyAlignment="1">
      <alignment horizontal="left" vertical="center" wrapText="1"/>
    </xf>
    <xf numFmtId="0" fontId="98" fillId="3" borderId="0" xfId="19" applyFont="1" applyFill="1" applyAlignment="1">
      <alignment horizontal="left" vertical="top"/>
    </xf>
    <xf numFmtId="0" fontId="100" fillId="3" borderId="98" xfId="19" applyFont="1" applyFill="1" applyBorder="1" applyAlignment="1">
      <alignment horizontal="center" vertical="center" textRotation="255" wrapText="1"/>
    </xf>
    <xf numFmtId="0" fontId="100" fillId="3" borderId="161" xfId="19" applyFont="1" applyFill="1" applyBorder="1" applyAlignment="1">
      <alignment horizontal="center" vertical="center" textRotation="255" wrapText="1"/>
    </xf>
    <xf numFmtId="0" fontId="100" fillId="3" borderId="179" xfId="19" applyFont="1" applyFill="1" applyBorder="1" applyAlignment="1">
      <alignment horizontal="center" vertical="center" textRotation="255" wrapText="1"/>
    </xf>
    <xf numFmtId="0" fontId="100" fillId="3" borderId="157" xfId="19" applyFont="1" applyFill="1" applyBorder="1" applyAlignment="1">
      <alignment horizontal="center" vertical="center" wrapText="1"/>
    </xf>
    <xf numFmtId="0" fontId="100" fillId="3" borderId="158" xfId="19" applyFont="1" applyFill="1" applyBorder="1" applyAlignment="1">
      <alignment horizontal="center" vertical="center" wrapText="1"/>
    </xf>
    <xf numFmtId="0" fontId="100" fillId="3" borderId="159" xfId="19" applyFont="1" applyFill="1" applyBorder="1" applyAlignment="1">
      <alignment horizontal="center" vertical="center" wrapText="1"/>
    </xf>
    <xf numFmtId="0" fontId="100" fillId="3" borderId="158" xfId="19" applyFont="1" applyFill="1" applyBorder="1" applyAlignment="1">
      <alignment vertical="center" wrapText="1"/>
    </xf>
    <xf numFmtId="0" fontId="100" fillId="3" borderId="160" xfId="19" applyFont="1" applyFill="1" applyBorder="1" applyAlignment="1">
      <alignment vertical="center" wrapText="1"/>
    </xf>
    <xf numFmtId="0" fontId="101" fillId="3" borderId="162" xfId="19" applyFont="1" applyFill="1" applyBorder="1" applyAlignment="1">
      <alignment horizontal="center" vertical="center" wrapText="1"/>
    </xf>
    <xf numFmtId="0" fontId="101" fillId="3" borderId="163" xfId="19" applyFont="1" applyFill="1" applyBorder="1" applyAlignment="1">
      <alignment horizontal="center" vertical="center" wrapText="1"/>
    </xf>
    <xf numFmtId="0" fontId="101" fillId="3" borderId="164" xfId="19" applyFont="1" applyFill="1" applyBorder="1" applyAlignment="1">
      <alignment horizontal="center" vertical="center" wrapText="1"/>
    </xf>
    <xf numFmtId="0" fontId="100" fillId="3" borderId="167" xfId="19" applyFont="1" applyFill="1" applyBorder="1" applyAlignment="1">
      <alignment horizontal="center" vertical="center" wrapText="1"/>
    </xf>
    <xf numFmtId="0" fontId="100" fillId="3" borderId="168" xfId="19" applyFont="1" applyFill="1" applyBorder="1" applyAlignment="1">
      <alignment horizontal="center" vertical="center" wrapText="1"/>
    </xf>
    <xf numFmtId="0" fontId="100" fillId="3" borderId="169" xfId="19" applyFont="1" applyFill="1" applyBorder="1" applyAlignment="1">
      <alignment horizontal="center" vertical="center" wrapText="1"/>
    </xf>
    <xf numFmtId="0" fontId="100" fillId="3" borderId="170" xfId="19" applyFont="1" applyFill="1" applyBorder="1" applyAlignment="1">
      <alignment horizontal="left" vertical="center" wrapText="1"/>
    </xf>
    <xf numFmtId="0" fontId="100" fillId="3" borderId="168" xfId="19" applyFont="1" applyFill="1" applyBorder="1" applyAlignment="1">
      <alignment horizontal="left" vertical="center" wrapText="1"/>
    </xf>
    <xf numFmtId="0" fontId="100" fillId="3" borderId="171" xfId="19" applyFont="1" applyFill="1" applyBorder="1" applyAlignment="1">
      <alignment horizontal="left" vertical="center" wrapText="1"/>
    </xf>
    <xf numFmtId="0" fontId="100" fillId="3" borderId="172" xfId="19" applyFont="1" applyFill="1" applyBorder="1" applyAlignment="1">
      <alignment horizontal="center" vertical="center" wrapText="1"/>
    </xf>
    <xf numFmtId="0" fontId="100" fillId="3" borderId="174" xfId="19" applyFont="1" applyFill="1" applyBorder="1" applyAlignment="1">
      <alignment horizontal="center" vertical="center" wrapText="1"/>
    </xf>
    <xf numFmtId="0" fontId="100" fillId="3" borderId="177" xfId="19" applyFont="1" applyFill="1" applyBorder="1" applyAlignment="1">
      <alignment horizontal="center" vertical="center" wrapText="1"/>
    </xf>
    <xf numFmtId="0" fontId="100" fillId="3" borderId="0" xfId="19" applyFont="1" applyFill="1" applyAlignment="1">
      <alignment horizontal="center" vertical="center" wrapText="1"/>
    </xf>
    <xf numFmtId="0" fontId="100" fillId="3" borderId="27" xfId="19" applyFont="1" applyFill="1" applyBorder="1" applyAlignment="1">
      <alignment horizontal="center" vertical="center" wrapText="1"/>
    </xf>
    <xf numFmtId="0" fontId="100" fillId="3" borderId="162" xfId="19" applyFont="1" applyFill="1" applyBorder="1" applyAlignment="1">
      <alignment horizontal="center" vertical="center" wrapText="1"/>
    </xf>
    <xf numFmtId="0" fontId="100" fillId="3" borderId="163"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175" xfId="19" applyFont="1" applyFill="1" applyBorder="1" applyAlignment="1">
      <alignment horizontal="center" vertical="center" wrapText="1"/>
    </xf>
    <xf numFmtId="0" fontId="100" fillId="0" borderId="6" xfId="19" applyFont="1" applyBorder="1" applyAlignment="1">
      <alignment horizontal="center" vertical="center" wrapText="1"/>
    </xf>
    <xf numFmtId="0" fontId="100" fillId="0" borderId="8" xfId="19" applyFont="1" applyBorder="1" applyAlignment="1">
      <alignment horizontal="center" vertical="center" wrapText="1"/>
    </xf>
    <xf numFmtId="0" fontId="100" fillId="0" borderId="183" xfId="19" applyFont="1" applyBorder="1" applyAlignment="1">
      <alignment horizontal="left" vertical="center" wrapText="1"/>
    </xf>
    <xf numFmtId="0" fontId="100" fillId="0" borderId="184" xfId="19" applyFont="1" applyBorder="1" applyAlignment="1">
      <alignment horizontal="left" vertical="center" wrapText="1"/>
    </xf>
    <xf numFmtId="0" fontId="100" fillId="0" borderId="185" xfId="19" applyFont="1" applyBorder="1" applyAlignment="1">
      <alignment horizontal="left" vertical="center" wrapText="1"/>
    </xf>
    <xf numFmtId="0" fontId="100" fillId="3" borderId="186" xfId="19" applyFont="1" applyFill="1" applyBorder="1" applyAlignment="1">
      <alignment horizontal="center" vertical="center" textRotation="255" wrapText="1"/>
    </xf>
    <xf numFmtId="0" fontId="100" fillId="3" borderId="187" xfId="19" applyFont="1" applyFill="1" applyBorder="1" applyAlignment="1">
      <alignment horizontal="center" vertical="center" wrapText="1"/>
    </xf>
    <xf numFmtId="0" fontId="100" fillId="3" borderId="167" xfId="19" applyFont="1" applyFill="1" applyBorder="1" applyAlignment="1">
      <alignment horizontal="left" vertical="center" wrapText="1"/>
    </xf>
    <xf numFmtId="0" fontId="100" fillId="3" borderId="187" xfId="19" applyFont="1" applyFill="1" applyBorder="1" applyAlignment="1">
      <alignment horizontal="left" vertical="center" wrapText="1"/>
    </xf>
    <xf numFmtId="0" fontId="100" fillId="3" borderId="188" xfId="19" applyFont="1" applyFill="1" applyBorder="1" applyAlignment="1">
      <alignment horizontal="center" vertical="center" wrapText="1"/>
    </xf>
    <xf numFmtId="0" fontId="100" fillId="3" borderId="189" xfId="19" applyFont="1" applyFill="1" applyBorder="1" applyAlignment="1">
      <alignment horizontal="center" vertical="center" wrapText="1"/>
    </xf>
    <xf numFmtId="49" fontId="100" fillId="3" borderId="6" xfId="19" applyNumberFormat="1" applyFont="1" applyFill="1" applyBorder="1" applyAlignment="1">
      <alignment horizontal="left" vertical="center" wrapText="1"/>
    </xf>
    <xf numFmtId="49" fontId="100" fillId="3" borderId="7" xfId="19" applyNumberFormat="1" applyFont="1" applyFill="1" applyBorder="1" applyAlignment="1">
      <alignment horizontal="left" vertical="center" wrapText="1"/>
    </xf>
    <xf numFmtId="49" fontId="100" fillId="3" borderId="178" xfId="19" applyNumberFormat="1" applyFont="1" applyFill="1" applyBorder="1" applyAlignment="1">
      <alignment horizontal="left" vertical="center" wrapText="1"/>
    </xf>
    <xf numFmtId="49" fontId="100" fillId="3" borderId="2" xfId="19" applyNumberFormat="1" applyFont="1" applyFill="1" applyBorder="1" applyAlignment="1">
      <alignment horizontal="left" vertical="center" wrapText="1"/>
    </xf>
    <xf numFmtId="49" fontId="100" fillId="3" borderId="180" xfId="19" applyNumberFormat="1" applyFont="1" applyFill="1" applyBorder="1" applyAlignment="1">
      <alignment horizontal="left" vertical="center" wrapText="1"/>
    </xf>
    <xf numFmtId="0" fontId="100" fillId="0" borderId="181" xfId="19" applyFont="1" applyBorder="1" applyAlignment="1">
      <alignment horizontal="center" vertical="center" wrapText="1"/>
    </xf>
    <xf numFmtId="0" fontId="100" fillId="0" borderId="173" xfId="19" applyFont="1" applyBorder="1" applyAlignment="1">
      <alignment horizontal="center" vertical="center" wrapText="1"/>
    </xf>
    <xf numFmtId="0" fontId="100" fillId="0" borderId="61" xfId="19" applyFont="1" applyBorder="1" applyAlignment="1">
      <alignment horizontal="center" vertical="center" wrapText="1"/>
    </xf>
    <xf numFmtId="0" fontId="100" fillId="0" borderId="0" xfId="19" applyFont="1" applyAlignment="1">
      <alignment horizontal="center" vertical="center" wrapText="1"/>
    </xf>
    <xf numFmtId="0" fontId="100" fillId="0" borderId="182" xfId="19" applyFont="1" applyBorder="1" applyAlignment="1">
      <alignment horizontal="center" vertical="center" wrapText="1"/>
    </xf>
    <xf numFmtId="0" fontId="100" fillId="0" borderId="163" xfId="19" applyFont="1" applyBorder="1" applyAlignment="1">
      <alignment horizontal="center" vertical="center" wrapText="1"/>
    </xf>
    <xf numFmtId="0" fontId="100" fillId="0" borderId="6" xfId="19" applyFont="1" applyBorder="1" applyAlignment="1">
      <alignment horizontal="left" vertical="center" wrapText="1"/>
    </xf>
    <xf numFmtId="0" fontId="100" fillId="0" borderId="7" xfId="19" applyFont="1" applyBorder="1" applyAlignment="1">
      <alignment horizontal="left" vertical="center" wrapText="1"/>
    </xf>
    <xf numFmtId="0" fontId="100" fillId="0" borderId="8" xfId="19" applyFont="1" applyBorder="1" applyAlignment="1">
      <alignment horizontal="left" vertical="center" wrapText="1"/>
    </xf>
    <xf numFmtId="49" fontId="100" fillId="3" borderId="3" xfId="19" applyNumberFormat="1" applyFont="1" applyFill="1" applyBorder="1" applyAlignment="1">
      <alignment horizontal="center" vertical="center" wrapText="1"/>
    </xf>
    <xf numFmtId="49" fontId="100" fillId="3" borderId="4" xfId="19" applyNumberFormat="1" applyFont="1" applyFill="1" applyBorder="1" applyAlignment="1">
      <alignment horizontal="center" vertical="center" wrapText="1"/>
    </xf>
    <xf numFmtId="49" fontId="100" fillId="3" borderId="58" xfId="19" applyNumberFormat="1" applyFont="1" applyFill="1" applyBorder="1" applyAlignment="1">
      <alignment horizontal="center" vertical="center" wrapText="1"/>
    </xf>
    <xf numFmtId="49" fontId="100" fillId="3" borderId="17" xfId="19" applyNumberFormat="1" applyFont="1" applyFill="1" applyBorder="1" applyAlignment="1">
      <alignment horizontal="center" vertical="center" wrapText="1"/>
    </xf>
    <xf numFmtId="49" fontId="100" fillId="3" borderId="0" xfId="19" applyNumberFormat="1" applyFont="1" applyFill="1" applyAlignment="1">
      <alignment horizontal="center" vertical="center" wrapText="1"/>
    </xf>
    <xf numFmtId="49" fontId="100" fillId="3" borderId="62" xfId="19" applyNumberFormat="1" applyFont="1" applyFill="1" applyBorder="1" applyAlignment="1">
      <alignment horizontal="center" vertical="center" wrapText="1"/>
    </xf>
    <xf numFmtId="49" fontId="100" fillId="3" borderId="16" xfId="19" applyNumberFormat="1" applyFont="1" applyFill="1" applyBorder="1" applyAlignment="1">
      <alignment horizontal="center" vertical="center" wrapText="1"/>
    </xf>
    <xf numFmtId="49" fontId="100" fillId="3" borderId="5" xfId="19" applyNumberFormat="1" applyFont="1" applyFill="1" applyBorder="1" applyAlignment="1">
      <alignment horizontal="center" vertical="center" wrapText="1"/>
    </xf>
    <xf numFmtId="49" fontId="100" fillId="3" borderId="60" xfId="19" applyNumberFormat="1" applyFont="1" applyFill="1" applyBorder="1" applyAlignment="1">
      <alignment horizontal="center" vertical="center" wrapText="1"/>
    </xf>
    <xf numFmtId="0" fontId="100" fillId="3" borderId="170" xfId="19" applyFont="1" applyFill="1" applyBorder="1" applyAlignment="1">
      <alignment horizontal="center" vertical="center" wrapText="1"/>
    </xf>
    <xf numFmtId="49" fontId="81" fillId="3" borderId="7" xfId="19" applyNumberFormat="1" applyFont="1" applyFill="1" applyBorder="1" applyAlignment="1">
      <alignment horizontal="right" vertical="center" wrapText="1"/>
    </xf>
    <xf numFmtId="49" fontId="100" fillId="3" borderId="7" xfId="19" applyNumberFormat="1" applyFont="1" applyFill="1" applyBorder="1" applyAlignment="1">
      <alignment horizontal="center" vertical="center" wrapText="1"/>
    </xf>
    <xf numFmtId="49" fontId="100" fillId="3" borderId="8" xfId="19" applyNumberFormat="1" applyFont="1" applyFill="1" applyBorder="1" applyAlignment="1">
      <alignment horizontal="center" vertical="center" wrapText="1"/>
    </xf>
    <xf numFmtId="0" fontId="100" fillId="3" borderId="6" xfId="19" applyFont="1" applyFill="1" applyBorder="1" applyAlignment="1">
      <alignment horizontal="center" vertical="center" wrapText="1"/>
    </xf>
    <xf numFmtId="0" fontId="100" fillId="3" borderId="7" xfId="19" applyFont="1" applyFill="1" applyBorder="1" applyAlignment="1">
      <alignment horizontal="center" vertical="center" wrapText="1"/>
    </xf>
    <xf numFmtId="0" fontId="100" fillId="3" borderId="8" xfId="19" applyFont="1" applyFill="1" applyBorder="1" applyAlignment="1">
      <alignment horizontal="center" vertical="center" wrapText="1"/>
    </xf>
    <xf numFmtId="0" fontId="81" fillId="3" borderId="177" xfId="19" applyFont="1" applyFill="1" applyBorder="1" applyAlignment="1">
      <alignment horizontal="center" vertical="center" wrapText="1"/>
    </xf>
    <xf numFmtId="0" fontId="81" fillId="3" borderId="0" xfId="19" applyFont="1" applyFill="1" applyAlignment="1">
      <alignment horizontal="center" vertical="center" wrapText="1"/>
    </xf>
    <xf numFmtId="49" fontId="81" fillId="3" borderId="0" xfId="19" applyNumberFormat="1" applyFont="1" applyFill="1" applyAlignment="1">
      <alignment horizontal="center" vertical="center" wrapText="1"/>
    </xf>
    <xf numFmtId="0" fontId="81" fillId="3" borderId="0" xfId="19" applyFont="1" applyFill="1" applyAlignment="1">
      <alignment horizontal="left" vertical="center" wrapText="1"/>
    </xf>
    <xf numFmtId="0" fontId="81" fillId="3" borderId="62" xfId="19" applyFont="1" applyFill="1" applyBorder="1" applyAlignment="1">
      <alignment horizontal="left" vertical="center" wrapText="1"/>
    </xf>
    <xf numFmtId="0" fontId="100" fillId="3" borderId="177" xfId="19" applyFont="1" applyFill="1" applyBorder="1" applyAlignment="1">
      <alignment horizontal="left" vertical="center" wrapText="1"/>
    </xf>
    <xf numFmtId="188" fontId="100" fillId="3" borderId="172" xfId="19" applyNumberFormat="1" applyFont="1" applyFill="1" applyBorder="1" applyAlignment="1">
      <alignment horizontal="left" vertical="center" wrapText="1"/>
    </xf>
    <xf numFmtId="188" fontId="100" fillId="3" borderId="173" xfId="19" applyNumberFormat="1" applyFont="1" applyFill="1" applyBorder="1" applyAlignment="1">
      <alignment horizontal="left" vertical="center" wrapText="1"/>
    </xf>
    <xf numFmtId="188" fontId="100" fillId="3" borderId="188" xfId="19" applyNumberFormat="1" applyFont="1" applyFill="1" applyBorder="1" applyAlignment="1">
      <alignment horizontal="left" vertical="center" wrapText="1"/>
    </xf>
    <xf numFmtId="0" fontId="100" fillId="16" borderId="93" xfId="19" applyFont="1" applyFill="1" applyBorder="1" applyAlignment="1">
      <alignment horizontal="left" vertical="center" wrapText="1"/>
    </xf>
    <xf numFmtId="0" fontId="100" fillId="16" borderId="108" xfId="19" applyFont="1" applyFill="1" applyBorder="1" applyAlignment="1">
      <alignment horizontal="left" vertical="center" wrapText="1"/>
    </xf>
    <xf numFmtId="0" fontId="100" fillId="3" borderId="70" xfId="19" applyFont="1" applyFill="1" applyBorder="1" applyAlignment="1">
      <alignment horizontal="center" vertical="center" wrapText="1"/>
    </xf>
    <xf numFmtId="0" fontId="100" fillId="3" borderId="93" xfId="19" applyFont="1" applyFill="1" applyBorder="1" applyAlignment="1">
      <alignment horizontal="center" vertical="center" wrapText="1"/>
    </xf>
    <xf numFmtId="0" fontId="100" fillId="3" borderId="74" xfId="19" applyFont="1" applyFill="1" applyBorder="1" applyAlignment="1">
      <alignment horizontal="center" vertical="center" wrapText="1"/>
    </xf>
    <xf numFmtId="0" fontId="100" fillId="16" borderId="190" xfId="19" applyFont="1" applyFill="1" applyBorder="1" applyAlignment="1">
      <alignment horizontal="center" vertical="center" textRotation="255" wrapText="1"/>
    </xf>
    <xf numFmtId="0" fontId="100" fillId="16" borderId="193" xfId="19" applyFont="1" applyFill="1" applyBorder="1" applyAlignment="1">
      <alignment horizontal="center" vertical="center" textRotation="255" wrapText="1"/>
    </xf>
    <xf numFmtId="0" fontId="100" fillId="16" borderId="204" xfId="19" applyFont="1" applyFill="1" applyBorder="1" applyAlignment="1">
      <alignment horizontal="center" vertical="center" textRotation="255" wrapText="1"/>
    </xf>
    <xf numFmtId="0" fontId="100" fillId="16" borderId="102" xfId="19" applyFont="1" applyFill="1" applyBorder="1" applyAlignment="1">
      <alignment horizontal="left" vertical="center" wrapText="1"/>
    </xf>
    <xf numFmtId="0" fontId="100" fillId="16" borderId="191" xfId="19" applyFont="1" applyFill="1" applyBorder="1" applyAlignment="1">
      <alignment horizontal="left" vertical="center" wrapText="1"/>
    </xf>
    <xf numFmtId="0" fontId="100" fillId="3" borderId="191" xfId="19" applyFont="1" applyFill="1" applyBorder="1" applyAlignment="1">
      <alignment horizontal="left" vertical="center" wrapText="1"/>
    </xf>
    <xf numFmtId="0" fontId="100" fillId="0" borderId="57" xfId="19" applyFont="1" applyBorder="1" applyAlignment="1">
      <alignment horizontal="left" vertical="center" wrapText="1"/>
    </xf>
    <xf numFmtId="0" fontId="100" fillId="0" borderId="4" xfId="19" applyFont="1" applyBorder="1" applyAlignment="1">
      <alignment horizontal="left" vertical="center" wrapText="1"/>
    </xf>
    <xf numFmtId="0" fontId="100" fillId="0" borderId="0" xfId="19" applyFont="1" applyAlignment="1">
      <alignment horizontal="left" vertical="center" wrapText="1"/>
    </xf>
    <xf numFmtId="0" fontId="100" fillId="0" borderId="27" xfId="19" applyFont="1" applyBorder="1" applyAlignment="1">
      <alignment horizontal="left" vertical="center" wrapText="1"/>
    </xf>
    <xf numFmtId="0" fontId="100" fillId="0" borderId="7" xfId="19" applyFont="1" applyBorder="1" applyAlignment="1">
      <alignment horizontal="center" vertical="center" wrapText="1"/>
    </xf>
    <xf numFmtId="0" fontId="100" fillId="16" borderId="194" xfId="19" applyFont="1" applyFill="1" applyBorder="1" applyAlignment="1">
      <alignment horizontal="left" vertical="center" wrapText="1"/>
    </xf>
    <xf numFmtId="0" fontId="100" fillId="16" borderId="7" xfId="19" applyFont="1" applyFill="1" applyBorder="1" applyAlignment="1">
      <alignment horizontal="left" vertical="center" wrapText="1"/>
    </xf>
    <xf numFmtId="0" fontId="100" fillId="16" borderId="178" xfId="19" applyFont="1" applyFill="1" applyBorder="1" applyAlignment="1">
      <alignment horizontal="left" vertical="center" wrapText="1"/>
    </xf>
    <xf numFmtId="0" fontId="100" fillId="0" borderId="195" xfId="19" applyFont="1" applyBorder="1" applyAlignment="1">
      <alignment horizontal="left" vertical="center" wrapText="1"/>
    </xf>
    <xf numFmtId="0" fontId="100" fillId="0" borderId="182" xfId="19" applyFont="1" applyBorder="1" applyAlignment="1">
      <alignment horizontal="left" vertical="center" wrapText="1"/>
    </xf>
    <xf numFmtId="0" fontId="100" fillId="0" borderId="163" xfId="19" applyFont="1" applyBorder="1" applyAlignment="1">
      <alignment horizontal="left" vertical="center" wrapText="1"/>
    </xf>
    <xf numFmtId="0" fontId="100" fillId="0" borderId="199" xfId="19" applyFont="1" applyBorder="1" applyAlignment="1">
      <alignment horizontal="left" vertical="center" wrapText="1"/>
    </xf>
    <xf numFmtId="0" fontId="100" fillId="0" borderId="196" xfId="19" applyFont="1" applyBorder="1" applyAlignment="1">
      <alignment horizontal="center" vertical="center" wrapText="1"/>
    </xf>
    <xf numFmtId="0" fontId="100" fillId="0" borderId="184" xfId="19" applyFont="1" applyBorder="1" applyAlignment="1">
      <alignment horizontal="center" vertical="center" wrapText="1"/>
    </xf>
    <xf numFmtId="0" fontId="100" fillId="0" borderId="197" xfId="19" applyFont="1" applyBorder="1" applyAlignment="1">
      <alignment horizontal="center" vertical="center" wrapText="1"/>
    </xf>
    <xf numFmtId="0" fontId="100" fillId="3" borderId="201" xfId="19" applyFont="1" applyFill="1" applyBorder="1" applyAlignment="1">
      <alignment horizontal="center" vertical="center" wrapText="1"/>
    </xf>
    <xf numFmtId="189" fontId="100" fillId="3" borderId="167" xfId="19" applyNumberFormat="1" applyFont="1" applyFill="1" applyBorder="1" applyAlignment="1">
      <alignment horizontal="center" vertical="center" wrapText="1"/>
    </xf>
    <xf numFmtId="189" fontId="100" fillId="3" borderId="187" xfId="19" applyNumberFormat="1" applyFont="1" applyFill="1" applyBorder="1" applyAlignment="1">
      <alignment horizontal="center" vertical="center" wrapText="1"/>
    </xf>
    <xf numFmtId="189" fontId="100" fillId="3" borderId="168" xfId="19" applyNumberFormat="1" applyFont="1" applyFill="1" applyBorder="1" applyAlignment="1">
      <alignment horizontal="center" vertical="center" wrapText="1"/>
    </xf>
    <xf numFmtId="189" fontId="100" fillId="3" borderId="170" xfId="19" applyNumberFormat="1" applyFont="1" applyFill="1" applyBorder="1" applyAlignment="1">
      <alignment horizontal="center" vertical="center" wrapText="1"/>
    </xf>
    <xf numFmtId="0" fontId="100" fillId="0" borderId="162" xfId="19" applyFont="1" applyBorder="1" applyAlignment="1">
      <alignment horizontal="center" vertical="center" wrapText="1"/>
    </xf>
    <xf numFmtId="0" fontId="100" fillId="0" borderId="2" xfId="19" applyFont="1" applyBorder="1" applyAlignment="1">
      <alignment horizontal="center" vertical="center" wrapText="1"/>
    </xf>
    <xf numFmtId="0" fontId="99" fillId="3" borderId="76" xfId="19" applyFont="1" applyFill="1" applyBorder="1" applyAlignment="1">
      <alignment horizontal="center" vertical="top"/>
    </xf>
    <xf numFmtId="0" fontId="99" fillId="3" borderId="77" xfId="19" applyFont="1" applyFill="1" applyBorder="1" applyAlignment="1">
      <alignment horizontal="center" vertical="top"/>
    </xf>
    <xf numFmtId="0" fontId="99" fillId="3" borderId="198" xfId="19" applyFont="1" applyFill="1" applyBorder="1" applyAlignment="1">
      <alignment horizontal="center" vertical="top"/>
    </xf>
    <xf numFmtId="0" fontId="99" fillId="3" borderId="123" xfId="19" applyFont="1" applyFill="1" applyBorder="1" applyAlignment="1">
      <alignment horizontal="center" vertical="top"/>
    </xf>
    <xf numFmtId="0" fontId="99" fillId="3" borderId="124" xfId="19" applyFont="1" applyFill="1" applyBorder="1" applyAlignment="1">
      <alignment horizontal="center" vertical="top"/>
    </xf>
    <xf numFmtId="0" fontId="99" fillId="3" borderId="200" xfId="19" applyFont="1" applyFill="1" applyBorder="1" applyAlignment="1">
      <alignment horizontal="center" vertical="top"/>
    </xf>
    <xf numFmtId="0" fontId="99" fillId="3" borderId="79" xfId="19" applyFont="1" applyFill="1" applyBorder="1" applyAlignment="1">
      <alignment horizontal="center" vertical="top"/>
    </xf>
    <xf numFmtId="0" fontId="99" fillId="3" borderId="80" xfId="19" applyFont="1" applyFill="1" applyBorder="1" applyAlignment="1">
      <alignment horizontal="center" vertical="top"/>
    </xf>
    <xf numFmtId="0" fontId="99" fillId="3" borderId="203" xfId="19" applyFont="1" applyFill="1" applyBorder="1" applyAlignment="1">
      <alignment horizontal="center" vertical="top"/>
    </xf>
    <xf numFmtId="0" fontId="100" fillId="0" borderId="167" xfId="19" applyFont="1" applyBorder="1" applyAlignment="1">
      <alignment horizontal="center" vertical="center" wrapText="1"/>
    </xf>
    <xf numFmtId="0" fontId="100" fillId="0" borderId="187" xfId="19" applyFont="1" applyBorder="1" applyAlignment="1">
      <alignment horizontal="center" vertical="center" wrapText="1"/>
    </xf>
    <xf numFmtId="0" fontId="100" fillId="0" borderId="168" xfId="19" applyFont="1" applyBorder="1" applyAlignment="1">
      <alignment horizontal="center" vertical="center" wrapText="1"/>
    </xf>
    <xf numFmtId="0" fontId="100" fillId="0" borderId="165" xfId="19" applyFont="1" applyBorder="1" applyAlignment="1">
      <alignment horizontal="center" vertical="center" wrapText="1"/>
    </xf>
    <xf numFmtId="0" fontId="100" fillId="0" borderId="199" xfId="19" applyFont="1" applyBorder="1" applyAlignment="1">
      <alignment horizontal="center" vertical="center" wrapText="1"/>
    </xf>
    <xf numFmtId="189" fontId="100" fillId="3" borderId="172" xfId="19" applyNumberFormat="1" applyFont="1" applyFill="1" applyBorder="1" applyAlignment="1">
      <alignment horizontal="center" vertical="center" wrapText="1"/>
    </xf>
    <xf numFmtId="189" fontId="100" fillId="3" borderId="173" xfId="19" applyNumberFormat="1" applyFont="1" applyFill="1" applyBorder="1" applyAlignment="1">
      <alignment horizontal="center" vertical="center" wrapText="1"/>
    </xf>
    <xf numFmtId="0" fontId="100" fillId="3" borderId="202" xfId="19" applyFont="1" applyFill="1" applyBorder="1" applyAlignment="1">
      <alignment horizontal="center" vertical="center" wrapText="1"/>
    </xf>
    <xf numFmtId="0" fontId="100" fillId="3" borderId="2" xfId="19" applyFont="1" applyFill="1" applyBorder="1" applyAlignment="1">
      <alignment horizontal="center" vertical="center" wrapText="1"/>
    </xf>
    <xf numFmtId="0" fontId="100" fillId="3" borderId="65" xfId="19" applyFont="1" applyFill="1" applyBorder="1" applyAlignment="1">
      <alignment horizontal="center" vertical="center" wrapText="1"/>
    </xf>
    <xf numFmtId="189" fontId="100" fillId="3" borderId="2" xfId="19" applyNumberFormat="1" applyFont="1" applyFill="1" applyBorder="1" applyAlignment="1">
      <alignment horizontal="center" vertical="center" wrapText="1"/>
    </xf>
    <xf numFmtId="189" fontId="100" fillId="3" borderId="6" xfId="19" applyNumberFormat="1" applyFont="1" applyFill="1" applyBorder="1" applyAlignment="1">
      <alignment horizontal="center" vertical="center" wrapText="1"/>
    </xf>
    <xf numFmtId="0" fontId="100" fillId="16" borderId="182" xfId="19" applyFont="1" applyFill="1" applyBorder="1" applyAlignment="1">
      <alignment horizontal="left" vertical="center" wrapText="1"/>
    </xf>
    <xf numFmtId="0" fontId="100" fillId="16" borderId="163" xfId="19" applyFont="1" applyFill="1" applyBorder="1" applyAlignment="1">
      <alignment horizontal="left" vertical="center" wrapText="1"/>
    </xf>
    <xf numFmtId="0" fontId="100" fillId="16" borderId="166" xfId="19" applyFont="1" applyFill="1" applyBorder="1" applyAlignment="1">
      <alignment horizontal="left" vertical="center" wrapText="1"/>
    </xf>
    <xf numFmtId="0" fontId="100" fillId="3" borderId="181" xfId="19" applyFont="1" applyFill="1" applyBorder="1" applyAlignment="1">
      <alignment horizontal="center" vertical="center" wrapText="1"/>
    </xf>
    <xf numFmtId="189" fontId="100" fillId="3" borderId="188" xfId="19" applyNumberFormat="1" applyFont="1" applyFill="1" applyBorder="1" applyAlignment="1">
      <alignment horizontal="center" vertical="center" wrapText="1"/>
    </xf>
    <xf numFmtId="189" fontId="100" fillId="3" borderId="175" xfId="19" applyNumberFormat="1" applyFont="1" applyFill="1" applyBorder="1" applyAlignment="1">
      <alignment horizontal="center" vertical="center" wrapText="1"/>
    </xf>
    <xf numFmtId="0" fontId="100" fillId="3" borderId="181" xfId="19" applyFont="1" applyFill="1" applyBorder="1" applyAlignment="1">
      <alignment horizontal="center" vertical="top" wrapText="1"/>
    </xf>
    <xf numFmtId="0" fontId="100" fillId="3" borderId="173" xfId="19" applyFont="1" applyFill="1" applyBorder="1" applyAlignment="1">
      <alignment horizontal="center" vertical="top" wrapText="1"/>
    </xf>
    <xf numFmtId="0" fontId="100" fillId="3" borderId="188" xfId="19" applyFont="1" applyFill="1" applyBorder="1" applyAlignment="1">
      <alignment horizontal="center" vertical="top" wrapText="1"/>
    </xf>
    <xf numFmtId="0" fontId="100" fillId="3" borderId="61" xfId="19" applyFont="1" applyFill="1" applyBorder="1" applyAlignment="1">
      <alignment horizontal="center" vertical="top" wrapText="1"/>
    </xf>
    <xf numFmtId="0" fontId="100" fillId="3" borderId="0" xfId="19" applyFont="1" applyFill="1" applyAlignment="1">
      <alignment horizontal="center" vertical="top" wrapText="1"/>
    </xf>
    <xf numFmtId="0" fontId="100" fillId="3" borderId="189" xfId="19" applyFont="1" applyFill="1" applyBorder="1" applyAlignment="1">
      <alignment horizontal="center" vertical="top" wrapText="1"/>
    </xf>
    <xf numFmtId="0" fontId="100" fillId="3" borderId="63" xfId="19" applyFont="1" applyFill="1" applyBorder="1" applyAlignment="1">
      <alignment horizontal="center" vertical="top" wrapText="1"/>
    </xf>
    <xf numFmtId="0" fontId="100" fillId="3" borderId="205" xfId="19" applyFont="1" applyFill="1" applyBorder="1" applyAlignment="1">
      <alignment horizontal="center" vertical="top" wrapText="1"/>
    </xf>
    <xf numFmtId="0" fontId="100" fillId="3" borderId="206" xfId="19" applyFont="1" applyFill="1" applyBorder="1" applyAlignment="1">
      <alignment horizontal="center" vertical="top" wrapText="1"/>
    </xf>
    <xf numFmtId="0" fontId="100" fillId="3" borderId="172" xfId="19" applyFont="1" applyFill="1" applyBorder="1" applyAlignment="1">
      <alignment horizontal="left" vertical="top" wrapText="1"/>
    </xf>
    <xf numFmtId="0" fontId="100" fillId="3" borderId="188" xfId="19" applyFont="1" applyFill="1" applyBorder="1" applyAlignment="1">
      <alignment horizontal="left" vertical="top" wrapText="1"/>
    </xf>
    <xf numFmtId="0" fontId="100" fillId="3" borderId="177" xfId="19" applyFont="1" applyFill="1" applyBorder="1" applyAlignment="1">
      <alignment horizontal="left" vertical="top" wrapText="1"/>
    </xf>
    <xf numFmtId="0" fontId="100" fillId="3" borderId="189" xfId="19" applyFont="1" applyFill="1" applyBorder="1" applyAlignment="1">
      <alignment horizontal="left" vertical="top" wrapText="1"/>
    </xf>
    <xf numFmtId="0" fontId="100" fillId="3" borderId="207" xfId="19" applyFont="1" applyFill="1" applyBorder="1" applyAlignment="1">
      <alignment horizontal="left" vertical="top" wrapText="1"/>
    </xf>
    <xf numFmtId="0" fontId="100" fillId="3" borderId="206" xfId="19" applyFont="1" applyFill="1" applyBorder="1" applyAlignment="1">
      <alignment horizontal="left" vertical="top" wrapText="1"/>
    </xf>
    <xf numFmtId="0" fontId="100" fillId="3" borderId="170" xfId="19" applyFont="1" applyFill="1" applyBorder="1" applyAlignment="1">
      <alignment horizontal="right" vertical="center" wrapText="1"/>
    </xf>
    <xf numFmtId="0" fontId="100" fillId="3" borderId="168" xfId="19" applyFont="1" applyFill="1" applyBorder="1" applyAlignment="1">
      <alignment horizontal="right" vertical="center" wrapText="1"/>
    </xf>
    <xf numFmtId="0" fontId="100" fillId="3" borderId="171" xfId="19" applyFont="1" applyFill="1" applyBorder="1" applyAlignment="1">
      <alignment horizontal="center" vertical="center" wrapText="1"/>
    </xf>
    <xf numFmtId="0" fontId="100" fillId="3" borderId="207" xfId="19" applyFont="1" applyFill="1" applyBorder="1" applyAlignment="1">
      <alignment horizontal="center" vertical="center" wrapText="1"/>
    </xf>
    <xf numFmtId="0" fontId="100" fillId="3" borderId="205" xfId="19" applyFont="1" applyFill="1" applyBorder="1" applyAlignment="1">
      <alignment horizontal="center" vertical="center" wrapText="1"/>
    </xf>
    <xf numFmtId="0" fontId="100" fillId="3" borderId="211" xfId="19" applyFont="1" applyFill="1" applyBorder="1" applyAlignment="1">
      <alignment horizontal="right" vertical="center" wrapText="1"/>
    </xf>
    <xf numFmtId="0" fontId="100" fillId="3" borderId="209"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0" fontId="100" fillId="3" borderId="212" xfId="19" applyFont="1" applyFill="1" applyBorder="1" applyAlignment="1">
      <alignment horizontal="center" vertical="center" wrapText="1"/>
    </xf>
    <xf numFmtId="0" fontId="100" fillId="16" borderId="213" xfId="19" applyFont="1" applyFill="1" applyBorder="1" applyAlignment="1">
      <alignment horizontal="left" vertical="center" wrapText="1"/>
    </xf>
    <xf numFmtId="0" fontId="100" fillId="3" borderId="73" xfId="19" applyFont="1" applyFill="1" applyBorder="1" applyAlignment="1">
      <alignment horizontal="center" vertical="center" wrapText="1"/>
    </xf>
    <xf numFmtId="0" fontId="100" fillId="3" borderId="108" xfId="19" applyFont="1" applyFill="1" applyBorder="1" applyAlignment="1">
      <alignment horizontal="center" vertical="center" wrapText="1"/>
    </xf>
    <xf numFmtId="0" fontId="99" fillId="0" borderId="0" xfId="19" applyFont="1" applyAlignment="1">
      <alignment horizontal="center" vertical="top" wrapText="1"/>
    </xf>
    <xf numFmtId="0" fontId="99" fillId="0" borderId="0" xfId="19" applyFont="1" applyAlignment="1">
      <alignment horizontal="justify" vertical="top" wrapText="1"/>
    </xf>
    <xf numFmtId="0" fontId="62" fillId="5" borderId="0" xfId="0" applyFont="1" applyFill="1" applyBorder="1" applyAlignment="1">
      <alignment horizontal="center" vertical="center"/>
    </xf>
    <xf numFmtId="180" fontId="62" fillId="5" borderId="0" xfId="0" applyNumberFormat="1" applyFont="1" applyFill="1" applyBorder="1" applyAlignment="1">
      <alignment horizontal="center" vertical="center"/>
    </xf>
    <xf numFmtId="0" fontId="7" fillId="3" borderId="7" xfId="0" applyFont="1" applyFill="1" applyBorder="1" applyAlignment="1">
      <alignment horizontal="center" vertical="center" shrinkToFit="1"/>
    </xf>
    <xf numFmtId="0" fontId="7" fillId="7" borderId="7" xfId="0" applyFont="1" applyFill="1" applyBorder="1" applyAlignment="1">
      <alignment horizontal="center" vertical="center" shrinkToFit="1"/>
    </xf>
    <xf numFmtId="0" fontId="83" fillId="9" borderId="0" xfId="0" applyFont="1" applyFill="1" applyAlignment="1">
      <alignment horizontal="center" vertical="center"/>
    </xf>
    <xf numFmtId="0" fontId="62" fillId="3" borderId="2" xfId="0" applyFont="1" applyFill="1" applyBorder="1" applyAlignment="1">
      <alignment horizontal="center" vertical="center"/>
    </xf>
    <xf numFmtId="0" fontId="13" fillId="3" borderId="0" xfId="0" applyFont="1" applyFill="1" applyAlignment="1">
      <alignment horizontal="center" vertical="center"/>
    </xf>
    <xf numFmtId="0" fontId="84" fillId="3" borderId="3" xfId="0" applyFont="1" applyFill="1" applyBorder="1" applyAlignment="1">
      <alignment horizontal="center" vertical="center" shrinkToFit="1"/>
    </xf>
    <xf numFmtId="0" fontId="84" fillId="3" borderId="1" xfId="0" applyFont="1" applyFill="1" applyBorder="1" applyAlignment="1">
      <alignment horizontal="center" vertical="center" shrinkToFit="1"/>
    </xf>
    <xf numFmtId="0" fontId="84" fillId="3" borderId="16" xfId="0" applyFont="1" applyFill="1" applyBorder="1" applyAlignment="1">
      <alignment horizontal="center" vertical="center" shrinkToFit="1"/>
    </xf>
    <xf numFmtId="0" fontId="84" fillId="3" borderId="15" xfId="0" applyFont="1" applyFill="1" applyBorder="1" applyAlignment="1">
      <alignment horizontal="center" vertical="center" shrinkToFit="1"/>
    </xf>
    <xf numFmtId="0" fontId="84" fillId="3" borderId="3" xfId="0" applyFont="1" applyFill="1" applyBorder="1" applyAlignment="1">
      <alignment vertical="center" shrinkToFit="1"/>
    </xf>
    <xf numFmtId="0" fontId="84" fillId="3" borderId="1" xfId="0" applyFont="1" applyFill="1" applyBorder="1" applyAlignment="1">
      <alignment vertical="center" shrinkToFit="1"/>
    </xf>
    <xf numFmtId="0" fontId="84" fillId="3" borderId="16" xfId="0" applyFont="1" applyFill="1" applyBorder="1" applyAlignment="1">
      <alignment vertical="center" shrinkToFit="1"/>
    </xf>
    <xf numFmtId="0" fontId="84" fillId="3" borderId="15" xfId="0" applyFont="1" applyFill="1" applyBorder="1" applyAlignment="1">
      <alignment vertical="center" shrinkToFit="1"/>
    </xf>
    <xf numFmtId="0" fontId="85" fillId="5" borderId="3"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16" xfId="0" applyFont="1" applyFill="1" applyBorder="1" applyAlignment="1">
      <alignment horizontal="left" vertical="center" wrapText="1"/>
    </xf>
    <xf numFmtId="0" fontId="85" fillId="5" borderId="5"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6" fillId="3" borderId="0" xfId="0" applyFont="1" applyFill="1" applyBorder="1" applyAlignment="1">
      <alignment vertical="center" wrapText="1"/>
    </xf>
    <xf numFmtId="0" fontId="36" fillId="3" borderId="6" xfId="0" applyFont="1" applyFill="1" applyBorder="1" applyAlignment="1">
      <alignment horizontal="center" vertical="center"/>
    </xf>
    <xf numFmtId="0" fontId="36" fillId="3" borderId="7" xfId="0" applyFont="1" applyFill="1" applyBorder="1" applyAlignment="1">
      <alignment horizontal="center" vertical="center"/>
    </xf>
    <xf numFmtId="0" fontId="84" fillId="7" borderId="3" xfId="0" applyFont="1" applyFill="1" applyBorder="1" applyAlignment="1">
      <alignment horizontal="center" vertical="center" shrinkToFit="1"/>
    </xf>
    <xf numFmtId="0" fontId="84" fillId="7" borderId="1" xfId="0" applyFont="1" applyFill="1" applyBorder="1" applyAlignment="1">
      <alignment horizontal="center" vertical="center" shrinkToFit="1"/>
    </xf>
    <xf numFmtId="0" fontId="84" fillId="7" borderId="16" xfId="0" applyFont="1" applyFill="1" applyBorder="1" applyAlignment="1">
      <alignment horizontal="center" vertical="center" shrinkToFit="1"/>
    </xf>
    <xf numFmtId="0" fontId="84" fillId="7" borderId="15" xfId="0" applyFont="1" applyFill="1" applyBorder="1" applyAlignment="1">
      <alignment horizontal="center" vertical="center" shrinkToFit="1"/>
    </xf>
    <xf numFmtId="0" fontId="85" fillId="7" borderId="3" xfId="0" applyFont="1" applyFill="1" applyBorder="1" applyAlignment="1">
      <alignment horizontal="left" vertical="center" wrapText="1"/>
    </xf>
    <xf numFmtId="0" fontId="85" fillId="7" borderId="4" xfId="0" applyFont="1" applyFill="1" applyBorder="1" applyAlignment="1">
      <alignment horizontal="left" vertical="center" wrapText="1"/>
    </xf>
    <xf numFmtId="0" fontId="85" fillId="7" borderId="1" xfId="0" applyFont="1" applyFill="1" applyBorder="1" applyAlignment="1">
      <alignment horizontal="left" vertical="center" wrapText="1"/>
    </xf>
    <xf numFmtId="0" fontId="85" fillId="7" borderId="16" xfId="0" applyFont="1" applyFill="1" applyBorder="1" applyAlignment="1">
      <alignment horizontal="left" vertical="center" wrapText="1"/>
    </xf>
    <xf numFmtId="0" fontId="85" fillId="7" borderId="5" xfId="0" applyFont="1" applyFill="1" applyBorder="1" applyAlignment="1">
      <alignment horizontal="left" vertical="center" wrapText="1"/>
    </xf>
    <xf numFmtId="0" fontId="85" fillId="7" borderId="15" xfId="0" applyFont="1" applyFill="1" applyBorder="1" applyAlignment="1">
      <alignment horizontal="left" vertical="center" wrapText="1"/>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15" xfId="0" applyFont="1" applyFill="1" applyBorder="1" applyAlignment="1">
      <alignment horizontal="center" vertical="center"/>
    </xf>
    <xf numFmtId="0" fontId="84" fillId="5" borderId="3" xfId="0" applyFont="1" applyFill="1" applyBorder="1" applyAlignment="1">
      <alignment horizontal="center" vertical="center" shrinkToFit="1"/>
    </xf>
    <xf numFmtId="0" fontId="84" fillId="5" borderId="1" xfId="0" applyFont="1" applyFill="1" applyBorder="1" applyAlignment="1">
      <alignment horizontal="center" vertical="center" shrinkToFit="1"/>
    </xf>
    <xf numFmtId="0" fontId="84" fillId="5" borderId="16" xfId="0" applyFont="1" applyFill="1" applyBorder="1" applyAlignment="1">
      <alignment horizontal="center" vertical="center" shrinkToFit="1"/>
    </xf>
    <xf numFmtId="0" fontId="84" fillId="5" borderId="15" xfId="0" applyFont="1" applyFill="1" applyBorder="1" applyAlignment="1">
      <alignment horizontal="center" vertical="center" shrinkToFi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4" borderId="7" xfId="0" applyFont="1" applyFill="1" applyBorder="1" applyAlignment="1">
      <alignment horizontal="center" vertical="center" shrinkToFit="1"/>
    </xf>
    <xf numFmtId="0" fontId="15" fillId="3" borderId="1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Border="1" applyAlignment="1">
      <alignment vertical="top" wrapText="1"/>
    </xf>
    <xf numFmtId="0" fontId="16" fillId="3" borderId="27" xfId="0" applyFont="1" applyFill="1" applyBorder="1" applyAlignment="1">
      <alignment vertical="top" wrapText="1"/>
    </xf>
    <xf numFmtId="180" fontId="7" fillId="7" borderId="4" xfId="0" applyNumberFormat="1" applyFont="1" applyFill="1" applyBorder="1" applyAlignment="1">
      <alignment horizontal="right" vertical="center"/>
    </xf>
    <xf numFmtId="180" fontId="7" fillId="7" borderId="0" xfId="0" applyNumberFormat="1" applyFont="1" applyFill="1" applyBorder="1" applyAlignment="1">
      <alignment horizontal="right" vertical="center"/>
    </xf>
    <xf numFmtId="180" fontId="7" fillId="7" borderId="5" xfId="0" applyNumberFormat="1" applyFont="1" applyFill="1" applyBorder="1" applyAlignment="1">
      <alignment horizontal="right"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180" fontId="7" fillId="5" borderId="3" xfId="0" applyNumberFormat="1" applyFont="1" applyFill="1" applyBorder="1" applyAlignment="1">
      <alignment horizontal="right" vertical="center"/>
    </xf>
    <xf numFmtId="180" fontId="7" fillId="5" borderId="17" xfId="0" applyNumberFormat="1" applyFont="1" applyFill="1" applyBorder="1" applyAlignment="1">
      <alignment horizontal="right" vertical="center"/>
    </xf>
    <xf numFmtId="180" fontId="7" fillId="5" borderId="16" xfId="0" applyNumberFormat="1" applyFont="1" applyFill="1" applyBorder="1" applyAlignment="1">
      <alignment horizontal="right" vertical="center"/>
    </xf>
    <xf numFmtId="0" fontId="7" fillId="3" borderId="4" xfId="0" applyFont="1" applyFill="1" applyBorder="1" applyAlignment="1">
      <alignment vertical="center"/>
    </xf>
    <xf numFmtId="0" fontId="7" fillId="3" borderId="0" xfId="0" applyFont="1" applyFill="1" applyBorder="1" applyAlignment="1">
      <alignment vertical="center"/>
    </xf>
    <xf numFmtId="0" fontId="7" fillId="3" borderId="5" xfId="0" applyFont="1" applyFill="1" applyBorder="1" applyAlignment="1">
      <alignment vertical="center"/>
    </xf>
    <xf numFmtId="0" fontId="7" fillId="3" borderId="17"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27" xfId="0" applyFont="1" applyFill="1" applyBorder="1" applyAlignment="1">
      <alignment horizontal="center" vertical="center"/>
    </xf>
    <xf numFmtId="180" fontId="7" fillId="7" borderId="3" xfId="0" applyNumberFormat="1" applyFont="1" applyFill="1" applyBorder="1" applyAlignment="1">
      <alignment horizontal="right" vertical="center"/>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180" fontId="7" fillId="3" borderId="17" xfId="0" applyNumberFormat="1" applyFont="1" applyFill="1" applyBorder="1" applyAlignment="1">
      <alignment horizontal="center" vertical="center"/>
    </xf>
    <xf numFmtId="180" fontId="7" fillId="3" borderId="0" xfId="0" applyNumberFormat="1" applyFont="1" applyFill="1" applyBorder="1" applyAlignment="1">
      <alignment horizontal="center" vertical="center"/>
    </xf>
    <xf numFmtId="180" fontId="7" fillId="7" borderId="17" xfId="0" applyNumberFormat="1" applyFont="1" applyFill="1" applyBorder="1" applyAlignment="1">
      <alignment horizontal="right" vertical="center"/>
    </xf>
    <xf numFmtId="0" fontId="7" fillId="3" borderId="48" xfId="0" applyFont="1" applyFill="1" applyBorder="1" applyAlignment="1">
      <alignment vertical="center" wrapText="1"/>
    </xf>
    <xf numFmtId="0" fontId="7" fillId="3" borderId="43" xfId="0" applyFont="1" applyFill="1" applyBorder="1" applyAlignment="1">
      <alignment vertical="center" wrapText="1"/>
    </xf>
    <xf numFmtId="0" fontId="7" fillId="3" borderId="44" xfId="0" applyFont="1" applyFill="1" applyBorder="1" applyAlignment="1">
      <alignment vertical="center" wrapText="1"/>
    </xf>
    <xf numFmtId="0" fontId="7" fillId="3" borderId="45" xfId="0" applyFont="1" applyFill="1" applyBorder="1" applyAlignment="1">
      <alignment vertical="center" wrapText="1"/>
    </xf>
    <xf numFmtId="0" fontId="7" fillId="3" borderId="0" xfId="0" applyFont="1" applyFill="1" applyBorder="1" applyAlignment="1">
      <alignment vertical="center" wrapText="1"/>
    </xf>
    <xf numFmtId="0" fontId="7" fillId="3" borderId="49" xfId="0" applyFont="1" applyFill="1" applyBorder="1" applyAlignment="1">
      <alignment vertical="center" wrapText="1"/>
    </xf>
    <xf numFmtId="0" fontId="7" fillId="3" borderId="46" xfId="0" applyFont="1" applyFill="1" applyBorder="1" applyAlignment="1">
      <alignment vertical="center" wrapText="1"/>
    </xf>
    <xf numFmtId="0" fontId="7" fillId="3" borderId="42" xfId="0" applyFont="1" applyFill="1" applyBorder="1" applyAlignment="1">
      <alignment vertical="center" wrapText="1"/>
    </xf>
    <xf numFmtId="0" fontId="7" fillId="3" borderId="47" xfId="0" applyFont="1" applyFill="1" applyBorder="1" applyAlignment="1">
      <alignment vertical="center" wrapText="1"/>
    </xf>
    <xf numFmtId="0" fontId="16" fillId="3" borderId="28" xfId="0" applyFont="1" applyFill="1" applyBorder="1" applyAlignment="1">
      <alignment vertical="top" wrapText="1"/>
    </xf>
    <xf numFmtId="0" fontId="16" fillId="3" borderId="8" xfId="0" applyFont="1" applyFill="1" applyBorder="1" applyAlignment="1">
      <alignment vertical="top" wrapText="1"/>
    </xf>
    <xf numFmtId="0" fontId="16" fillId="3" borderId="2" xfId="0" applyFont="1" applyFill="1" applyBorder="1" applyAlignment="1">
      <alignment vertical="top" wrapText="1"/>
    </xf>
    <xf numFmtId="180" fontId="7" fillId="7" borderId="16" xfId="0" applyNumberFormat="1" applyFont="1" applyFill="1" applyBorder="1" applyAlignment="1">
      <alignment horizontal="right" vertical="center"/>
    </xf>
    <xf numFmtId="180" fontId="7" fillId="7" borderId="3" xfId="0" applyNumberFormat="1" applyFont="1" applyFill="1" applyBorder="1" applyAlignment="1">
      <alignment vertical="center"/>
    </xf>
    <xf numFmtId="180" fontId="7" fillId="7" borderId="4" xfId="0" applyNumberFormat="1" applyFont="1" applyFill="1" applyBorder="1" applyAlignment="1">
      <alignment vertical="center"/>
    </xf>
    <xf numFmtId="180" fontId="7" fillId="7" borderId="17" xfId="0" applyNumberFormat="1" applyFont="1" applyFill="1" applyBorder="1" applyAlignment="1">
      <alignment vertical="center"/>
    </xf>
    <xf numFmtId="180" fontId="7" fillId="7" borderId="0" xfId="0" applyNumberFormat="1" applyFont="1" applyFill="1" applyBorder="1" applyAlignment="1">
      <alignment vertical="center"/>
    </xf>
    <xf numFmtId="180" fontId="7" fillId="7" borderId="16" xfId="0" applyNumberFormat="1" applyFont="1" applyFill="1" applyBorder="1" applyAlignment="1">
      <alignment vertical="center"/>
    </xf>
    <xf numFmtId="180" fontId="7" fillId="7" borderId="5" xfId="0" applyNumberFormat="1" applyFont="1" applyFill="1" applyBorder="1" applyAlignment="1">
      <alignment vertical="center"/>
    </xf>
    <xf numFmtId="0" fontId="7" fillId="5" borderId="4" xfId="0" applyFont="1" applyFill="1" applyBorder="1" applyAlignment="1">
      <alignment horizontal="right" vertical="center"/>
    </xf>
    <xf numFmtId="0" fontId="7" fillId="5" borderId="0" xfId="0" applyFont="1" applyFill="1" applyBorder="1" applyAlignment="1">
      <alignment horizontal="right" vertical="center"/>
    </xf>
    <xf numFmtId="0" fontId="16" fillId="3" borderId="17" xfId="0" applyFont="1" applyFill="1" applyBorder="1" applyAlignment="1">
      <alignment horizontal="left" vertical="center"/>
    </xf>
    <xf numFmtId="0" fontId="16" fillId="3" borderId="0" xfId="0" applyFont="1" applyFill="1" applyBorder="1" applyAlignment="1">
      <alignment horizontal="left" vertical="center"/>
    </xf>
    <xf numFmtId="0" fontId="16" fillId="3" borderId="27" xfId="0" applyFont="1" applyFill="1" applyBorder="1" applyAlignment="1">
      <alignment horizontal="left" vertical="center"/>
    </xf>
    <xf numFmtId="0" fontId="16" fillId="3" borderId="0" xfId="0" applyFont="1" applyFill="1" applyBorder="1" applyAlignment="1">
      <alignment horizontal="left" vertical="top" wrapText="1"/>
    </xf>
    <xf numFmtId="0" fontId="62" fillId="3" borderId="3" xfId="0" applyFont="1" applyFill="1" applyBorder="1" applyAlignment="1">
      <alignment horizontal="center" vertical="center" wrapText="1"/>
    </xf>
    <xf numFmtId="0" fontId="62" fillId="3" borderId="1" xfId="0" applyFont="1" applyFill="1" applyBorder="1" applyAlignment="1">
      <alignment horizontal="center" vertical="center"/>
    </xf>
    <xf numFmtId="0" fontId="62" fillId="3" borderId="17" xfId="0" applyFont="1" applyFill="1" applyBorder="1" applyAlignment="1">
      <alignment horizontal="center" vertical="center"/>
    </xf>
    <xf numFmtId="0" fontId="62" fillId="3" borderId="27" xfId="0" applyFont="1" applyFill="1" applyBorder="1" applyAlignment="1">
      <alignment horizontal="center" vertical="center"/>
    </xf>
    <xf numFmtId="180" fontId="7" fillId="5" borderId="4" xfId="0" applyNumberFormat="1" applyFont="1" applyFill="1" applyBorder="1" applyAlignment="1">
      <alignment horizontal="right" vertical="center"/>
    </xf>
    <xf numFmtId="180" fontId="7" fillId="5" borderId="0" xfId="0" applyNumberFormat="1" applyFont="1" applyFill="1" applyBorder="1" applyAlignment="1">
      <alignment horizontal="right" vertical="center"/>
    </xf>
    <xf numFmtId="180" fontId="7" fillId="5" borderId="5" xfId="0" applyNumberFormat="1" applyFont="1" applyFill="1" applyBorder="1" applyAlignment="1">
      <alignment horizontal="right" vertical="center"/>
    </xf>
    <xf numFmtId="0" fontId="62" fillId="3" borderId="25" xfId="0" applyFont="1" applyFill="1" applyBorder="1" applyAlignment="1">
      <alignment horizontal="center" vertical="center"/>
    </xf>
    <xf numFmtId="0" fontId="62" fillId="3" borderId="2" xfId="0" applyFont="1" applyFill="1" applyBorder="1" applyAlignment="1">
      <alignment horizontal="center" vertical="center" wrapText="1"/>
    </xf>
    <xf numFmtId="0" fontId="62" fillId="3" borderId="3" xfId="0" applyFont="1" applyFill="1" applyBorder="1" applyAlignment="1">
      <alignment horizontal="center" vertical="center"/>
    </xf>
    <xf numFmtId="0" fontId="62" fillId="3" borderId="16" xfId="0" applyFont="1" applyFill="1" applyBorder="1" applyAlignment="1">
      <alignment horizontal="center" vertical="center"/>
    </xf>
    <xf numFmtId="0" fontId="62" fillId="3" borderId="15" xfId="0" applyFont="1" applyFill="1" applyBorder="1" applyAlignment="1">
      <alignment horizontal="center" vertical="center"/>
    </xf>
    <xf numFmtId="0" fontId="62" fillId="3" borderId="3" xfId="0" applyFont="1" applyFill="1" applyBorder="1" applyAlignment="1">
      <alignment vertical="center"/>
    </xf>
    <xf numFmtId="0" fontId="62" fillId="3" borderId="1" xfId="0" applyFont="1" applyFill="1" applyBorder="1" applyAlignment="1">
      <alignment vertical="center"/>
    </xf>
    <xf numFmtId="0" fontId="62" fillId="3" borderId="16" xfId="0" applyFont="1" applyFill="1" applyBorder="1" applyAlignment="1">
      <alignment vertical="center"/>
    </xf>
    <xf numFmtId="0" fontId="62" fillId="3" borderId="15" xfId="0" applyFont="1" applyFill="1" applyBorder="1" applyAlignment="1">
      <alignment vertical="center"/>
    </xf>
    <xf numFmtId="0" fontId="62" fillId="3" borderId="4" xfId="0" applyFont="1" applyFill="1" applyBorder="1" applyAlignment="1">
      <alignment horizontal="center" vertical="center"/>
    </xf>
    <xf numFmtId="0" fontId="62" fillId="3" borderId="0" xfId="0" applyFont="1" applyFill="1" applyBorder="1" applyAlignment="1">
      <alignment horizontal="center" vertical="center"/>
    </xf>
    <xf numFmtId="0" fontId="62" fillId="3" borderId="75" xfId="0" applyFont="1" applyFill="1" applyBorder="1" applyAlignment="1">
      <alignment vertical="center"/>
    </xf>
    <xf numFmtId="0" fontId="61" fillId="3" borderId="5" xfId="0" applyFont="1" applyFill="1" applyBorder="1" applyAlignment="1">
      <alignment vertical="center"/>
    </xf>
    <xf numFmtId="0" fontId="62" fillId="5" borderId="5" xfId="0" applyFont="1" applyFill="1" applyBorder="1" applyAlignment="1">
      <alignment vertical="center"/>
    </xf>
    <xf numFmtId="0" fontId="62" fillId="3" borderId="76" xfId="0" applyFont="1" applyFill="1" applyBorder="1" applyAlignment="1">
      <alignment vertical="center"/>
    </xf>
    <xf numFmtId="0" fontId="62" fillId="3" borderId="77" xfId="0" applyFont="1" applyFill="1" applyBorder="1" applyAlignment="1">
      <alignment vertical="center"/>
    </xf>
    <xf numFmtId="0" fontId="62" fillId="3" borderId="78" xfId="0" applyFont="1" applyFill="1" applyBorder="1" applyAlignment="1">
      <alignment vertical="center"/>
    </xf>
    <xf numFmtId="0" fontId="62" fillId="3" borderId="79" xfId="0" applyFont="1" applyFill="1" applyBorder="1" applyAlignment="1">
      <alignment vertical="center"/>
    </xf>
    <xf numFmtId="0" fontId="62" fillId="3" borderId="80" xfId="0" applyFont="1" applyFill="1" applyBorder="1" applyAlignment="1">
      <alignment vertical="center"/>
    </xf>
    <xf numFmtId="0" fontId="62" fillId="3" borderId="81" xfId="0" applyFont="1" applyFill="1" applyBorder="1" applyAlignment="1">
      <alignment vertical="center"/>
    </xf>
    <xf numFmtId="0" fontId="61" fillId="3" borderId="3" xfId="0" applyFont="1" applyFill="1" applyBorder="1" applyAlignment="1">
      <alignment vertical="center" wrapText="1"/>
    </xf>
    <xf numFmtId="0" fontId="61" fillId="3" borderId="4" xfId="0" applyFont="1" applyFill="1" applyBorder="1" applyAlignment="1">
      <alignmen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0" fontId="61" fillId="3" borderId="15" xfId="0" applyFont="1" applyFill="1" applyBorder="1" applyAlignment="1">
      <alignment vertical="center"/>
    </xf>
    <xf numFmtId="0" fontId="62" fillId="3" borderId="4" xfId="0" applyFont="1" applyFill="1" applyBorder="1" applyAlignment="1">
      <alignment vertical="center"/>
    </xf>
    <xf numFmtId="0" fontId="62" fillId="3" borderId="5" xfId="0" applyFont="1" applyFill="1" applyBorder="1" applyAlignment="1">
      <alignment vertical="center"/>
    </xf>
    <xf numFmtId="0" fontId="16" fillId="3" borderId="3" xfId="0" applyFont="1" applyFill="1" applyBorder="1" applyAlignment="1">
      <alignment horizontal="left" vertical="top" wrapText="1"/>
    </xf>
    <xf numFmtId="0" fontId="16" fillId="3" borderId="4" xfId="0" applyFont="1" applyFill="1" applyBorder="1" applyAlignment="1">
      <alignment horizontal="left" vertical="top" wrapText="1"/>
    </xf>
    <xf numFmtId="0" fontId="16" fillId="3" borderId="1" xfId="0" applyFont="1" applyFill="1" applyBorder="1" applyAlignment="1">
      <alignment horizontal="left" vertical="top" wrapText="1"/>
    </xf>
    <xf numFmtId="0" fontId="16" fillId="3" borderId="17" xfId="0" applyFont="1" applyFill="1" applyBorder="1" applyAlignment="1">
      <alignment horizontal="left" vertical="top" wrapText="1"/>
    </xf>
    <xf numFmtId="0" fontId="16" fillId="3" borderId="27" xfId="0" applyFont="1" applyFill="1" applyBorder="1" applyAlignment="1">
      <alignment horizontal="left" vertical="top" wrapText="1"/>
    </xf>
    <xf numFmtId="0" fontId="16" fillId="3" borderId="16"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3" borderId="15" xfId="0" applyFont="1" applyFill="1" applyBorder="1" applyAlignment="1">
      <alignment horizontal="left" vertical="top" wrapText="1"/>
    </xf>
    <xf numFmtId="0" fontId="62" fillId="3" borderId="0" xfId="0" applyFont="1" applyFill="1" applyBorder="1" applyAlignment="1">
      <alignment vertical="center"/>
    </xf>
    <xf numFmtId="0" fontId="62" fillId="3" borderId="28" xfId="0" applyFont="1" applyFill="1" applyBorder="1" applyAlignment="1">
      <alignment horizontal="center" vertical="center" wrapText="1"/>
    </xf>
    <xf numFmtId="0" fontId="62" fillId="3" borderId="28" xfId="0" applyFont="1" applyFill="1" applyBorder="1" applyAlignment="1">
      <alignment horizontal="center" vertical="center"/>
    </xf>
    <xf numFmtId="0" fontId="69" fillId="3" borderId="17" xfId="0" applyFont="1" applyFill="1" applyBorder="1" applyAlignment="1">
      <alignment vertical="center" shrinkToFit="1"/>
    </xf>
    <xf numFmtId="0" fontId="23" fillId="0" borderId="0" xfId="0" applyFont="1" applyBorder="1" applyAlignment="1">
      <alignment vertical="center" shrinkToFit="1"/>
    </xf>
    <xf numFmtId="0" fontId="23" fillId="0" borderId="27" xfId="0" applyFont="1" applyBorder="1" applyAlignment="1">
      <alignment vertical="center" shrinkToFit="1"/>
    </xf>
    <xf numFmtId="0" fontId="23" fillId="3" borderId="5" xfId="16" applyFont="1" applyFill="1" applyBorder="1" applyAlignment="1">
      <alignment vertical="center" shrinkToFit="1"/>
    </xf>
    <xf numFmtId="2" fontId="23" fillId="7" borderId="0" xfId="16" applyNumberFormat="1" applyFont="1" applyFill="1" applyBorder="1" applyAlignment="1">
      <alignment horizontal="center" vertical="center" shrinkToFit="1"/>
    </xf>
    <xf numFmtId="2" fontId="23" fillId="7" borderId="27" xfId="16" applyNumberFormat="1" applyFont="1" applyFill="1" applyBorder="1" applyAlignment="1">
      <alignment horizontal="center" vertical="center" shrinkToFit="1"/>
    </xf>
    <xf numFmtId="0" fontId="23" fillId="3" borderId="0" xfId="16" applyFont="1" applyFill="1" applyBorder="1" applyAlignment="1">
      <alignment horizontal="center" vertical="center"/>
    </xf>
    <xf numFmtId="2" fontId="23" fillId="3" borderId="0" xfId="16" applyNumberFormat="1" applyFont="1" applyFill="1" applyBorder="1" applyAlignment="1">
      <alignment horizontal="center" vertical="center"/>
    </xf>
    <xf numFmtId="2" fontId="23" fillId="3" borderId="27" xfId="16" applyNumberFormat="1" applyFont="1" applyFill="1" applyBorder="1" applyAlignment="1">
      <alignment horizontal="center" vertical="center"/>
    </xf>
    <xf numFmtId="0" fontId="23" fillId="3" borderId="43" xfId="16" applyFont="1" applyFill="1" applyBorder="1" applyAlignment="1">
      <alignment vertical="top" wrapText="1"/>
    </xf>
    <xf numFmtId="0" fontId="23" fillId="3" borderId="44" xfId="16" applyFont="1" applyFill="1" applyBorder="1" applyAlignment="1">
      <alignment vertical="top" wrapText="1"/>
    </xf>
    <xf numFmtId="0" fontId="23" fillId="3" borderId="0" xfId="16" applyFont="1" applyFill="1" applyBorder="1" applyAlignment="1">
      <alignment vertical="top" wrapText="1"/>
    </xf>
    <xf numFmtId="0" fontId="23" fillId="3" borderId="49" xfId="16" applyFont="1" applyFill="1" applyBorder="1" applyAlignment="1">
      <alignment vertical="top" wrapText="1"/>
    </xf>
    <xf numFmtId="0" fontId="23" fillId="3" borderId="42" xfId="16" applyFont="1" applyFill="1" applyBorder="1" applyAlignment="1">
      <alignment vertical="top" wrapText="1"/>
    </xf>
    <xf numFmtId="0" fontId="23" fillId="3" borderId="47" xfId="16" applyFont="1" applyFill="1" applyBorder="1" applyAlignment="1">
      <alignment vertical="top" wrapText="1"/>
    </xf>
    <xf numFmtId="0" fontId="69" fillId="3" borderId="0" xfId="16" applyFont="1" applyFill="1" applyBorder="1" applyAlignment="1">
      <alignment vertical="top" wrapText="1"/>
    </xf>
    <xf numFmtId="0" fontId="69" fillId="3" borderId="49" xfId="16" applyFont="1" applyFill="1" applyBorder="1" applyAlignment="1">
      <alignment vertical="top" wrapText="1"/>
    </xf>
    <xf numFmtId="0" fontId="23" fillId="5" borderId="43" xfId="16" applyFont="1" applyFill="1" applyBorder="1" applyAlignment="1">
      <alignment horizontal="center" vertical="center"/>
    </xf>
    <xf numFmtId="0" fontId="23" fillId="3" borderId="0" xfId="16" applyFont="1" applyFill="1" applyBorder="1" applyAlignment="1">
      <alignment vertical="center"/>
    </xf>
    <xf numFmtId="180" fontId="23" fillId="7" borderId="0" xfId="16" applyNumberFormat="1" applyFont="1" applyFill="1" applyBorder="1" applyAlignment="1">
      <alignment horizontal="center" vertical="top" shrinkToFit="1"/>
    </xf>
    <xf numFmtId="0" fontId="23" fillId="7" borderId="0" xfId="16" applyFont="1" applyFill="1" applyBorder="1" applyAlignment="1">
      <alignment horizontal="center" vertical="top" shrinkToFit="1"/>
    </xf>
    <xf numFmtId="0" fontId="69" fillId="3" borderId="42" xfId="16" applyFont="1" applyFill="1" applyBorder="1" applyAlignment="1">
      <alignment vertical="top" wrapText="1"/>
    </xf>
    <xf numFmtId="0" fontId="69" fillId="3" borderId="47" xfId="16" applyFont="1" applyFill="1" applyBorder="1" applyAlignment="1">
      <alignment vertical="top" wrapText="1"/>
    </xf>
    <xf numFmtId="0" fontId="87" fillId="3" borderId="0" xfId="16" applyFont="1" applyFill="1" applyBorder="1" applyAlignment="1">
      <alignment vertical="top" wrapText="1"/>
    </xf>
    <xf numFmtId="0" fontId="87" fillId="3" borderId="49" xfId="16" applyFont="1" applyFill="1" applyBorder="1" applyAlignment="1">
      <alignment vertical="top" wrapText="1"/>
    </xf>
    <xf numFmtId="0" fontId="87" fillId="3" borderId="42" xfId="16" applyFont="1" applyFill="1" applyBorder="1" applyAlignment="1">
      <alignment vertical="top" wrapText="1"/>
    </xf>
    <xf numFmtId="0" fontId="87" fillId="3" borderId="47" xfId="16" applyFont="1" applyFill="1" applyBorder="1" applyAlignment="1">
      <alignment vertical="top" wrapText="1"/>
    </xf>
    <xf numFmtId="0" fontId="23" fillId="3" borderId="48" xfId="16" applyFont="1" applyFill="1" applyBorder="1" applyAlignment="1">
      <alignment vertical="center" wrapText="1"/>
    </xf>
    <xf numFmtId="0" fontId="23" fillId="0" borderId="43" xfId="0" applyFont="1" applyBorder="1" applyAlignment="1">
      <alignment vertical="center" wrapText="1"/>
    </xf>
    <xf numFmtId="0" fontId="23" fillId="0" borderId="44" xfId="0" applyFont="1" applyBorder="1" applyAlignment="1">
      <alignment vertical="center" wrapText="1"/>
    </xf>
    <xf numFmtId="0" fontId="23" fillId="0" borderId="46" xfId="0" applyFont="1" applyBorder="1" applyAlignment="1">
      <alignment vertical="center" wrapText="1"/>
    </xf>
    <xf numFmtId="0" fontId="23" fillId="0" borderId="42" xfId="0" applyFont="1" applyBorder="1" applyAlignment="1">
      <alignment vertical="center" wrapText="1"/>
    </xf>
    <xf numFmtId="0" fontId="23" fillId="0" borderId="47" xfId="0" applyFont="1" applyBorder="1" applyAlignment="1">
      <alignment vertical="center" wrapText="1"/>
    </xf>
    <xf numFmtId="0" fontId="23" fillId="7" borderId="0" xfId="16" applyFont="1" applyFill="1" applyBorder="1" applyAlignment="1">
      <alignment horizontal="center" vertical="center" shrinkToFit="1"/>
    </xf>
    <xf numFmtId="180" fontId="23" fillId="7" borderId="0" xfId="16" applyNumberFormat="1" applyFont="1" applyFill="1" applyBorder="1" applyAlignment="1">
      <alignment horizontal="center" vertical="top"/>
    </xf>
    <xf numFmtId="0" fontId="23" fillId="7" borderId="0" xfId="16" applyFont="1" applyFill="1" applyBorder="1" applyAlignment="1">
      <alignment horizontal="center" vertical="top"/>
    </xf>
    <xf numFmtId="2" fontId="23" fillId="7" borderId="0" xfId="16" applyNumberFormat="1" applyFont="1" applyFill="1" applyBorder="1" applyAlignment="1">
      <alignment horizontal="center" vertical="top"/>
    </xf>
    <xf numFmtId="0" fontId="23" fillId="3" borderId="6" xfId="16" applyFont="1" applyFill="1" applyBorder="1" applyAlignment="1">
      <alignment horizontal="distributed" vertical="center"/>
    </xf>
    <xf numFmtId="0" fontId="23" fillId="3" borderId="7" xfId="16" applyFont="1" applyFill="1" applyBorder="1" applyAlignment="1">
      <alignment horizontal="distributed" vertical="center"/>
    </xf>
    <xf numFmtId="0" fontId="23" fillId="5" borderId="6" xfId="16" applyFont="1" applyFill="1" applyBorder="1" applyAlignment="1">
      <alignment horizontal="left" vertical="center"/>
    </xf>
    <xf numFmtId="0" fontId="23" fillId="5" borderId="7" xfId="0" applyFont="1" applyFill="1" applyBorder="1" applyAlignment="1">
      <alignment horizontal="left" vertical="center"/>
    </xf>
    <xf numFmtId="0" fontId="23" fillId="5" borderId="8" xfId="0" applyFont="1" applyFill="1" applyBorder="1" applyAlignment="1">
      <alignment horizontal="left" vertical="center"/>
    </xf>
    <xf numFmtId="38" fontId="23" fillId="3" borderId="0" xfId="7" applyFont="1" applyFill="1" applyBorder="1" applyAlignment="1">
      <alignment vertical="center"/>
    </xf>
    <xf numFmtId="38" fontId="23" fillId="3" borderId="27" xfId="7" applyFont="1" applyFill="1" applyBorder="1" applyAlignment="1">
      <alignment vertical="center"/>
    </xf>
    <xf numFmtId="38" fontId="23" fillId="3" borderId="0" xfId="7" applyFont="1" applyFill="1" applyBorder="1" applyAlignment="1">
      <alignment horizontal="left" vertical="center"/>
    </xf>
    <xf numFmtId="38" fontId="23" fillId="3" borderId="27" xfId="7" applyFont="1" applyFill="1" applyBorder="1" applyAlignment="1">
      <alignment horizontal="left" vertical="center"/>
    </xf>
    <xf numFmtId="0" fontId="23" fillId="3" borderId="0" xfId="16" applyFont="1" applyFill="1" applyBorder="1" applyAlignment="1">
      <alignment vertical="center" shrinkToFit="1"/>
    </xf>
    <xf numFmtId="180" fontId="23" fillId="5" borderId="0" xfId="16" applyNumberFormat="1" applyFont="1" applyFill="1" applyBorder="1" applyAlignment="1">
      <alignment horizontal="center" vertical="center"/>
    </xf>
    <xf numFmtId="0" fontId="23" fillId="5" borderId="42" xfId="16" applyFont="1" applyFill="1" applyBorder="1" applyAlignment="1">
      <alignment horizontal="center" vertical="center"/>
    </xf>
    <xf numFmtId="180" fontId="23" fillId="7" borderId="5" xfId="16" applyNumberFormat="1" applyFont="1" applyFill="1" applyBorder="1" applyAlignment="1">
      <alignment horizontal="center" vertical="center"/>
    </xf>
    <xf numFmtId="0" fontId="23" fillId="5" borderId="0" xfId="16" applyFont="1" applyFill="1" applyBorder="1" applyAlignment="1">
      <alignment horizontal="center" vertical="center"/>
    </xf>
    <xf numFmtId="2" fontId="23" fillId="7" borderId="82" xfId="16" applyNumberFormat="1" applyFont="1" applyFill="1" applyBorder="1" applyAlignment="1">
      <alignment horizontal="center" vertical="center"/>
    </xf>
    <xf numFmtId="2" fontId="23" fillId="7" borderId="83" xfId="16" applyNumberFormat="1" applyFont="1" applyFill="1" applyBorder="1" applyAlignment="1">
      <alignment horizontal="center" vertical="center"/>
    </xf>
    <xf numFmtId="2" fontId="23" fillId="7" borderId="84" xfId="16" applyNumberFormat="1" applyFont="1" applyFill="1" applyBorder="1" applyAlignment="1">
      <alignment horizontal="center" vertical="center"/>
    </xf>
    <xf numFmtId="0" fontId="23" fillId="3" borderId="17" xfId="16" applyFont="1" applyFill="1" applyBorder="1" applyAlignment="1">
      <alignment horizontal="right" vertical="top"/>
    </xf>
    <xf numFmtId="0" fontId="23" fillId="3" borderId="0" xfId="0" applyFont="1" applyFill="1" applyBorder="1" applyAlignment="1">
      <alignment horizontal="right" vertical="top"/>
    </xf>
    <xf numFmtId="0" fontId="23" fillId="3" borderId="0" xfId="0" applyFont="1" applyFill="1" applyBorder="1" applyAlignment="1">
      <alignment vertical="top" wrapText="1"/>
    </xf>
    <xf numFmtId="0" fontId="23" fillId="3" borderId="27" xfId="0" applyFont="1" applyFill="1" applyBorder="1" applyAlignment="1">
      <alignment vertical="top" wrapText="1"/>
    </xf>
    <xf numFmtId="0" fontId="23" fillId="3" borderId="17" xfId="16" applyFont="1" applyFill="1" applyBorder="1" applyAlignment="1">
      <alignment horizontal="right" vertical="center"/>
    </xf>
    <xf numFmtId="0" fontId="23" fillId="3" borderId="0" xfId="16" applyFont="1" applyFill="1" applyBorder="1" applyAlignment="1">
      <alignment horizontal="right" vertical="center"/>
    </xf>
    <xf numFmtId="0" fontId="23" fillId="7" borderId="85" xfId="0" applyFont="1" applyFill="1" applyBorder="1" applyAlignment="1">
      <alignment horizontal="center" vertical="center"/>
    </xf>
    <xf numFmtId="0" fontId="23" fillId="7" borderId="86" xfId="0" applyFont="1" applyFill="1" applyBorder="1" applyAlignment="1">
      <alignment horizontal="center" vertical="center"/>
    </xf>
    <xf numFmtId="0" fontId="23" fillId="7" borderId="87" xfId="0" applyFont="1" applyFill="1" applyBorder="1" applyAlignment="1">
      <alignment horizontal="center" vertical="center"/>
    </xf>
    <xf numFmtId="0" fontId="23" fillId="7" borderId="51" xfId="0" applyFont="1" applyFill="1" applyBorder="1" applyAlignment="1">
      <alignment horizontal="center" vertical="center"/>
    </xf>
    <xf numFmtId="0" fontId="23" fillId="7" borderId="0" xfId="0" applyFont="1" applyFill="1" applyBorder="1" applyAlignment="1">
      <alignment horizontal="center" vertical="center"/>
    </xf>
    <xf numFmtId="0" fontId="23" fillId="7" borderId="88" xfId="0" applyFont="1" applyFill="1" applyBorder="1" applyAlignment="1">
      <alignment horizontal="center" vertical="center"/>
    </xf>
    <xf numFmtId="0" fontId="23" fillId="7" borderId="89" xfId="0" applyFont="1" applyFill="1" applyBorder="1" applyAlignment="1">
      <alignment horizontal="center" vertical="center"/>
    </xf>
    <xf numFmtId="0" fontId="23" fillId="7" borderId="90" xfId="0" applyFont="1" applyFill="1" applyBorder="1" applyAlignment="1">
      <alignment horizontal="center" vertical="center"/>
    </xf>
    <xf numFmtId="0" fontId="23" fillId="7" borderId="91" xfId="0" applyFont="1" applyFill="1" applyBorder="1" applyAlignment="1">
      <alignment horizontal="center" vertical="center"/>
    </xf>
    <xf numFmtId="0" fontId="23" fillId="3" borderId="0" xfId="16" applyNumberFormat="1" applyFont="1" applyFill="1" applyAlignment="1">
      <alignment horizontal="left" vertical="center" wrapText="1"/>
    </xf>
    <xf numFmtId="0" fontId="23" fillId="3" borderId="0" xfId="0" applyNumberFormat="1" applyFont="1" applyFill="1" applyAlignment="1">
      <alignment horizontal="center" vertical="center"/>
    </xf>
    <xf numFmtId="0" fontId="25" fillId="3" borderId="0" xfId="0" applyNumberFormat="1" applyFont="1" applyFill="1" applyAlignment="1">
      <alignment horizontal="center" vertical="center"/>
    </xf>
    <xf numFmtId="0" fontId="25" fillId="3" borderId="0" xfId="16" applyNumberFormat="1" applyFont="1" applyFill="1" applyAlignment="1">
      <alignment horizontal="center" vertical="center"/>
    </xf>
    <xf numFmtId="0" fontId="63" fillId="3" borderId="0" xfId="16" applyNumberFormat="1" applyFont="1" applyFill="1" applyBorder="1" applyAlignment="1">
      <alignment horizontal="left" vertical="center" shrinkToFit="1"/>
    </xf>
    <xf numFmtId="0" fontId="63" fillId="3" borderId="27" xfId="16" applyNumberFormat="1" applyFont="1" applyFill="1" applyBorder="1" applyAlignment="1">
      <alignment horizontal="left" vertical="center" shrinkToFit="1"/>
    </xf>
    <xf numFmtId="0" fontId="23" fillId="5" borderId="7" xfId="16" applyNumberFormat="1" applyFont="1" applyFill="1" applyBorder="1" applyAlignment="1">
      <alignment horizontal="center" vertical="center" shrinkToFit="1"/>
    </xf>
    <xf numFmtId="0" fontId="23" fillId="3" borderId="7" xfId="16" applyNumberFormat="1" applyFont="1" applyFill="1" applyBorder="1" applyAlignment="1">
      <alignment horizontal="left" vertical="center" wrapText="1"/>
    </xf>
    <xf numFmtId="0" fontId="23" fillId="3" borderId="8" xfId="16" applyNumberFormat="1" applyFont="1" applyFill="1" applyBorder="1" applyAlignment="1">
      <alignment horizontal="left" vertical="center" wrapText="1"/>
    </xf>
    <xf numFmtId="0" fontId="23" fillId="3" borderId="16" xfId="16" applyNumberFormat="1" applyFont="1" applyFill="1" applyBorder="1" applyAlignment="1">
      <alignment horizontal="distributed" vertical="center"/>
    </xf>
    <xf numFmtId="0" fontId="23" fillId="3" borderId="5" xfId="16" applyNumberFormat="1" applyFont="1" applyFill="1" applyBorder="1" applyAlignment="1">
      <alignment horizontal="distributed" vertical="center"/>
    </xf>
    <xf numFmtId="0" fontId="23" fillId="3" borderId="27" xfId="16" applyFont="1" applyFill="1" applyBorder="1" applyAlignment="1">
      <alignment horizontal="right"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8" xfId="0" applyFont="1" applyFill="1" applyBorder="1" applyAlignment="1">
      <alignment horizontal="center" vertical="center"/>
    </xf>
    <xf numFmtId="0" fontId="23" fillId="7" borderId="82" xfId="0" applyFont="1" applyFill="1" applyBorder="1" applyAlignment="1">
      <alignment horizontal="center" vertical="center"/>
    </xf>
    <xf numFmtId="0" fontId="23" fillId="7" borderId="83" xfId="0" applyFont="1" applyFill="1" applyBorder="1" applyAlignment="1">
      <alignment horizontal="center" vertical="center"/>
    </xf>
    <xf numFmtId="0" fontId="23" fillId="7" borderId="84" xfId="0" applyFont="1" applyFill="1" applyBorder="1" applyAlignment="1">
      <alignment horizontal="center" vertical="center"/>
    </xf>
    <xf numFmtId="0" fontId="23" fillId="3" borderId="0" xfId="0" applyFont="1" applyFill="1" applyBorder="1" applyAlignment="1">
      <alignment horizontal="right" vertical="center"/>
    </xf>
    <xf numFmtId="0" fontId="23" fillId="3" borderId="27" xfId="0" applyFont="1" applyFill="1" applyBorder="1" applyAlignment="1">
      <alignment horizontal="right" vertical="center"/>
    </xf>
    <xf numFmtId="38" fontId="23" fillId="5" borderId="6" xfId="7" applyFont="1" applyFill="1" applyBorder="1" applyAlignment="1">
      <alignment horizontal="center" vertical="center"/>
    </xf>
    <xf numFmtId="38" fontId="23" fillId="5" borderId="7" xfId="7" applyFont="1" applyFill="1" applyBorder="1" applyAlignment="1">
      <alignment horizontal="center" vertical="center"/>
    </xf>
    <xf numFmtId="38" fontId="23" fillId="5" borderId="8" xfId="7" applyFont="1" applyFill="1" applyBorder="1" applyAlignment="1">
      <alignment horizontal="center" vertical="center"/>
    </xf>
    <xf numFmtId="0" fontId="23" fillId="5" borderId="6" xfId="16" applyNumberFormat="1" applyFont="1" applyFill="1" applyBorder="1" applyAlignment="1">
      <alignment horizontal="center" vertical="center" shrinkToFit="1"/>
    </xf>
    <xf numFmtId="0" fontId="23" fillId="3" borderId="7" xfId="16" applyNumberFormat="1" applyFont="1" applyFill="1" applyBorder="1" applyAlignment="1">
      <alignment horizontal="center" vertical="center" shrinkToFit="1"/>
    </xf>
    <xf numFmtId="0" fontId="23" fillId="3" borderId="0" xfId="16" applyFont="1" applyFill="1" applyBorder="1" applyAlignment="1">
      <alignment horizontal="left" vertical="top" wrapText="1"/>
    </xf>
    <xf numFmtId="40" fontId="23" fillId="7" borderId="82" xfId="7" applyNumberFormat="1" applyFont="1" applyFill="1" applyBorder="1" applyAlignment="1">
      <alignment horizontal="center" vertical="center"/>
    </xf>
    <xf numFmtId="40" fontId="23" fillId="7" borderId="83" xfId="7" applyNumberFormat="1" applyFont="1" applyFill="1" applyBorder="1" applyAlignment="1">
      <alignment horizontal="center" vertical="center"/>
    </xf>
    <xf numFmtId="40" fontId="23" fillId="7" borderId="84" xfId="7" applyNumberFormat="1" applyFont="1" applyFill="1" applyBorder="1" applyAlignment="1">
      <alignment horizontal="center" vertical="center"/>
    </xf>
    <xf numFmtId="0" fontId="23" fillId="3" borderId="0" xfId="0" applyFont="1" applyFill="1" applyBorder="1" applyAlignment="1">
      <alignment horizontal="left" vertical="top" wrapText="1"/>
    </xf>
    <xf numFmtId="0" fontId="23" fillId="3" borderId="27" xfId="0" applyFont="1" applyFill="1" applyBorder="1" applyAlignment="1">
      <alignment horizontal="left" vertical="top" wrapText="1"/>
    </xf>
    <xf numFmtId="40" fontId="23" fillId="7" borderId="3" xfId="7" applyNumberFormat="1" applyFont="1" applyFill="1" applyBorder="1" applyAlignment="1">
      <alignment horizontal="center" vertical="center"/>
    </xf>
    <xf numFmtId="40" fontId="23" fillId="7" borderId="4" xfId="7" applyNumberFormat="1" applyFont="1" applyFill="1" applyBorder="1" applyAlignment="1">
      <alignment horizontal="center" vertical="center"/>
    </xf>
    <xf numFmtId="40" fontId="23" fillId="7" borderId="1" xfId="7" applyNumberFormat="1" applyFont="1" applyFill="1" applyBorder="1" applyAlignment="1">
      <alignment horizontal="center" vertical="center"/>
    </xf>
    <xf numFmtId="0" fontId="23" fillId="5" borderId="6"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8" xfId="0" applyFont="1" applyFill="1" applyBorder="1" applyAlignment="1">
      <alignment horizontal="center" vertical="center"/>
    </xf>
    <xf numFmtId="38" fontId="23" fillId="3" borderId="0" xfId="7" applyFont="1" applyFill="1" applyBorder="1" applyAlignment="1">
      <alignment horizontal="center" vertical="center"/>
    </xf>
    <xf numFmtId="2" fontId="23" fillId="7" borderId="0" xfId="16" applyNumberFormat="1" applyFont="1" applyFill="1" applyBorder="1" applyAlignment="1">
      <alignment horizontal="center" vertical="top"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89" fillId="3" borderId="0" xfId="0" applyFont="1" applyFill="1" applyAlignment="1">
      <alignment horizontal="center" vertical="center" shrinkToFit="1"/>
    </xf>
    <xf numFmtId="0" fontId="6" fillId="3" borderId="6" xfId="0" applyFont="1" applyFill="1" applyBorder="1" applyAlignment="1">
      <alignment vertical="center" shrinkToFit="1"/>
    </xf>
    <xf numFmtId="0" fontId="6" fillId="3" borderId="7" xfId="0" applyFont="1" applyFill="1" applyBorder="1" applyAlignment="1">
      <alignment vertical="center" shrinkToFit="1"/>
    </xf>
    <xf numFmtId="0" fontId="6" fillId="3" borderId="8" xfId="0" applyFont="1" applyFill="1" applyBorder="1" applyAlignment="1">
      <alignment vertical="center" shrinkToFit="1"/>
    </xf>
    <xf numFmtId="0" fontId="6" fillId="3" borderId="4" xfId="0" applyFont="1" applyFill="1" applyBorder="1" applyAlignment="1">
      <alignment horizontal="left" vertical="center" shrinkToFit="1"/>
    </xf>
    <xf numFmtId="177" fontId="19" fillId="7" borderId="73" xfId="8" applyNumberFormat="1" applyFont="1" applyFill="1" applyBorder="1" applyAlignment="1">
      <alignment horizontal="center" vertical="center" shrinkToFit="1"/>
    </xf>
    <xf numFmtId="177" fontId="19" fillId="7" borderId="93" xfId="8" applyNumberFormat="1" applyFont="1" applyFill="1" applyBorder="1" applyAlignment="1">
      <alignment horizontal="center" vertical="center" shrinkToFit="1"/>
    </xf>
    <xf numFmtId="0" fontId="6" fillId="3" borderId="0" xfId="0" applyFont="1" applyFill="1" applyBorder="1" applyAlignment="1">
      <alignment horizontal="left" vertical="center" shrinkToFit="1"/>
    </xf>
    <xf numFmtId="0" fontId="6" fillId="3" borderId="27" xfId="0" applyFont="1" applyFill="1" applyBorder="1" applyAlignment="1">
      <alignment horizontal="left" vertical="center" shrinkToFit="1"/>
    </xf>
    <xf numFmtId="0" fontId="88" fillId="9" borderId="0" xfId="0" applyFont="1" applyFill="1" applyBorder="1" applyAlignment="1">
      <alignment vertical="center"/>
    </xf>
    <xf numFmtId="0" fontId="90" fillId="9" borderId="0" xfId="0" applyFont="1" applyFill="1" applyBorder="1" applyAlignment="1">
      <alignment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89" fillId="3" borderId="0" xfId="0" applyFont="1" applyFill="1" applyAlignment="1">
      <alignment vertical="center" wrapText="1"/>
    </xf>
    <xf numFmtId="0" fontId="88" fillId="9" borderId="0" xfId="0" applyFont="1" applyFill="1" applyAlignment="1">
      <alignment horizontal="left" vertical="center" shrinkToFit="1"/>
    </xf>
    <xf numFmtId="0" fontId="88" fillId="9" borderId="0" xfId="0" applyFont="1" applyFill="1" applyAlignment="1">
      <alignment horizontal="center" vertical="center" shrinkToFi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0" fontId="6" fillId="3" borderId="2" xfId="0" applyFont="1" applyFill="1" applyBorder="1" applyAlignment="1">
      <alignment vertical="center"/>
    </xf>
    <xf numFmtId="0" fontId="6" fillId="3" borderId="16" xfId="0" applyFont="1" applyFill="1" applyBorder="1" applyAlignment="1">
      <alignment vertical="center"/>
    </xf>
    <xf numFmtId="0" fontId="6" fillId="3" borderId="5" xfId="0" applyFont="1" applyFill="1" applyBorder="1" applyAlignment="1">
      <alignment vertical="center"/>
    </xf>
    <xf numFmtId="0" fontId="6" fillId="3" borderId="15" xfId="0" applyFont="1" applyFill="1" applyBorder="1" applyAlignment="1">
      <alignment vertical="center"/>
    </xf>
    <xf numFmtId="0" fontId="6" fillId="3" borderId="28" xfId="0" applyFont="1" applyFill="1" applyBorder="1" applyAlignment="1">
      <alignment vertical="center"/>
    </xf>
    <xf numFmtId="0" fontId="6" fillId="3" borderId="28" xfId="0" applyFont="1" applyFill="1" applyBorder="1" applyAlignment="1">
      <alignment vertical="center" shrinkToFit="1"/>
    </xf>
    <xf numFmtId="0" fontId="6" fillId="3" borderId="2" xfId="0" applyFont="1" applyFill="1" applyBorder="1" applyAlignment="1">
      <alignment vertical="center" shrinkToFit="1"/>
    </xf>
    <xf numFmtId="0" fontId="18" fillId="3" borderId="92" xfId="0" applyFont="1" applyFill="1" applyBorder="1" applyAlignment="1">
      <alignment horizontal="center" vertical="center" shrinkToFit="1"/>
    </xf>
    <xf numFmtId="0" fontId="89" fillId="3" borderId="0" xfId="0" applyFont="1" applyFill="1" applyBorder="1" applyAlignment="1">
      <alignment vertical="center" shrinkToFit="1"/>
    </xf>
    <xf numFmtId="0" fontId="89" fillId="3" borderId="0" xfId="0" applyFont="1" applyFill="1" applyAlignment="1">
      <alignment vertical="center" shrinkToFit="1"/>
    </xf>
    <xf numFmtId="0" fontId="52" fillId="3" borderId="0" xfId="0" applyFont="1" applyFill="1" applyAlignment="1">
      <alignment horizontal="center" vertical="top" wrapText="1" shrinkToFit="1"/>
    </xf>
    <xf numFmtId="0" fontId="6" fillId="3" borderId="0" xfId="0" applyFont="1" applyFill="1" applyAlignment="1">
      <alignment horizontal="center" vertical="top" shrinkToFit="1"/>
    </xf>
    <xf numFmtId="0" fontId="6" fillId="3" borderId="0" xfId="0" applyFont="1" applyFill="1" applyAlignment="1">
      <alignment horizontal="center" vertical="top"/>
    </xf>
    <xf numFmtId="0" fontId="6" fillId="3" borderId="0" xfId="0" applyFont="1" applyFill="1" applyAlignment="1">
      <alignment horizontal="left" wrapText="1"/>
    </xf>
    <xf numFmtId="0" fontId="6" fillId="3" borderId="0" xfId="0" applyFont="1" applyFill="1" applyAlignment="1">
      <alignment horizontal="center" vertical="center" shrinkToFit="1"/>
    </xf>
    <xf numFmtId="0" fontId="6" fillId="3" borderId="2" xfId="0" applyFont="1" applyFill="1" applyBorder="1" applyAlignment="1">
      <alignment shrinkToFit="1"/>
    </xf>
    <xf numFmtId="0" fontId="6" fillId="3" borderId="1" xfId="0" applyFont="1" applyFill="1" applyBorder="1" applyAlignment="1">
      <alignment shrinkToFit="1"/>
    </xf>
    <xf numFmtId="0" fontId="6" fillId="3" borderId="25" xfId="0" applyFont="1" applyFill="1" applyBorder="1" applyAlignment="1">
      <alignment shrinkToFit="1"/>
    </xf>
    <xf numFmtId="0" fontId="6" fillId="3" borderId="0" xfId="0" applyFont="1" applyFill="1" applyAlignment="1">
      <alignment vertical="center" wrapText="1"/>
    </xf>
    <xf numFmtId="0" fontId="21" fillId="3" borderId="0" xfId="0" applyFont="1" applyFill="1" applyBorder="1" applyAlignment="1">
      <alignment vertical="center" shrinkToFit="1"/>
    </xf>
    <xf numFmtId="0" fontId="6" fillId="5" borderId="0" xfId="0" applyFont="1" applyFill="1" applyBorder="1" applyAlignment="1">
      <alignment horizontal="center" vertical="center" shrinkToFit="1"/>
    </xf>
    <xf numFmtId="0" fontId="6" fillId="3" borderId="0" xfId="0" applyFont="1" applyFill="1" applyAlignment="1">
      <alignment vertical="center" shrinkToFit="1"/>
    </xf>
    <xf numFmtId="0" fontId="21" fillId="3" borderId="0" xfId="0" applyFont="1" applyFill="1" applyBorder="1" applyAlignment="1">
      <alignment horizontal="left" vertical="center" shrinkToFit="1"/>
    </xf>
    <xf numFmtId="0" fontId="6" fillId="3" borderId="6"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0" fontId="6" fillId="3" borderId="8" xfId="0" applyFont="1" applyFill="1" applyBorder="1" applyAlignment="1">
      <alignment horizontal="center" vertical="center" shrinkToFit="1"/>
    </xf>
    <xf numFmtId="0" fontId="6" fillId="3" borderId="1" xfId="0" applyFont="1" applyFill="1" applyBorder="1" applyAlignment="1">
      <alignment vertical="center" shrinkToFit="1"/>
    </xf>
    <xf numFmtId="0" fontId="6" fillId="3" borderId="27" xfId="0" applyFont="1" applyFill="1" applyBorder="1" applyAlignment="1">
      <alignment vertical="center" shrinkToFit="1"/>
    </xf>
    <xf numFmtId="0" fontId="6" fillId="3" borderId="15" xfId="0" applyFont="1" applyFill="1" applyBorder="1" applyAlignment="1">
      <alignment vertical="center" shrinkToFit="1"/>
    </xf>
    <xf numFmtId="0" fontId="6" fillId="3" borderId="25" xfId="0" applyFont="1" applyFill="1" applyBorder="1" applyAlignment="1">
      <alignment vertical="center" textRotation="255" shrinkToFit="1"/>
    </xf>
    <xf numFmtId="0" fontId="6" fillId="3" borderId="29" xfId="0" applyFont="1" applyFill="1" applyBorder="1" applyAlignment="1">
      <alignment vertical="center" textRotation="255" shrinkToFit="1"/>
    </xf>
    <xf numFmtId="0" fontId="6" fillId="3" borderId="28" xfId="0" applyFont="1" applyFill="1" applyBorder="1" applyAlignment="1">
      <alignment vertical="center" textRotation="255" shrinkToFit="1"/>
    </xf>
    <xf numFmtId="0" fontId="6" fillId="3" borderId="3" xfId="0" applyFont="1" applyFill="1" applyBorder="1" applyAlignment="1">
      <alignment horizontal="center"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16" xfId="0" applyFont="1" applyFill="1" applyBorder="1" applyAlignment="1">
      <alignment horizontal="center" vertical="center" shrinkToFit="1"/>
    </xf>
    <xf numFmtId="0" fontId="6" fillId="3" borderId="5" xfId="0" applyFont="1" applyFill="1" applyBorder="1" applyAlignment="1">
      <alignment horizontal="center" vertical="center" shrinkToFit="1"/>
    </xf>
    <xf numFmtId="0" fontId="6" fillId="3" borderId="15" xfId="0" applyFont="1" applyFill="1" applyBorder="1" applyAlignment="1">
      <alignment horizontal="center" vertical="center" shrinkToFit="1"/>
    </xf>
    <xf numFmtId="0" fontId="6" fillId="4" borderId="4"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6" fillId="5" borderId="3" xfId="0" applyFont="1" applyFill="1" applyBorder="1" applyAlignment="1">
      <alignment vertical="top" wrapText="1"/>
    </xf>
    <xf numFmtId="0" fontId="6" fillId="5" borderId="4" xfId="0" applyFont="1" applyFill="1" applyBorder="1" applyAlignment="1">
      <alignment vertical="top" wrapText="1"/>
    </xf>
    <xf numFmtId="0" fontId="6" fillId="5" borderId="1" xfId="0" applyFont="1" applyFill="1" applyBorder="1" applyAlignment="1">
      <alignment vertical="top" wrapText="1"/>
    </xf>
    <xf numFmtId="0" fontId="6" fillId="5" borderId="17" xfId="0" applyFont="1" applyFill="1" applyBorder="1" applyAlignment="1">
      <alignment vertical="top" wrapText="1"/>
    </xf>
    <xf numFmtId="0" fontId="6" fillId="5" borderId="0" xfId="0" applyFont="1" applyFill="1" applyBorder="1" applyAlignment="1">
      <alignment vertical="top" wrapText="1"/>
    </xf>
    <xf numFmtId="0" fontId="6" fillId="5" borderId="27" xfId="0" applyFont="1" applyFill="1" applyBorder="1" applyAlignment="1">
      <alignment vertical="top" wrapText="1"/>
    </xf>
    <xf numFmtId="0" fontId="6" fillId="5" borderId="16" xfId="0" applyFont="1" applyFill="1" applyBorder="1" applyAlignment="1">
      <alignment vertical="top" wrapText="1"/>
    </xf>
    <xf numFmtId="0" fontId="6" fillId="5" borderId="5" xfId="0" applyFont="1" applyFill="1" applyBorder="1" applyAlignment="1">
      <alignment vertical="top" wrapText="1"/>
    </xf>
    <xf numFmtId="0" fontId="6" fillId="5" borderId="15" xfId="0" applyFont="1" applyFill="1" applyBorder="1" applyAlignment="1">
      <alignment vertical="top" wrapText="1"/>
    </xf>
    <xf numFmtId="40" fontId="6" fillId="5" borderId="3" xfId="8" applyNumberFormat="1" applyFont="1" applyFill="1" applyBorder="1" applyAlignment="1">
      <alignment vertical="center" shrinkToFit="1"/>
    </xf>
    <xf numFmtId="40" fontId="6" fillId="5" borderId="4" xfId="8" applyNumberFormat="1" applyFont="1" applyFill="1" applyBorder="1" applyAlignment="1">
      <alignment vertical="center" shrinkToFit="1"/>
    </xf>
    <xf numFmtId="40" fontId="6" fillId="5" borderId="17" xfId="8" applyNumberFormat="1" applyFont="1" applyFill="1" applyBorder="1" applyAlignment="1">
      <alignment vertical="center" shrinkToFit="1"/>
    </xf>
    <xf numFmtId="40" fontId="6" fillId="5" borderId="0" xfId="8" applyNumberFormat="1" applyFont="1" applyFill="1" applyBorder="1" applyAlignment="1">
      <alignment vertical="center" shrinkToFit="1"/>
    </xf>
    <xf numFmtId="40" fontId="6" fillId="5" borderId="16" xfId="8" applyNumberFormat="1" applyFont="1" applyFill="1" applyBorder="1" applyAlignment="1">
      <alignment vertical="center" shrinkToFit="1"/>
    </xf>
    <xf numFmtId="40" fontId="6" fillId="5" borderId="5" xfId="8" applyNumberFormat="1" applyFont="1" applyFill="1" applyBorder="1" applyAlignment="1">
      <alignment vertical="center" shrinkToFit="1"/>
    </xf>
    <xf numFmtId="0" fontId="6" fillId="3" borderId="4" xfId="0" applyFont="1" applyFill="1" applyBorder="1" applyAlignment="1">
      <alignment horizontal="right" vertical="center" shrinkToFit="1"/>
    </xf>
    <xf numFmtId="0" fontId="6" fillId="3" borderId="1" xfId="0" applyFont="1" applyFill="1" applyBorder="1" applyAlignment="1">
      <alignment horizontal="right" vertical="center" shrinkToFit="1"/>
    </xf>
    <xf numFmtId="0" fontId="6" fillId="3" borderId="0" xfId="0" applyFont="1" applyFill="1" applyBorder="1" applyAlignment="1">
      <alignment horizontal="right" vertical="center" shrinkToFit="1"/>
    </xf>
    <xf numFmtId="0" fontId="6" fillId="3" borderId="27" xfId="0" applyFont="1" applyFill="1" applyBorder="1" applyAlignment="1">
      <alignment horizontal="right" vertical="center" shrinkToFit="1"/>
    </xf>
    <xf numFmtId="0" fontId="6" fillId="3" borderId="5" xfId="0" applyFont="1" applyFill="1" applyBorder="1" applyAlignment="1">
      <alignment horizontal="right" vertical="center" shrinkToFit="1"/>
    </xf>
    <xf numFmtId="0" fontId="6" fillId="3" borderId="15" xfId="0" applyFont="1" applyFill="1" applyBorder="1" applyAlignment="1">
      <alignment horizontal="right" vertical="center" shrinkToFit="1"/>
    </xf>
    <xf numFmtId="0" fontId="6" fillId="5" borderId="4"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6" fillId="3" borderId="17" xfId="0" applyFont="1" applyFill="1" applyBorder="1" applyAlignment="1">
      <alignment horizontal="center" vertical="center" shrinkToFit="1"/>
    </xf>
    <xf numFmtId="0" fontId="6" fillId="3" borderId="0"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4" xfId="0" applyFont="1" applyFill="1" applyBorder="1" applyAlignment="1">
      <alignment horizontal="center" vertical="center" wrapText="1" shrinkToFit="1"/>
    </xf>
    <xf numFmtId="0" fontId="25" fillId="3" borderId="0" xfId="0" applyFont="1" applyFill="1" applyAlignment="1">
      <alignment horizontal="center" vertical="center" wrapText="1"/>
    </xf>
    <xf numFmtId="0" fontId="25" fillId="3" borderId="0" xfId="0" applyFont="1" applyFill="1" applyAlignment="1">
      <alignment horizontal="center" vertical="center"/>
    </xf>
    <xf numFmtId="0" fontId="21" fillId="3"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27"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1" fillId="3" borderId="0" xfId="0" applyFont="1" applyFill="1" applyBorder="1" applyAlignment="1">
      <alignment horizontal="center" vertical="center"/>
    </xf>
    <xf numFmtId="0" fontId="21" fillId="3" borderId="8" xfId="0" applyFont="1" applyFill="1" applyBorder="1" applyAlignment="1">
      <alignment horizontal="center" vertical="center" textRotation="255"/>
    </xf>
    <xf numFmtId="0" fontId="21" fillId="3" borderId="2" xfId="0" applyFont="1" applyFill="1" applyBorder="1" applyAlignment="1">
      <alignment horizontal="center" vertical="center" textRotation="255"/>
    </xf>
    <xf numFmtId="0" fontId="21" fillId="3" borderId="2" xfId="0" applyFont="1" applyFill="1" applyBorder="1" applyAlignment="1">
      <alignment horizontal="center" vertical="center"/>
    </xf>
    <xf numFmtId="0" fontId="21" fillId="3" borderId="40" xfId="0" applyFont="1" applyFill="1" applyBorder="1" applyAlignment="1">
      <alignment horizontal="center" vertical="center"/>
    </xf>
    <xf numFmtId="38" fontId="21" fillId="5" borderId="3" xfId="8" applyFont="1" applyFill="1" applyBorder="1" applyAlignment="1">
      <alignment horizontal="right" vertical="center" indent="1"/>
    </xf>
    <xf numFmtId="38" fontId="21" fillId="5" borderId="4" xfId="8" applyFont="1" applyFill="1" applyBorder="1" applyAlignment="1">
      <alignment horizontal="right" vertical="center" indent="1"/>
    </xf>
    <xf numFmtId="38" fontId="21" fillId="5" borderId="50" xfId="8" applyFont="1" applyFill="1" applyBorder="1" applyAlignment="1">
      <alignment horizontal="right" vertical="center" indent="1"/>
    </xf>
    <xf numFmtId="38" fontId="21" fillId="5" borderId="42" xfId="8" applyFont="1" applyFill="1" applyBorder="1" applyAlignment="1">
      <alignment horizontal="right" vertical="center" indent="1"/>
    </xf>
    <xf numFmtId="0" fontId="21" fillId="3" borderId="4" xfId="0" applyFont="1" applyFill="1" applyBorder="1" applyAlignment="1">
      <alignment horizontal="right" vertical="center"/>
    </xf>
    <xf numFmtId="0" fontId="21" fillId="3" borderId="1" xfId="0" applyFont="1" applyFill="1" applyBorder="1" applyAlignment="1">
      <alignment horizontal="right" vertical="center"/>
    </xf>
    <xf numFmtId="0" fontId="21" fillId="3" borderId="42" xfId="0" applyFont="1" applyFill="1" applyBorder="1" applyAlignment="1">
      <alignment horizontal="right" vertical="center"/>
    </xf>
    <xf numFmtId="0" fontId="21" fillId="3" borderId="53" xfId="0" applyFont="1" applyFill="1" applyBorder="1" applyAlignment="1">
      <alignment horizontal="right" vertical="center"/>
    </xf>
    <xf numFmtId="0" fontId="21" fillId="3" borderId="28" xfId="0" applyFont="1" applyFill="1" applyBorder="1" applyAlignment="1">
      <alignment horizontal="center" vertical="center"/>
    </xf>
    <xf numFmtId="38" fontId="21" fillId="5" borderId="17" xfId="8" applyFont="1" applyFill="1" applyBorder="1" applyAlignment="1">
      <alignment horizontal="right" vertical="center" indent="1"/>
    </xf>
    <xf numFmtId="38" fontId="21" fillId="5" borderId="0" xfId="8" applyFont="1" applyFill="1" applyBorder="1" applyAlignment="1">
      <alignment horizontal="right" vertical="center" indent="1"/>
    </xf>
    <xf numFmtId="38" fontId="21" fillId="5" borderId="16" xfId="8" applyFont="1" applyFill="1" applyBorder="1" applyAlignment="1">
      <alignment horizontal="right" vertical="center" indent="1"/>
    </xf>
    <xf numFmtId="38" fontId="21" fillId="5" borderId="5" xfId="8" applyFont="1" applyFill="1" applyBorder="1" applyAlignment="1">
      <alignment horizontal="right" vertical="center" indent="1"/>
    </xf>
    <xf numFmtId="0" fontId="21" fillId="3" borderId="0" xfId="0" applyFont="1" applyFill="1" applyBorder="1" applyAlignment="1">
      <alignment horizontal="right" vertical="center"/>
    </xf>
    <xf numFmtId="0" fontId="21" fillId="3" borderId="27" xfId="0" applyFont="1" applyFill="1" applyBorder="1" applyAlignment="1">
      <alignment horizontal="right" vertical="center"/>
    </xf>
    <xf numFmtId="0" fontId="21" fillId="3" borderId="5" xfId="0" applyFont="1" applyFill="1" applyBorder="1" applyAlignment="1">
      <alignment horizontal="right" vertical="center"/>
    </xf>
    <xf numFmtId="0" fontId="21" fillId="3" borderId="15" xfId="0" applyFont="1" applyFill="1" applyBorder="1" applyAlignment="1">
      <alignment horizontal="right" vertical="center"/>
    </xf>
    <xf numFmtId="0" fontId="21" fillId="3" borderId="6" xfId="0" applyFont="1" applyFill="1" applyBorder="1" applyAlignment="1">
      <alignment horizontal="center" vertical="center"/>
    </xf>
    <xf numFmtId="0" fontId="21" fillId="3" borderId="32" xfId="0" applyFont="1" applyFill="1" applyBorder="1" applyAlignment="1">
      <alignment horizontal="center" vertical="center"/>
    </xf>
    <xf numFmtId="0" fontId="21" fillId="3" borderId="25" xfId="0" applyFont="1" applyFill="1" applyBorder="1" applyAlignment="1">
      <alignment horizontal="center" vertical="center" textRotation="255"/>
    </xf>
    <xf numFmtId="0" fontId="21" fillId="3" borderId="25"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1" xfId="0" applyFont="1" applyFill="1" applyBorder="1" applyAlignment="1">
      <alignment horizontal="center" vertical="center"/>
    </xf>
    <xf numFmtId="0" fontId="21" fillId="3" borderId="27"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4" xfId="0" applyFont="1" applyFill="1" applyBorder="1" applyAlignment="1">
      <alignment horizontal="left" vertical="center"/>
    </xf>
    <xf numFmtId="0" fontId="21" fillId="3" borderId="3" xfId="0" applyFont="1" applyFill="1" applyBorder="1" applyAlignment="1">
      <alignment horizontal="center" vertical="center"/>
    </xf>
    <xf numFmtId="0" fontId="21" fillId="3" borderId="17" xfId="0" applyFont="1" applyFill="1" applyBorder="1" applyAlignment="1">
      <alignment horizontal="center" vertical="center"/>
    </xf>
    <xf numFmtId="181" fontId="21" fillId="5" borderId="4" xfId="8" applyNumberFormat="1" applyFont="1" applyFill="1" applyBorder="1" applyAlignment="1">
      <alignment horizontal="right" vertical="center" indent="1"/>
    </xf>
    <xf numFmtId="181" fontId="21" fillId="5" borderId="5" xfId="8" applyNumberFormat="1" applyFont="1" applyFill="1" applyBorder="1" applyAlignment="1">
      <alignment horizontal="right" vertical="center" indent="1"/>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3" xfId="0" applyFont="1" applyFill="1" applyBorder="1" applyAlignment="1">
      <alignment vertical="center" textRotation="255"/>
    </xf>
    <xf numFmtId="0" fontId="21" fillId="3" borderId="4" xfId="0" applyFont="1" applyFill="1" applyBorder="1" applyAlignment="1">
      <alignment vertical="center"/>
    </xf>
    <xf numFmtId="0" fontId="21" fillId="3" borderId="1" xfId="0" applyFont="1" applyFill="1" applyBorder="1" applyAlignment="1">
      <alignment vertical="center"/>
    </xf>
    <xf numFmtId="0" fontId="21" fillId="3" borderId="17" xfId="0" applyFont="1" applyFill="1" applyBorder="1" applyAlignment="1">
      <alignment vertical="center"/>
    </xf>
    <xf numFmtId="0" fontId="21" fillId="3" borderId="0" xfId="0" applyFont="1" applyFill="1" applyBorder="1" applyAlignment="1">
      <alignment vertical="center"/>
    </xf>
    <xf numFmtId="0" fontId="21" fillId="3" borderId="27" xfId="0" applyFont="1" applyFill="1" applyBorder="1" applyAlignment="1">
      <alignment vertical="center"/>
    </xf>
    <xf numFmtId="0" fontId="21" fillId="3" borderId="16" xfId="0" applyFont="1" applyFill="1" applyBorder="1" applyAlignment="1">
      <alignment vertical="center"/>
    </xf>
    <xf numFmtId="0" fontId="21" fillId="3" borderId="5" xfId="0" applyFont="1" applyFill="1" applyBorder="1" applyAlignment="1">
      <alignment vertical="center"/>
    </xf>
    <xf numFmtId="0" fontId="21" fillId="3" borderId="15" xfId="0" applyFont="1" applyFill="1" applyBorder="1" applyAlignment="1">
      <alignment vertical="center"/>
    </xf>
    <xf numFmtId="0" fontId="21" fillId="3" borderId="16" xfId="0" applyFont="1" applyFill="1" applyBorder="1" applyAlignment="1">
      <alignment horizontal="center" vertical="center"/>
    </xf>
    <xf numFmtId="0" fontId="21" fillId="5" borderId="3" xfId="0" applyFont="1" applyFill="1" applyBorder="1" applyAlignment="1">
      <alignment horizontal="left" vertical="top" wrapText="1"/>
    </xf>
    <xf numFmtId="0" fontId="21" fillId="5" borderId="4" xfId="0"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0" xfId="0"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16" xfId="0" applyFont="1" applyFill="1" applyBorder="1" applyAlignment="1">
      <alignment horizontal="left" vertical="top" wrapText="1"/>
    </xf>
    <xf numFmtId="0" fontId="21" fillId="5" borderId="5" xfId="0" applyFont="1" applyFill="1" applyBorder="1" applyAlignment="1">
      <alignment horizontal="left" vertical="top" wrapText="1"/>
    </xf>
    <xf numFmtId="0" fontId="21" fillId="5" borderId="15" xfId="0" applyFont="1" applyFill="1" applyBorder="1" applyAlignment="1">
      <alignment horizontal="left" vertical="top" wrapText="1"/>
    </xf>
    <xf numFmtId="0" fontId="6" fillId="3" borderId="3" xfId="0" applyFont="1" applyFill="1" applyBorder="1" applyAlignment="1">
      <alignment horizontal="distributed" vertical="center" wrapText="1"/>
    </xf>
    <xf numFmtId="0" fontId="6" fillId="3" borderId="4" xfId="0" applyFont="1" applyFill="1" applyBorder="1" applyAlignment="1">
      <alignment horizontal="distributed" vertical="center" wrapText="1"/>
    </xf>
    <xf numFmtId="0" fontId="6" fillId="3" borderId="1" xfId="0" applyFont="1" applyFill="1" applyBorder="1" applyAlignment="1">
      <alignment horizontal="distributed" vertical="center" wrapText="1"/>
    </xf>
    <xf numFmtId="0" fontId="6" fillId="3" borderId="3" xfId="0" applyFont="1" applyFill="1" applyBorder="1" applyAlignment="1">
      <alignment horizontal="center" vertical="center" wrapText="1" shrinkToFit="1"/>
    </xf>
    <xf numFmtId="0" fontId="6" fillId="3" borderId="3" xfId="0" applyFont="1" applyFill="1" applyBorder="1" applyAlignment="1">
      <alignment horizontal="distributed" vertical="center" shrinkToFit="1"/>
    </xf>
    <xf numFmtId="0" fontId="6" fillId="3" borderId="1" xfId="0" applyFont="1" applyFill="1" applyBorder="1" applyAlignment="1">
      <alignment horizontal="distributed" vertical="center" shrinkToFit="1"/>
    </xf>
    <xf numFmtId="0" fontId="6" fillId="3" borderId="16" xfId="0" applyFont="1" applyFill="1" applyBorder="1" applyAlignment="1">
      <alignment horizontal="distributed" vertical="center" shrinkToFit="1"/>
    </xf>
    <xf numFmtId="0" fontId="6" fillId="3" borderId="15" xfId="0" applyFont="1" applyFill="1" applyBorder="1" applyAlignment="1">
      <alignment horizontal="distributed" vertical="center" shrinkToFit="1"/>
    </xf>
    <xf numFmtId="0" fontId="6" fillId="3" borderId="17" xfId="0" applyFont="1" applyFill="1" applyBorder="1" applyAlignment="1">
      <alignment horizontal="distributed" vertical="center" wrapText="1"/>
    </xf>
    <xf numFmtId="0" fontId="6" fillId="3" borderId="0" xfId="0" applyFont="1" applyFill="1" applyBorder="1" applyAlignment="1">
      <alignment horizontal="distributed" vertical="center" wrapText="1"/>
    </xf>
    <xf numFmtId="0" fontId="6" fillId="3" borderId="27" xfId="0" applyFont="1" applyFill="1" applyBorder="1" applyAlignment="1">
      <alignment horizontal="distributed" vertical="center" wrapText="1"/>
    </xf>
    <xf numFmtId="0" fontId="6" fillId="3" borderId="4" xfId="0" applyFont="1" applyFill="1" applyBorder="1" applyAlignment="1">
      <alignment horizontal="distributed" vertical="center" shrinkToFit="1"/>
    </xf>
    <xf numFmtId="0" fontId="6" fillId="3" borderId="17" xfId="0" applyFont="1" applyFill="1" applyBorder="1" applyAlignment="1">
      <alignment horizontal="distributed" vertical="center" shrinkToFit="1"/>
    </xf>
    <xf numFmtId="0" fontId="6" fillId="3" borderId="0" xfId="0" applyFont="1" applyFill="1" applyBorder="1" applyAlignment="1">
      <alignment horizontal="distributed" vertical="center" shrinkToFit="1"/>
    </xf>
    <xf numFmtId="0" fontId="6" fillId="3" borderId="27" xfId="0" applyFont="1" applyFill="1" applyBorder="1" applyAlignment="1">
      <alignment horizontal="distributed" vertical="center" shrinkToFit="1"/>
    </xf>
    <xf numFmtId="0" fontId="6" fillId="3" borderId="5" xfId="0" applyFont="1" applyFill="1" applyBorder="1" applyAlignment="1">
      <alignment horizontal="distributed" vertical="center" shrinkToFit="1"/>
    </xf>
    <xf numFmtId="40" fontId="6" fillId="5" borderId="0" xfId="8" applyNumberFormat="1" applyFont="1" applyFill="1" applyBorder="1" applyAlignment="1">
      <alignment horizontal="center" vertical="center" shrinkToFit="1"/>
    </xf>
    <xf numFmtId="0" fontId="6" fillId="3" borderId="0" xfId="0" applyFont="1" applyFill="1" applyBorder="1" applyAlignment="1">
      <alignment vertical="center" shrinkToFi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10" fillId="0" borderId="4" xfId="0" applyFont="1" applyBorder="1" applyAlignment="1">
      <alignment horizontal="left" vertical="center" wrapText="1"/>
    </xf>
    <xf numFmtId="0" fontId="6" fillId="0" borderId="0" xfId="0" applyFont="1" applyBorder="1" applyAlignment="1">
      <alignment horizontal="left" vertic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27" xfId="0" applyFont="1" applyBorder="1" applyAlignment="1">
      <alignment horizontal="justify" vertical="center" wrapText="1"/>
    </xf>
    <xf numFmtId="0" fontId="10" fillId="0" borderId="2" xfId="0" applyFont="1" applyBorder="1" applyAlignment="1">
      <alignment horizontal="left" wrapText="1"/>
    </xf>
    <xf numFmtId="0" fontId="10" fillId="0" borderId="6" xfId="0" applyFont="1" applyBorder="1" applyAlignment="1">
      <alignment horizontal="left" wrapText="1"/>
    </xf>
    <xf numFmtId="0" fontId="6" fillId="0" borderId="6" xfId="0" applyFont="1" applyBorder="1" applyAlignment="1">
      <alignment horizontal="left" shrinkToFit="1"/>
    </xf>
    <xf numFmtId="0" fontId="6" fillId="0" borderId="8" xfId="0" applyFont="1" applyBorder="1" applyAlignment="1">
      <alignment horizontal="left" shrinkToFit="1"/>
    </xf>
    <xf numFmtId="0" fontId="6" fillId="0" borderId="7" xfId="0" applyFont="1" applyBorder="1" applyAlignment="1">
      <alignment horizontal="justify" wrapText="1"/>
    </xf>
    <xf numFmtId="0" fontId="10" fillId="0" borderId="2" xfId="0" applyFont="1" applyBorder="1" applyAlignment="1">
      <alignment horizontal="left" vertical="center" wrapText="1"/>
    </xf>
    <xf numFmtId="0" fontId="10" fillId="0" borderId="25" xfId="0" applyFont="1" applyBorder="1" applyAlignment="1">
      <alignment horizontal="left" vertical="center" wrapText="1"/>
    </xf>
    <xf numFmtId="0" fontId="6" fillId="0" borderId="12" xfId="0" applyFont="1" applyBorder="1" applyAlignment="1">
      <alignment horizontal="justify" vertical="center" wrapText="1"/>
    </xf>
    <xf numFmtId="0" fontId="6" fillId="0" borderId="13" xfId="0" applyFont="1" applyBorder="1" applyAlignment="1">
      <alignment horizontal="justify" vertical="center" wrapText="1"/>
    </xf>
    <xf numFmtId="0" fontId="6" fillId="0" borderId="14" xfId="0" applyFont="1" applyBorder="1" applyAlignment="1">
      <alignment horizontal="justify" vertical="center" wrapText="1"/>
    </xf>
    <xf numFmtId="0" fontId="6" fillId="0" borderId="2" xfId="0" applyFont="1" applyBorder="1" applyAlignment="1">
      <alignment horizontal="center" wrapText="1"/>
    </xf>
    <xf numFmtId="0" fontId="6" fillId="0" borderId="3" xfId="0" applyFont="1" applyBorder="1" applyAlignment="1">
      <alignment horizontal="center" shrinkToFit="1"/>
    </xf>
    <xf numFmtId="0" fontId="6" fillId="0" borderId="4" xfId="0" applyFont="1" applyBorder="1" applyAlignment="1">
      <alignment horizontal="center" shrinkToFit="1"/>
    </xf>
    <xf numFmtId="0" fontId="6" fillId="0" borderId="1" xfId="0" applyFont="1" applyBorder="1" applyAlignment="1">
      <alignment horizontal="center" shrinkToFit="1"/>
    </xf>
    <xf numFmtId="0" fontId="6" fillId="0" borderId="16" xfId="0" applyFont="1" applyBorder="1" applyAlignment="1">
      <alignment horizontal="center"/>
    </xf>
    <xf numFmtId="0" fontId="6" fillId="0" borderId="5" xfId="0"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shrinkToFit="1"/>
    </xf>
    <xf numFmtId="0" fontId="6" fillId="0" borderId="5" xfId="0" applyFont="1" applyBorder="1" applyAlignment="1">
      <alignment horizontal="center" shrinkToFit="1"/>
    </xf>
    <xf numFmtId="0" fontId="6" fillId="0" borderId="15" xfId="0" applyFont="1" applyBorder="1" applyAlignment="1">
      <alignment horizontal="center" shrinkToFit="1"/>
    </xf>
    <xf numFmtId="0" fontId="6" fillId="0" borderId="7" xfId="0" applyFont="1" applyBorder="1" applyAlignment="1">
      <alignment horizontal="left" vertical="top"/>
    </xf>
    <xf numFmtId="0" fontId="6" fillId="0" borderId="116" xfId="0" applyFont="1" applyBorder="1" applyAlignment="1">
      <alignment horizontal="left" vertical="top"/>
    </xf>
    <xf numFmtId="0" fontId="10" fillId="0" borderId="7" xfId="0" applyFont="1" applyBorder="1" applyAlignment="1">
      <alignment horizontal="left" vertical="top"/>
    </xf>
    <xf numFmtId="0" fontId="10" fillId="0" borderId="116" xfId="0" applyFont="1" applyBorder="1" applyAlignment="1">
      <alignment horizontal="left" vertical="top"/>
    </xf>
    <xf numFmtId="0" fontId="6" fillId="0" borderId="4" xfId="0" applyFont="1" applyBorder="1" applyAlignment="1">
      <alignment horizontal="left" vertical="top"/>
    </xf>
    <xf numFmtId="0" fontId="10" fillId="0" borderId="4" xfId="0" applyFont="1" applyBorder="1" applyAlignment="1">
      <alignment horizontal="left" vertical="top"/>
    </xf>
    <xf numFmtId="0" fontId="10" fillId="0" borderId="117" xfId="0" applyFont="1" applyBorder="1" applyAlignment="1">
      <alignment horizontal="left" vertical="top"/>
    </xf>
    <xf numFmtId="0" fontId="6" fillId="0" borderId="20" xfId="0" applyFont="1" applyBorder="1" applyAlignment="1">
      <alignment horizontal="center" wrapText="1"/>
    </xf>
    <xf numFmtId="0" fontId="6" fillId="0" borderId="1" xfId="0" applyFont="1" applyBorder="1" applyAlignment="1">
      <alignment horizontal="center" wrapText="1"/>
    </xf>
    <xf numFmtId="0" fontId="6" fillId="0" borderId="118" xfId="0" applyFont="1" applyBorder="1" applyAlignment="1">
      <alignment horizontal="center" wrapText="1"/>
    </xf>
    <xf numFmtId="0" fontId="6" fillId="0" borderId="27" xfId="0" applyFont="1" applyBorder="1" applyAlignment="1">
      <alignment horizontal="center" wrapText="1"/>
    </xf>
    <xf numFmtId="0" fontId="6" fillId="0" borderId="3" xfId="0" applyFont="1" applyBorder="1" applyAlignment="1">
      <alignment horizontal="left"/>
    </xf>
    <xf numFmtId="0" fontId="6" fillId="0" borderId="4" xfId="0" applyFont="1" applyBorder="1" applyAlignment="1">
      <alignment horizontal="left"/>
    </xf>
    <xf numFmtId="0" fontId="6" fillId="0" borderId="1"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0" xfId="0" applyFont="1" applyBorder="1" applyAlignment="1">
      <alignment horizontal="left" vertical="top" wrapText="1"/>
    </xf>
    <xf numFmtId="0" fontId="6" fillId="0" borderId="23" xfId="0" applyFont="1" applyBorder="1" applyAlignment="1">
      <alignment horizontal="left" vertical="top"/>
    </xf>
    <xf numFmtId="0" fontId="6" fillId="0" borderId="119" xfId="0" applyFont="1" applyBorder="1" applyAlignment="1">
      <alignment horizontal="left" vertical="top"/>
    </xf>
    <xf numFmtId="0" fontId="6" fillId="0" borderId="2" xfId="0" applyFont="1" applyBorder="1" applyAlignment="1">
      <alignment horizontal="left" shrinkToFit="1"/>
    </xf>
    <xf numFmtId="0" fontId="6" fillId="0" borderId="15" xfId="0" applyFont="1" applyBorder="1" applyAlignment="1">
      <alignment horizontal="center" wrapText="1"/>
    </xf>
    <xf numFmtId="0" fontId="6" fillId="0" borderId="3" xfId="0" applyFont="1" applyBorder="1" applyAlignment="1">
      <alignment horizontal="center" wrapText="1"/>
    </xf>
    <xf numFmtId="0" fontId="6" fillId="0" borderId="17" xfId="0" applyFont="1" applyBorder="1" applyAlignment="1">
      <alignment horizontal="center" wrapText="1"/>
    </xf>
    <xf numFmtId="0" fontId="6" fillId="0" borderId="0" xfId="0" applyFont="1" applyBorder="1" applyAlignment="1">
      <alignment horizontal="center" wrapText="1"/>
    </xf>
    <xf numFmtId="0" fontId="6" fillId="0" borderId="16" xfId="0" applyFont="1" applyBorder="1" applyAlignment="1">
      <alignment horizontal="center" wrapText="1"/>
    </xf>
  </cellXfs>
  <cellStyles count="26">
    <cellStyle name="_☆(サンプル)方式・構成設計書" xfId="1" xr:uid="{00000000-0005-0000-0000-000000000000}"/>
    <cellStyle name="スタイル 1" xfId="2" xr:uid="{00000000-0005-0000-0000-000001000000}"/>
    <cellStyle name="パーセント" xfId="3" builtinId="5"/>
    <cellStyle name="パーセント 2" xfId="4" xr:uid="{00000000-0005-0000-0000-000003000000}"/>
    <cellStyle name="パーセント 2 2" xfId="5" xr:uid="{00000000-0005-0000-0000-000004000000}"/>
    <cellStyle name="パーセント 2 2 2" xfId="24" xr:uid="{52D7043E-2222-4C94-BF8A-CB3D793DF78E}"/>
    <cellStyle name="ハイパーリンク 2" xfId="6" xr:uid="{00000000-0005-0000-0000-000005000000}"/>
    <cellStyle name="桁区切り" xfId="7" builtinId="6"/>
    <cellStyle name="桁区切り 2" xfId="8" xr:uid="{00000000-0005-0000-0000-000007000000}"/>
    <cellStyle name="桁区切り 2 2" xfId="22" xr:uid="{411EC59B-CD4F-4263-BA46-8E2A41F65900}"/>
    <cellStyle name="桁区切り 3" xfId="9" xr:uid="{00000000-0005-0000-0000-000008000000}"/>
    <cellStyle name="桁区切り 4" xfId="21" xr:uid="{8D2DD62C-CF98-4618-A257-AE9A09F02B3F}"/>
    <cellStyle name="標準" xfId="0" builtinId="0"/>
    <cellStyle name="標準 2" xfId="10" xr:uid="{00000000-0005-0000-0000-00000A000000}"/>
    <cellStyle name="標準 2 2" xfId="11" xr:uid="{00000000-0005-0000-0000-00000B000000}"/>
    <cellStyle name="標準 2 3" xfId="18" xr:uid="{5D15594B-B7DB-4446-89A0-2C79B4B06518}"/>
    <cellStyle name="標準 2 3 2" xfId="19" xr:uid="{E036009B-4227-4F12-8E90-D8E748490482}"/>
    <cellStyle name="標準 3" xfId="12" xr:uid="{00000000-0005-0000-0000-00000C000000}"/>
    <cellStyle name="標準 3 2" xfId="13" xr:uid="{00000000-0005-0000-0000-00000D000000}"/>
    <cellStyle name="標準 3 2 2" xfId="23" xr:uid="{BBE7A322-85CE-41DA-9A78-4DE075EF847B}"/>
    <cellStyle name="標準 4" xfId="14" xr:uid="{00000000-0005-0000-0000-00000E000000}"/>
    <cellStyle name="標準 4 2" xfId="25" xr:uid="{B95E2DF5-E8AE-425A-8FDB-86955C58B2FD}"/>
    <cellStyle name="標準 5" xfId="15" xr:uid="{00000000-0005-0000-0000-00000F000000}"/>
    <cellStyle name="標準_~9263894" xfId="16" xr:uid="{00000000-0005-0000-0000-000010000000}"/>
    <cellStyle name="標準_付表　訪問介護　修正版_第一号様式 2" xfId="20" xr:uid="{5F1156C9-E3A1-4AC4-98BF-B110E4E91AB3}"/>
    <cellStyle name="未定義" xfId="17" xr:uid="{00000000-0005-0000-0000-000011000000}"/>
  </cellStyles>
  <dxfs count="2">
    <dxf>
      <fill>
        <patternFill>
          <bgColor theme="0" tint="-0.499984740745262"/>
        </patternFill>
      </fill>
    </dxf>
    <dxf>
      <fill>
        <patternFill>
          <bgColor theme="0" tint="-0.499984740745262"/>
        </patternFill>
      </fill>
    </dxf>
  </dxfs>
  <tableStyles count="0" defaultTableStyle="TableStyleMedium9" defaultPivotStyle="PivotStyleLight16"/>
  <colors>
    <mruColors>
      <color rgb="FF0000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988116" y="840014"/>
          <a:ext cx="4142606" cy="37507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76639" y="838200"/>
          <a:ext cx="5833593" cy="3464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243840</xdr:rowOff>
        </xdr:to>
        <xdr:sp macro="" textlink="">
          <xdr:nvSpPr>
            <xdr:cNvPr id="635905" name="Check Box 1" hidden="1">
              <a:extLst>
                <a:ext uri="{63B3BB69-23CF-44E3-9099-C40C66FF867C}">
                  <a14:compatExt spid="_x0000_s635905"/>
                </a:ext>
                <a:ext uri="{FF2B5EF4-FFF2-40B4-BE49-F238E27FC236}">
                  <a16:creationId xmlns:a16="http://schemas.microsoft.com/office/drawing/2014/main" id="{00000000-0008-0000-1200-000001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243840</xdr:rowOff>
        </xdr:to>
        <xdr:sp macro="" textlink="">
          <xdr:nvSpPr>
            <xdr:cNvPr id="635906" name="Check Box 2" hidden="1">
              <a:extLst>
                <a:ext uri="{63B3BB69-23CF-44E3-9099-C40C66FF867C}">
                  <a14:compatExt spid="_x0000_s635906"/>
                </a:ext>
                <a:ext uri="{FF2B5EF4-FFF2-40B4-BE49-F238E27FC236}">
                  <a16:creationId xmlns:a16="http://schemas.microsoft.com/office/drawing/2014/main" id="{00000000-0008-0000-1200-000002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35907" name="Check Box 3" hidden="1">
              <a:extLst>
                <a:ext uri="{63B3BB69-23CF-44E3-9099-C40C66FF867C}">
                  <a14:compatExt spid="_x0000_s635907"/>
                </a:ext>
                <a:ext uri="{FF2B5EF4-FFF2-40B4-BE49-F238E27FC236}">
                  <a16:creationId xmlns:a16="http://schemas.microsoft.com/office/drawing/2014/main" id="{00000000-0008-0000-1200-000003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35908" name="Check Box 4" hidden="1">
              <a:extLst>
                <a:ext uri="{63B3BB69-23CF-44E3-9099-C40C66FF867C}">
                  <a14:compatExt spid="_x0000_s635908"/>
                </a:ext>
                <a:ext uri="{FF2B5EF4-FFF2-40B4-BE49-F238E27FC236}">
                  <a16:creationId xmlns:a16="http://schemas.microsoft.com/office/drawing/2014/main" id="{00000000-0008-0000-1200-000004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243840</xdr:rowOff>
        </xdr:to>
        <xdr:sp macro="" textlink="">
          <xdr:nvSpPr>
            <xdr:cNvPr id="635909" name="Check Box 5" hidden="1">
              <a:extLst>
                <a:ext uri="{63B3BB69-23CF-44E3-9099-C40C66FF867C}">
                  <a14:compatExt spid="_x0000_s635909"/>
                </a:ext>
                <a:ext uri="{FF2B5EF4-FFF2-40B4-BE49-F238E27FC236}">
                  <a16:creationId xmlns:a16="http://schemas.microsoft.com/office/drawing/2014/main" id="{00000000-0008-0000-1200-000005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xdr:col>
      <xdr:colOff>112060</xdr:colOff>
      <xdr:row>17</xdr:row>
      <xdr:rowOff>100852</xdr:rowOff>
    </xdr:from>
    <xdr:to>
      <xdr:col>36</xdr:col>
      <xdr:colOff>145677</xdr:colOff>
      <xdr:row>37</xdr:row>
      <xdr:rowOff>11206</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2939080" y="3286012"/>
          <a:ext cx="7546937" cy="3872754"/>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r>
            <a:rPr kumimoji="1" lang="ja-JP" altLang="en-US" sz="1100"/>
            <a:t>勤務表の作成について・・・</a:t>
          </a:r>
          <a:endParaRPr kumimoji="1" lang="en-US" altLang="ja-JP" sz="1100"/>
        </a:p>
        <a:p>
          <a:pPr algn="l"/>
          <a:r>
            <a:rPr kumimoji="1" lang="ja-JP" altLang="en-US" sz="1100"/>
            <a:t>　基準（勤務体制の確保等）では、「施設（事業所）ごとに、原則として月ごとに勤務表を作成し、従業者の日々の勤務時間、常勤・非常勤の別、介護・介護職員等の配置兼務関係等を明確にすること」を定めています。</a:t>
          </a:r>
          <a:endParaRPr kumimoji="1" lang="en-US" altLang="ja-JP" sz="1100"/>
        </a:p>
        <a:p>
          <a:pPr algn="l"/>
          <a:endParaRPr kumimoji="1" lang="en-US" altLang="ja-JP" sz="1100"/>
        </a:p>
        <a:p>
          <a:pPr algn="l"/>
          <a:r>
            <a:rPr kumimoji="1" lang="ja-JP" altLang="en-US" sz="1100"/>
            <a:t>　この勤務表は、人員基準や夜勤職員（加算含む）などの計算ができるように参考に作成したものです。</a:t>
          </a:r>
          <a:endParaRPr kumimoji="1" lang="en-US" altLang="ja-JP" sz="1100"/>
        </a:p>
        <a:p>
          <a:pPr algn="l"/>
          <a:r>
            <a:rPr kumimoji="1" lang="ja-JP" altLang="en-US" sz="1100"/>
            <a:t>　普段の勤務予定表として作成し、最終的に実績表として再作成するなどしてご活用ください。（活用にあっては任意です。）</a:t>
          </a:r>
          <a:endParaRPr kumimoji="1" lang="en-US" altLang="ja-JP" sz="1100"/>
        </a:p>
        <a:p>
          <a:pPr algn="l"/>
          <a:endParaRPr kumimoji="1" lang="en-US" altLang="ja-JP" sz="1100"/>
        </a:p>
        <a:p>
          <a:pPr algn="l"/>
          <a:r>
            <a:rPr kumimoji="1" lang="ja-JP" altLang="en-US" sz="1100"/>
            <a:t>　作成にあっては、事業所単位で作成する。または事業所に勤務する職種単位で作成し事業所ごとに管理する等して、事業所ごとに月ごとの勤務時間がわかるよう、把握しやすいよう工夫してください。</a:t>
          </a:r>
          <a:endParaRPr kumimoji="1" lang="en-US" altLang="ja-JP" sz="1100"/>
        </a:p>
        <a:p>
          <a:pPr algn="l"/>
          <a:r>
            <a:rPr kumimoji="1" lang="ja-JP" altLang="en-US" sz="1100"/>
            <a:t>　</a:t>
          </a:r>
          <a:endParaRPr kumimoji="1" lang="en-US" altLang="ja-JP" sz="1100"/>
        </a:p>
        <a:p>
          <a:pPr algn="l"/>
          <a:r>
            <a:rPr kumimoji="1" lang="ja-JP" altLang="en-US" sz="1100"/>
            <a:t>　この勤務表では、日数単位、４週単位での常勤換算を計算、夜勤時間帯を通じて、必要な人員数が満たされているか確認もできるようにしています。（全職員の実労働時間数も把握できますので、指標等にも活用できます。）</a:t>
          </a:r>
          <a:endParaRPr kumimoji="1" lang="en-US" altLang="ja-JP" sz="1100"/>
        </a:p>
        <a:p>
          <a:pPr algn="l"/>
          <a:endParaRPr kumimoji="1" lang="en-US" altLang="ja-JP" sz="1100"/>
        </a:p>
        <a:p>
          <a:pPr algn="l"/>
          <a:r>
            <a:rPr kumimoji="1" lang="ja-JP" altLang="en-US" sz="1100"/>
            <a:t>　</a:t>
          </a:r>
          <a:r>
            <a:rPr kumimoji="1" lang="en-US" altLang="ja-JP" sz="1100"/>
            <a:t>※</a:t>
          </a:r>
          <a:r>
            <a:rPr kumimoji="1" lang="ja-JP" altLang="en-US" sz="1100"/>
            <a:t>施設（事業所）によっては、常勤が勤務すべき時間数、勤務形態、勤務時間、夜勤時間帯など異なりますので、この勤務表を活用される場合は、あらかじめ基本設定する必要があります。</a:t>
          </a:r>
          <a:endParaRPr kumimoji="1" lang="en-US" altLang="ja-JP" sz="1100"/>
        </a:p>
        <a:p>
          <a:pPr algn="l"/>
          <a:endParaRPr kumimoji="1" lang="en-US" altLang="ja-JP" sz="1100"/>
        </a:p>
        <a:p>
          <a:pPr algn="l"/>
          <a:r>
            <a:rPr kumimoji="1" lang="ja-JP" altLang="en-US" sz="1100"/>
            <a:t>　①オレンジ色のセルは、基本設定した内容を「選択入力」してください。</a:t>
          </a:r>
          <a:endParaRPr kumimoji="1" lang="en-US" altLang="ja-JP" sz="1100"/>
        </a:p>
        <a:p>
          <a:pPr algn="l"/>
          <a:r>
            <a:rPr kumimoji="1" lang="ja-JP" altLang="en-US" sz="1100"/>
            <a:t>　②薄い青色のセルは、計算式が入力されています。</a:t>
          </a:r>
          <a:endParaRPr kumimoji="1" lang="en-US" altLang="ja-JP" sz="1100"/>
        </a:p>
        <a:p>
          <a:pPr algn="l"/>
          <a:r>
            <a:rPr kumimoji="1" lang="ja-JP" altLang="en-US" sz="1100"/>
            <a:t>　③薄い黄色のセルは、「入力」してください。</a:t>
          </a:r>
          <a:endParaRPr kumimoji="1" lang="en-US" altLang="ja-JP" sz="1100"/>
        </a:p>
        <a:p>
          <a:pPr algn="l"/>
          <a:r>
            <a:rPr kumimoji="1" lang="ja-JP" altLang="en-US" sz="1100"/>
            <a:t>　</a:t>
          </a:r>
          <a:r>
            <a:rPr kumimoji="1" lang="en-US" altLang="ja-JP" sz="1100"/>
            <a:t>※</a:t>
          </a:r>
          <a:r>
            <a:rPr kumimoji="1" lang="ja-JP" altLang="en-US" sz="1100"/>
            <a:t>便宜上、カラーで設定していますが、印刷する際は、「ページ設定」⇒「白黒印刷」に変更して印刷する等してください。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91440</xdr:rowOff>
        </xdr:to>
        <xdr:sp macro="" textlink="">
          <xdr:nvSpPr>
            <xdr:cNvPr id="599041" name="Check Box 1" hidden="1">
              <a:extLst>
                <a:ext uri="{63B3BB69-23CF-44E3-9099-C40C66FF867C}">
                  <a14:compatExt spid="_x0000_s599041"/>
                </a:ext>
                <a:ext uri="{FF2B5EF4-FFF2-40B4-BE49-F238E27FC236}">
                  <a16:creationId xmlns:a16="http://schemas.microsoft.com/office/drawing/2014/main" id="{00000000-0008-0000-1E00-000001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22860</xdr:colOff>
          <xdr:row>19</xdr:row>
          <xdr:rowOff>91440</xdr:rowOff>
        </xdr:to>
        <xdr:sp macro="" textlink="">
          <xdr:nvSpPr>
            <xdr:cNvPr id="599042" name="Check Box 2" hidden="1">
              <a:extLst>
                <a:ext uri="{63B3BB69-23CF-44E3-9099-C40C66FF867C}">
                  <a14:compatExt spid="_x0000_s599042"/>
                </a:ext>
                <a:ext uri="{FF2B5EF4-FFF2-40B4-BE49-F238E27FC236}">
                  <a16:creationId xmlns:a16="http://schemas.microsoft.com/office/drawing/2014/main" id="{00000000-0008-0000-1E00-000002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60960</xdr:rowOff>
        </xdr:to>
        <xdr:sp macro="" textlink="">
          <xdr:nvSpPr>
            <xdr:cNvPr id="599043" name="Check Box 3" hidden="1">
              <a:extLst>
                <a:ext uri="{63B3BB69-23CF-44E3-9099-C40C66FF867C}">
                  <a14:compatExt spid="_x0000_s599043"/>
                </a:ext>
                <a:ext uri="{FF2B5EF4-FFF2-40B4-BE49-F238E27FC236}">
                  <a16:creationId xmlns:a16="http://schemas.microsoft.com/office/drawing/2014/main" id="{00000000-0008-0000-1E00-000003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22860</xdr:colOff>
          <xdr:row>31</xdr:row>
          <xdr:rowOff>60960</xdr:rowOff>
        </xdr:to>
        <xdr:sp macro="" textlink="">
          <xdr:nvSpPr>
            <xdr:cNvPr id="599044" name="Check Box 4" hidden="1">
              <a:extLst>
                <a:ext uri="{63B3BB69-23CF-44E3-9099-C40C66FF867C}">
                  <a14:compatExt spid="_x0000_s599044"/>
                </a:ext>
                <a:ext uri="{FF2B5EF4-FFF2-40B4-BE49-F238E27FC236}">
                  <a16:creationId xmlns:a16="http://schemas.microsoft.com/office/drawing/2014/main" id="{00000000-0008-0000-1E00-000004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5573" name="AutoShape 3">
          <a:extLst>
            <a:ext uri="{FF2B5EF4-FFF2-40B4-BE49-F238E27FC236}">
              <a16:creationId xmlns:a16="http://schemas.microsoft.com/office/drawing/2014/main" id="{00000000-0008-0000-2400-000055C8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1.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81D8-B7E5-407A-9C48-A2EFBA1F06A7}">
  <sheetPr>
    <tabColor rgb="FFFF0000"/>
    <pageSetUpPr fitToPage="1"/>
  </sheetPr>
  <dimension ref="B1:H76"/>
  <sheetViews>
    <sheetView tabSelected="1" view="pageBreakPreview" zoomScaleNormal="100" zoomScaleSheetLayoutView="100" workbookViewId="0">
      <selection activeCell="G56" sqref="G56"/>
    </sheetView>
  </sheetViews>
  <sheetFormatPr defaultColWidth="9" defaultRowHeight="13.2"/>
  <cols>
    <col min="1" max="1" width="2" style="212" customWidth="1"/>
    <col min="2" max="3" width="3.33203125" style="212" customWidth="1"/>
    <col min="4" max="4" width="27.109375" style="212" customWidth="1"/>
    <col min="5" max="5" width="23.44140625" style="212" customWidth="1"/>
    <col min="6" max="6" width="22.77734375" style="212" customWidth="1"/>
    <col min="7" max="7" width="39.21875" style="212" customWidth="1"/>
    <col min="8" max="8" width="1.44140625" style="212" customWidth="1"/>
    <col min="9" max="16384" width="9" style="212"/>
  </cols>
  <sheetData>
    <row r="1" spans="2:7">
      <c r="G1" s="997" t="s">
        <v>1743</v>
      </c>
    </row>
    <row r="2" spans="2:7" ht="16.2">
      <c r="B2" s="1641" t="s">
        <v>524</v>
      </c>
      <c r="C2" s="1641"/>
      <c r="D2" s="1641"/>
      <c r="E2" s="1641"/>
      <c r="F2" s="1641"/>
      <c r="G2" s="1641"/>
    </row>
    <row r="4" spans="2:7" ht="16.2">
      <c r="B4" s="213" t="s">
        <v>473</v>
      </c>
      <c r="C4" s="213"/>
    </row>
    <row r="5" spans="2:7">
      <c r="B5" s="1642" t="s">
        <v>1012</v>
      </c>
      <c r="C5" s="1642"/>
      <c r="D5" s="1642"/>
      <c r="E5" s="1642"/>
      <c r="F5" s="1642"/>
      <c r="G5" s="1642"/>
    </row>
    <row r="6" spans="2:7">
      <c r="B6" s="1642"/>
      <c r="C6" s="1642"/>
      <c r="D6" s="1642"/>
      <c r="E6" s="1642"/>
      <c r="F6" s="1642"/>
      <c r="G6" s="1642"/>
    </row>
    <row r="7" spans="2:7">
      <c r="B7" s="1642"/>
      <c r="C7" s="1642"/>
      <c r="D7" s="1642"/>
      <c r="E7" s="1642"/>
      <c r="F7" s="1642"/>
      <c r="G7" s="1642"/>
    </row>
    <row r="9" spans="2:7">
      <c r="B9" s="214" t="s">
        <v>474</v>
      </c>
      <c r="C9" s="214"/>
    </row>
    <row r="10" spans="2:7">
      <c r="B10" s="1642" t="s">
        <v>475</v>
      </c>
      <c r="C10" s="1642"/>
      <c r="D10" s="1642"/>
      <c r="E10" s="1642"/>
      <c r="F10" s="1642"/>
      <c r="G10" s="1642"/>
    </row>
    <row r="11" spans="2:7">
      <c r="B11" s="1642"/>
      <c r="C11" s="1642"/>
      <c r="D11" s="1642"/>
      <c r="E11" s="1642"/>
      <c r="F11" s="1642"/>
      <c r="G11" s="1642"/>
    </row>
    <row r="12" spans="2:7">
      <c r="B12" s="1642"/>
      <c r="C12" s="1642"/>
      <c r="D12" s="1642"/>
      <c r="E12" s="1642"/>
      <c r="F12" s="1642"/>
      <c r="G12" s="1642"/>
    </row>
    <row r="13" spans="2:7">
      <c r="B13" s="1642"/>
      <c r="C13" s="1642"/>
      <c r="D13" s="1642"/>
      <c r="E13" s="1642"/>
      <c r="F13" s="1642"/>
      <c r="G13" s="1642"/>
    </row>
    <row r="14" spans="2:7">
      <c r="B14" s="1642"/>
      <c r="C14" s="1642"/>
      <c r="D14" s="1642"/>
      <c r="E14" s="1642"/>
      <c r="F14" s="1642"/>
      <c r="G14" s="1642"/>
    </row>
    <row r="16" spans="2:7" ht="16.2">
      <c r="B16" s="213" t="s">
        <v>476</v>
      </c>
      <c r="C16" s="213"/>
    </row>
    <row r="17" spans="2:8">
      <c r="B17" s="1642" t="s">
        <v>477</v>
      </c>
      <c r="C17" s="1642"/>
      <c r="D17" s="1642"/>
      <c r="E17" s="1642"/>
      <c r="F17" s="1642"/>
      <c r="G17" s="1642"/>
    </row>
    <row r="18" spans="2:8">
      <c r="B18" s="1642"/>
      <c r="C18" s="1642"/>
      <c r="D18" s="1642"/>
      <c r="E18" s="1642"/>
      <c r="F18" s="1642"/>
      <c r="G18" s="1642"/>
    </row>
    <row r="19" spans="2:8">
      <c r="B19" s="1642"/>
      <c r="C19" s="1642"/>
      <c r="D19" s="1642"/>
      <c r="E19" s="1642"/>
      <c r="F19" s="1642"/>
      <c r="G19" s="1642"/>
    </row>
    <row r="21" spans="2:8" ht="16.2">
      <c r="C21" s="213" t="s">
        <v>478</v>
      </c>
    </row>
    <row r="22" spans="2:8" ht="16.2">
      <c r="C22" s="213"/>
      <c r="D22" s="215" t="s">
        <v>1013</v>
      </c>
    </row>
    <row r="23" spans="2:8" ht="26.25" customHeight="1">
      <c r="D23" s="1643" t="s">
        <v>479</v>
      </c>
      <c r="E23" s="1644"/>
      <c r="F23" s="216" t="s">
        <v>480</v>
      </c>
      <c r="G23" s="217" t="s">
        <v>481</v>
      </c>
    </row>
    <row r="24" spans="2:8">
      <c r="D24" s="218" t="s">
        <v>2</v>
      </c>
      <c r="E24" s="211"/>
      <c r="F24" s="1645" t="s">
        <v>1744</v>
      </c>
      <c r="G24" s="219"/>
    </row>
    <row r="25" spans="2:8">
      <c r="D25" s="220"/>
      <c r="E25" s="221"/>
      <c r="F25" s="1646"/>
      <c r="G25" s="223"/>
    </row>
    <row r="26" spans="2:8">
      <c r="D26" s="218" t="s">
        <v>482</v>
      </c>
      <c r="E26" s="211"/>
      <c r="F26" s="1646"/>
      <c r="G26" s="223"/>
    </row>
    <row r="27" spans="2:8">
      <c r="D27" s="220" t="s">
        <v>483</v>
      </c>
      <c r="E27" s="221"/>
      <c r="F27" s="1646"/>
      <c r="G27" s="223"/>
    </row>
    <row r="28" spans="2:8">
      <c r="D28" s="1002" t="s">
        <v>484</v>
      </c>
      <c r="E28" s="1648" t="s">
        <v>485</v>
      </c>
      <c r="F28" s="1646"/>
      <c r="G28" s="223"/>
    </row>
    <row r="29" spans="2:8">
      <c r="D29" s="1002" t="s">
        <v>486</v>
      </c>
      <c r="E29" s="1649"/>
      <c r="F29" s="1646"/>
      <c r="H29" s="1015"/>
    </row>
    <row r="30" spans="2:8">
      <c r="D30" s="228" t="s">
        <v>489</v>
      </c>
      <c r="E30" s="219" t="s">
        <v>1745</v>
      </c>
      <c r="F30" s="1646"/>
      <c r="H30" s="1015"/>
    </row>
    <row r="31" spans="2:8">
      <c r="D31" s="229" t="s">
        <v>1746</v>
      </c>
      <c r="E31" s="224"/>
      <c r="F31" s="1647"/>
      <c r="H31" s="1015"/>
    </row>
    <row r="32" spans="2:8">
      <c r="D32" s="229"/>
      <c r="E32" s="1650" t="s">
        <v>1747</v>
      </c>
      <c r="F32" s="1013" t="s">
        <v>487</v>
      </c>
      <c r="G32" s="227" t="s">
        <v>488</v>
      </c>
    </row>
    <row r="33" spans="4:7">
      <c r="D33" s="229"/>
      <c r="E33" s="1651"/>
      <c r="F33" s="1013" t="s">
        <v>499</v>
      </c>
      <c r="G33" s="227" t="s">
        <v>490</v>
      </c>
    </row>
    <row r="34" spans="4:7">
      <c r="D34" s="231"/>
      <c r="E34" s="1652"/>
      <c r="F34" s="1014" t="s">
        <v>500</v>
      </c>
      <c r="G34" s="227" t="s">
        <v>492</v>
      </c>
    </row>
    <row r="35" spans="4:7">
      <c r="D35" s="218" t="s">
        <v>4</v>
      </c>
      <c r="E35" s="211"/>
      <c r="F35" s="1645" t="s">
        <v>1748</v>
      </c>
      <c r="G35" s="223"/>
    </row>
    <row r="36" spans="4:7">
      <c r="D36" s="220"/>
      <c r="E36" s="221"/>
      <c r="F36" s="1646"/>
      <c r="G36" s="223"/>
    </row>
    <row r="37" spans="4:7">
      <c r="D37" s="218" t="s">
        <v>493</v>
      </c>
      <c r="E37" s="211"/>
      <c r="F37" s="1646"/>
      <c r="G37" s="223"/>
    </row>
    <row r="38" spans="4:7">
      <c r="D38" s="220" t="s">
        <v>494</v>
      </c>
      <c r="E38" s="221"/>
      <c r="F38" s="1646"/>
      <c r="G38" s="223"/>
    </row>
    <row r="39" spans="4:7">
      <c r="D39" s="1002" t="s">
        <v>484</v>
      </c>
      <c r="E39" s="1648" t="s">
        <v>495</v>
      </c>
      <c r="F39" s="1646"/>
      <c r="G39" s="219" t="s">
        <v>496</v>
      </c>
    </row>
    <row r="40" spans="4:7">
      <c r="D40" s="1002" t="s">
        <v>486</v>
      </c>
      <c r="E40" s="1649"/>
      <c r="F40" s="1646"/>
      <c r="G40" s="191"/>
    </row>
    <row r="41" spans="4:7">
      <c r="D41" s="226" t="s">
        <v>497</v>
      </c>
      <c r="E41" s="219" t="s">
        <v>1745</v>
      </c>
      <c r="F41" s="1646"/>
      <c r="G41" s="226"/>
    </row>
    <row r="42" spans="4:7">
      <c r="D42" s="227" t="s">
        <v>498</v>
      </c>
      <c r="E42" s="224"/>
      <c r="F42" s="1647"/>
      <c r="G42" s="227" t="s">
        <v>488</v>
      </c>
    </row>
    <row r="43" spans="4:7">
      <c r="D43" s="227"/>
      <c r="E43" s="1653" t="s">
        <v>1747</v>
      </c>
      <c r="F43" s="235" t="s">
        <v>487</v>
      </c>
      <c r="G43" s="227" t="s">
        <v>490</v>
      </c>
    </row>
    <row r="44" spans="4:7">
      <c r="D44" s="227"/>
      <c r="E44" s="1654"/>
      <c r="F44" s="234" t="s">
        <v>499</v>
      </c>
      <c r="G44" s="227" t="s">
        <v>492</v>
      </c>
    </row>
    <row r="45" spans="4:7">
      <c r="D45" s="227"/>
      <c r="E45" s="1655"/>
      <c r="F45" s="236" t="s">
        <v>500</v>
      </c>
      <c r="G45" s="227"/>
    </row>
    <row r="46" spans="4:7" ht="18" customHeight="1">
      <c r="D46" s="218" t="s">
        <v>501</v>
      </c>
      <c r="E46" s="211"/>
      <c r="F46" s="222"/>
      <c r="G46" s="1006"/>
    </row>
    <row r="47" spans="4:7" ht="18" customHeight="1">
      <c r="D47" s="1656" t="s">
        <v>502</v>
      </c>
      <c r="E47" s="1657"/>
      <c r="F47" s="222" t="s">
        <v>1033</v>
      </c>
      <c r="G47" s="1007"/>
    </row>
    <row r="48" spans="4:7" ht="18" customHeight="1">
      <c r="D48" s="220"/>
      <c r="E48" s="221"/>
      <c r="F48" s="222" t="s">
        <v>1034</v>
      </c>
      <c r="G48" s="1007"/>
    </row>
    <row r="49" spans="3:7" ht="18" customHeight="1">
      <c r="D49" s="1016" t="s">
        <v>6</v>
      </c>
      <c r="E49" s="218" t="s">
        <v>503</v>
      </c>
      <c r="F49" s="222" t="s">
        <v>491</v>
      </c>
      <c r="G49" s="1007"/>
    </row>
    <row r="50" spans="3:7" ht="18" customHeight="1">
      <c r="D50" s="1016" t="s">
        <v>504</v>
      </c>
      <c r="E50" s="1008" t="s">
        <v>505</v>
      </c>
      <c r="F50" s="1009"/>
      <c r="G50" s="1007"/>
    </row>
    <row r="51" spans="3:7" ht="18" customHeight="1">
      <c r="D51" s="1016"/>
      <c r="E51" s="1637" t="s">
        <v>506</v>
      </c>
      <c r="F51" s="1639" t="s">
        <v>1749</v>
      </c>
      <c r="G51" s="1007"/>
    </row>
    <row r="52" spans="3:7" ht="18" customHeight="1">
      <c r="D52" s="1016"/>
      <c r="E52" s="1638"/>
      <c r="F52" s="1640"/>
      <c r="G52" s="1007" t="s">
        <v>507</v>
      </c>
    </row>
    <row r="53" spans="3:7" ht="18" customHeight="1">
      <c r="D53" s="226" t="s">
        <v>508</v>
      </c>
      <c r="E53" s="1658" t="s">
        <v>1910</v>
      </c>
      <c r="F53" s="235" t="s">
        <v>487</v>
      </c>
      <c r="G53" s="1661" t="s">
        <v>509</v>
      </c>
    </row>
    <row r="54" spans="3:7" ht="18" customHeight="1">
      <c r="D54" s="227" t="s">
        <v>510</v>
      </c>
      <c r="E54" s="1659"/>
      <c r="F54" s="234" t="s">
        <v>499</v>
      </c>
      <c r="G54" s="1661"/>
    </row>
    <row r="55" spans="3:7" ht="18" customHeight="1">
      <c r="D55" s="227"/>
      <c r="E55" s="1660"/>
      <c r="F55" s="236" t="s">
        <v>500</v>
      </c>
      <c r="G55" s="1007"/>
    </row>
    <row r="56" spans="3:7" ht="18" customHeight="1">
      <c r="D56" s="227"/>
      <c r="E56" s="1010" t="s">
        <v>511</v>
      </c>
      <c r="F56" s="222" t="s">
        <v>1033</v>
      </c>
      <c r="G56" s="1007"/>
    </row>
    <row r="57" spans="3:7" ht="18" customHeight="1">
      <c r="D57" s="227"/>
      <c r="E57" s="1010"/>
      <c r="F57" s="222" t="s">
        <v>1034</v>
      </c>
      <c r="G57" s="1007"/>
    </row>
    <row r="58" spans="3:7" ht="18" customHeight="1">
      <c r="D58" s="232"/>
      <c r="E58" s="1010"/>
      <c r="F58" s="225" t="s">
        <v>491</v>
      </c>
      <c r="G58" s="1007"/>
    </row>
    <row r="59" spans="3:7" ht="18" customHeight="1">
      <c r="D59" s="228" t="s">
        <v>512</v>
      </c>
      <c r="E59" s="1662" t="s">
        <v>513</v>
      </c>
      <c r="F59" s="1011"/>
      <c r="G59" s="227"/>
    </row>
    <row r="60" spans="3:7" ht="18" customHeight="1">
      <c r="D60" s="229"/>
      <c r="E60" s="1663"/>
      <c r="F60" s="1011" t="s">
        <v>487</v>
      </c>
      <c r="G60" s="227"/>
    </row>
    <row r="61" spans="3:7" ht="18" customHeight="1">
      <c r="D61" s="229"/>
      <c r="E61" s="227" t="s">
        <v>514</v>
      </c>
      <c r="F61" s="1011" t="s">
        <v>499</v>
      </c>
      <c r="G61" s="1664"/>
    </row>
    <row r="62" spans="3:7" ht="18" customHeight="1">
      <c r="D62" s="231"/>
      <c r="E62" s="232" t="s">
        <v>1750</v>
      </c>
      <c r="F62" s="1012" t="s">
        <v>500</v>
      </c>
      <c r="G62" s="1665"/>
    </row>
    <row r="64" spans="3:7" ht="16.2">
      <c r="C64" s="213" t="s">
        <v>516</v>
      </c>
    </row>
    <row r="65" spans="2:7" ht="14.4">
      <c r="D65" s="233" t="s">
        <v>517</v>
      </c>
    </row>
    <row r="67" spans="2:7" ht="16.2">
      <c r="B67" s="213" t="s">
        <v>518</v>
      </c>
    </row>
    <row r="68" spans="2:7">
      <c r="B68" s="1642" t="s">
        <v>519</v>
      </c>
      <c r="C68" s="1642"/>
      <c r="D68" s="1642"/>
      <c r="E68" s="1642"/>
      <c r="F68" s="1642"/>
      <c r="G68" s="1642"/>
    </row>
    <row r="69" spans="2:7">
      <c r="B69" s="1642"/>
      <c r="C69" s="1642"/>
      <c r="D69" s="1642"/>
      <c r="E69" s="1642"/>
      <c r="F69" s="1642"/>
      <c r="G69" s="1642"/>
    </row>
    <row r="70" spans="2:7">
      <c r="B70" s="1642"/>
      <c r="C70" s="1642"/>
      <c r="D70" s="1642"/>
      <c r="E70" s="1642"/>
      <c r="F70" s="1642"/>
      <c r="G70" s="1642"/>
    </row>
    <row r="71" spans="2:7">
      <c r="D71" s="212" t="s">
        <v>520</v>
      </c>
    </row>
    <row r="72" spans="2:7">
      <c r="D72" s="212" t="s">
        <v>521</v>
      </c>
    </row>
    <row r="73" spans="2:7">
      <c r="D73" s="212" t="s">
        <v>1014</v>
      </c>
    </row>
    <row r="75" spans="2:7">
      <c r="C75" s="214" t="s">
        <v>522</v>
      </c>
    </row>
    <row r="76" spans="2:7">
      <c r="C76" s="214" t="s">
        <v>523</v>
      </c>
    </row>
  </sheetData>
  <mergeCells count="19">
    <mergeCell ref="E53:E55"/>
    <mergeCell ref="G53:G54"/>
    <mergeCell ref="E59:E60"/>
    <mergeCell ref="G61:G62"/>
    <mergeCell ref="B68:G70"/>
    <mergeCell ref="E51:E52"/>
    <mergeCell ref="F51:F52"/>
    <mergeCell ref="B2:G2"/>
    <mergeCell ref="B5:G7"/>
    <mergeCell ref="B10:G14"/>
    <mergeCell ref="B17:G19"/>
    <mergeCell ref="D23:E23"/>
    <mergeCell ref="F24:F31"/>
    <mergeCell ref="E28:E29"/>
    <mergeCell ref="E32:E34"/>
    <mergeCell ref="F35:F42"/>
    <mergeCell ref="E39:E40"/>
    <mergeCell ref="E43:E45"/>
    <mergeCell ref="D47:E47"/>
  </mergeCells>
  <phoneticPr fontId="3"/>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37C-3710-4A6E-81A2-0C65E0A6AD50}">
  <sheetPr>
    <tabColor rgb="FFFFFF00"/>
    <pageSetUpPr fitToPage="1"/>
  </sheetPr>
  <dimension ref="B2:AJ123"/>
  <sheetViews>
    <sheetView view="pageBreakPreview" zoomScaleNormal="100" zoomScaleSheetLayoutView="100" zoomScalePageLayoutView="85" workbookViewId="0"/>
  </sheetViews>
  <sheetFormatPr defaultColWidth="4" defaultRowHeight="13.2"/>
  <cols>
    <col min="1" max="1" width="2.88671875" style="738" customWidth="1"/>
    <col min="2" max="2" width="2.33203125" style="738" customWidth="1"/>
    <col min="3" max="3" width="3.44140625" style="738" customWidth="1"/>
    <col min="4" max="15" width="3.6640625" style="738" customWidth="1"/>
    <col min="16" max="16" width="1.44140625" style="738" customWidth="1"/>
    <col min="17" max="18" width="3.6640625" style="738" customWidth="1"/>
    <col min="19" max="19" width="2.77734375" style="738" customWidth="1"/>
    <col min="20" max="31" width="3.6640625" style="738" customWidth="1"/>
    <col min="32" max="256" width="4" style="738"/>
    <col min="257" max="257" width="2.88671875" style="738" customWidth="1"/>
    <col min="258" max="258" width="2.33203125" style="738" customWidth="1"/>
    <col min="259" max="259" width="3.44140625" style="738" customWidth="1"/>
    <col min="260" max="271" width="3.6640625" style="738" customWidth="1"/>
    <col min="272" max="272" width="1.44140625" style="738" customWidth="1"/>
    <col min="273" max="274" width="3.6640625" style="738" customWidth="1"/>
    <col min="275" max="275" width="2.77734375" style="738" customWidth="1"/>
    <col min="276" max="287" width="3.6640625" style="738" customWidth="1"/>
    <col min="288" max="512" width="4" style="738"/>
    <col min="513" max="513" width="2.88671875" style="738" customWidth="1"/>
    <col min="514" max="514" width="2.33203125" style="738" customWidth="1"/>
    <col min="515" max="515" width="3.44140625" style="738" customWidth="1"/>
    <col min="516" max="527" width="3.6640625" style="738" customWidth="1"/>
    <col min="528" max="528" width="1.44140625" style="738" customWidth="1"/>
    <col min="529" max="530" width="3.6640625" style="738" customWidth="1"/>
    <col min="531" max="531" width="2.77734375" style="738" customWidth="1"/>
    <col min="532" max="543" width="3.6640625" style="738" customWidth="1"/>
    <col min="544" max="768" width="4" style="738"/>
    <col min="769" max="769" width="2.88671875" style="738" customWidth="1"/>
    <col min="770" max="770" width="2.33203125" style="738" customWidth="1"/>
    <col min="771" max="771" width="3.44140625" style="738" customWidth="1"/>
    <col min="772" max="783" width="3.6640625" style="738" customWidth="1"/>
    <col min="784" max="784" width="1.44140625" style="738" customWidth="1"/>
    <col min="785" max="786" width="3.6640625" style="738" customWidth="1"/>
    <col min="787" max="787" width="2.77734375" style="738" customWidth="1"/>
    <col min="788" max="799" width="3.6640625" style="738" customWidth="1"/>
    <col min="800" max="1024" width="4" style="738"/>
    <col min="1025" max="1025" width="2.88671875" style="738" customWidth="1"/>
    <col min="1026" max="1026" width="2.33203125" style="738" customWidth="1"/>
    <col min="1027" max="1027" width="3.44140625" style="738" customWidth="1"/>
    <col min="1028" max="1039" width="3.6640625" style="738" customWidth="1"/>
    <col min="1040" max="1040" width="1.44140625" style="738" customWidth="1"/>
    <col min="1041" max="1042" width="3.6640625" style="738" customWidth="1"/>
    <col min="1043" max="1043" width="2.77734375" style="738" customWidth="1"/>
    <col min="1044" max="1055" width="3.6640625" style="738" customWidth="1"/>
    <col min="1056" max="1280" width="4" style="738"/>
    <col min="1281" max="1281" width="2.88671875" style="738" customWidth="1"/>
    <col min="1282" max="1282" width="2.33203125" style="738" customWidth="1"/>
    <col min="1283" max="1283" width="3.44140625" style="738" customWidth="1"/>
    <col min="1284" max="1295" width="3.6640625" style="738" customWidth="1"/>
    <col min="1296" max="1296" width="1.44140625" style="738" customWidth="1"/>
    <col min="1297" max="1298" width="3.6640625" style="738" customWidth="1"/>
    <col min="1299" max="1299" width="2.77734375" style="738" customWidth="1"/>
    <col min="1300" max="1311" width="3.6640625" style="738" customWidth="1"/>
    <col min="1312" max="1536" width="4" style="738"/>
    <col min="1537" max="1537" width="2.88671875" style="738" customWidth="1"/>
    <col min="1538" max="1538" width="2.33203125" style="738" customWidth="1"/>
    <col min="1539" max="1539" width="3.44140625" style="738" customWidth="1"/>
    <col min="1540" max="1551" width="3.6640625" style="738" customWidth="1"/>
    <col min="1552" max="1552" width="1.44140625" style="738" customWidth="1"/>
    <col min="1553" max="1554" width="3.6640625" style="738" customWidth="1"/>
    <col min="1555" max="1555" width="2.77734375" style="738" customWidth="1"/>
    <col min="1556" max="1567" width="3.6640625" style="738" customWidth="1"/>
    <col min="1568" max="1792" width="4" style="738"/>
    <col min="1793" max="1793" width="2.88671875" style="738" customWidth="1"/>
    <col min="1794" max="1794" width="2.33203125" style="738" customWidth="1"/>
    <col min="1795" max="1795" width="3.44140625" style="738" customWidth="1"/>
    <col min="1796" max="1807" width="3.6640625" style="738" customWidth="1"/>
    <col min="1808" max="1808" width="1.44140625" style="738" customWidth="1"/>
    <col min="1809" max="1810" width="3.6640625" style="738" customWidth="1"/>
    <col min="1811" max="1811" width="2.77734375" style="738" customWidth="1"/>
    <col min="1812" max="1823" width="3.6640625" style="738" customWidth="1"/>
    <col min="1824" max="2048" width="4" style="738"/>
    <col min="2049" max="2049" width="2.88671875" style="738" customWidth="1"/>
    <col min="2050" max="2050" width="2.33203125" style="738" customWidth="1"/>
    <col min="2051" max="2051" width="3.44140625" style="738" customWidth="1"/>
    <col min="2052" max="2063" width="3.6640625" style="738" customWidth="1"/>
    <col min="2064" max="2064" width="1.44140625" style="738" customWidth="1"/>
    <col min="2065" max="2066" width="3.6640625" style="738" customWidth="1"/>
    <col min="2067" max="2067" width="2.77734375" style="738" customWidth="1"/>
    <col min="2068" max="2079" width="3.6640625" style="738" customWidth="1"/>
    <col min="2080" max="2304" width="4" style="738"/>
    <col min="2305" max="2305" width="2.88671875" style="738" customWidth="1"/>
    <col min="2306" max="2306" width="2.33203125" style="738" customWidth="1"/>
    <col min="2307" max="2307" width="3.44140625" style="738" customWidth="1"/>
    <col min="2308" max="2319" width="3.6640625" style="738" customWidth="1"/>
    <col min="2320" max="2320" width="1.44140625" style="738" customWidth="1"/>
    <col min="2321" max="2322" width="3.6640625" style="738" customWidth="1"/>
    <col min="2323" max="2323" width="2.77734375" style="738" customWidth="1"/>
    <col min="2324" max="2335" width="3.6640625" style="738" customWidth="1"/>
    <col min="2336" max="2560" width="4" style="738"/>
    <col min="2561" max="2561" width="2.88671875" style="738" customWidth="1"/>
    <col min="2562" max="2562" width="2.33203125" style="738" customWidth="1"/>
    <col min="2563" max="2563" width="3.44140625" style="738" customWidth="1"/>
    <col min="2564" max="2575" width="3.6640625" style="738" customWidth="1"/>
    <col min="2576" max="2576" width="1.44140625" style="738" customWidth="1"/>
    <col min="2577" max="2578" width="3.6640625" style="738" customWidth="1"/>
    <col min="2579" max="2579" width="2.77734375" style="738" customWidth="1"/>
    <col min="2580" max="2591" width="3.6640625" style="738" customWidth="1"/>
    <col min="2592" max="2816" width="4" style="738"/>
    <col min="2817" max="2817" width="2.88671875" style="738" customWidth="1"/>
    <col min="2818" max="2818" width="2.33203125" style="738" customWidth="1"/>
    <col min="2819" max="2819" width="3.44140625" style="738" customWidth="1"/>
    <col min="2820" max="2831" width="3.6640625" style="738" customWidth="1"/>
    <col min="2832" max="2832" width="1.44140625" style="738" customWidth="1"/>
    <col min="2833" max="2834" width="3.6640625" style="738" customWidth="1"/>
    <col min="2835" max="2835" width="2.77734375" style="738" customWidth="1"/>
    <col min="2836" max="2847" width="3.6640625" style="738" customWidth="1"/>
    <col min="2848" max="3072" width="4" style="738"/>
    <col min="3073" max="3073" width="2.88671875" style="738" customWidth="1"/>
    <col min="3074" max="3074" width="2.33203125" style="738" customWidth="1"/>
    <col min="3075" max="3075" width="3.44140625" style="738" customWidth="1"/>
    <col min="3076" max="3087" width="3.6640625" style="738" customWidth="1"/>
    <col min="3088" max="3088" width="1.44140625" style="738" customWidth="1"/>
    <col min="3089" max="3090" width="3.6640625" style="738" customWidth="1"/>
    <col min="3091" max="3091" width="2.77734375" style="738" customWidth="1"/>
    <col min="3092" max="3103" width="3.6640625" style="738" customWidth="1"/>
    <col min="3104" max="3328" width="4" style="738"/>
    <col min="3329" max="3329" width="2.88671875" style="738" customWidth="1"/>
    <col min="3330" max="3330" width="2.33203125" style="738" customWidth="1"/>
    <col min="3331" max="3331" width="3.44140625" style="738" customWidth="1"/>
    <col min="3332" max="3343" width="3.6640625" style="738" customWidth="1"/>
    <col min="3344" max="3344" width="1.44140625" style="738" customWidth="1"/>
    <col min="3345" max="3346" width="3.6640625" style="738" customWidth="1"/>
    <col min="3347" max="3347" width="2.77734375" style="738" customWidth="1"/>
    <col min="3348" max="3359" width="3.6640625" style="738" customWidth="1"/>
    <col min="3360" max="3584" width="4" style="738"/>
    <col min="3585" max="3585" width="2.88671875" style="738" customWidth="1"/>
    <col min="3586" max="3586" width="2.33203125" style="738" customWidth="1"/>
    <col min="3587" max="3587" width="3.44140625" style="738" customWidth="1"/>
    <col min="3588" max="3599" width="3.6640625" style="738" customWidth="1"/>
    <col min="3600" max="3600" width="1.44140625" style="738" customWidth="1"/>
    <col min="3601" max="3602" width="3.6640625" style="738" customWidth="1"/>
    <col min="3603" max="3603" width="2.77734375" style="738" customWidth="1"/>
    <col min="3604" max="3615" width="3.6640625" style="738" customWidth="1"/>
    <col min="3616" max="3840" width="4" style="738"/>
    <col min="3841" max="3841" width="2.88671875" style="738" customWidth="1"/>
    <col min="3842" max="3842" width="2.33203125" style="738" customWidth="1"/>
    <col min="3843" max="3843" width="3.44140625" style="738" customWidth="1"/>
    <col min="3844" max="3855" width="3.6640625" style="738" customWidth="1"/>
    <col min="3856" max="3856" width="1.44140625" style="738" customWidth="1"/>
    <col min="3857" max="3858" width="3.6640625" style="738" customWidth="1"/>
    <col min="3859" max="3859" width="2.77734375" style="738" customWidth="1"/>
    <col min="3860" max="3871" width="3.6640625" style="738" customWidth="1"/>
    <col min="3872" max="4096" width="4" style="738"/>
    <col min="4097" max="4097" width="2.88671875" style="738" customWidth="1"/>
    <col min="4098" max="4098" width="2.33203125" style="738" customWidth="1"/>
    <col min="4099" max="4099" width="3.44140625" style="738" customWidth="1"/>
    <col min="4100" max="4111" width="3.6640625" style="738" customWidth="1"/>
    <col min="4112" max="4112" width="1.44140625" style="738" customWidth="1"/>
    <col min="4113" max="4114" width="3.6640625" style="738" customWidth="1"/>
    <col min="4115" max="4115" width="2.77734375" style="738" customWidth="1"/>
    <col min="4116" max="4127" width="3.6640625" style="738" customWidth="1"/>
    <col min="4128" max="4352" width="4" style="738"/>
    <col min="4353" max="4353" width="2.88671875" style="738" customWidth="1"/>
    <col min="4354" max="4354" width="2.33203125" style="738" customWidth="1"/>
    <col min="4355" max="4355" width="3.44140625" style="738" customWidth="1"/>
    <col min="4356" max="4367" width="3.6640625" style="738" customWidth="1"/>
    <col min="4368" max="4368" width="1.44140625" style="738" customWidth="1"/>
    <col min="4369" max="4370" width="3.6640625" style="738" customWidth="1"/>
    <col min="4371" max="4371" width="2.77734375" style="738" customWidth="1"/>
    <col min="4372" max="4383" width="3.6640625" style="738" customWidth="1"/>
    <col min="4384" max="4608" width="4" style="738"/>
    <col min="4609" max="4609" width="2.88671875" style="738" customWidth="1"/>
    <col min="4610" max="4610" width="2.33203125" style="738" customWidth="1"/>
    <col min="4611" max="4611" width="3.44140625" style="738" customWidth="1"/>
    <col min="4612" max="4623" width="3.6640625" style="738" customWidth="1"/>
    <col min="4624" max="4624" width="1.44140625" style="738" customWidth="1"/>
    <col min="4625" max="4626" width="3.6640625" style="738" customWidth="1"/>
    <col min="4627" max="4627" width="2.77734375" style="738" customWidth="1"/>
    <col min="4628" max="4639" width="3.6640625" style="738" customWidth="1"/>
    <col min="4640" max="4864" width="4" style="738"/>
    <col min="4865" max="4865" width="2.88671875" style="738" customWidth="1"/>
    <col min="4866" max="4866" width="2.33203125" style="738" customWidth="1"/>
    <col min="4867" max="4867" width="3.44140625" style="738" customWidth="1"/>
    <col min="4868" max="4879" width="3.6640625" style="738" customWidth="1"/>
    <col min="4880" max="4880" width="1.44140625" style="738" customWidth="1"/>
    <col min="4881" max="4882" width="3.6640625" style="738" customWidth="1"/>
    <col min="4883" max="4883" width="2.77734375" style="738" customWidth="1"/>
    <col min="4884" max="4895" width="3.6640625" style="738" customWidth="1"/>
    <col min="4896" max="5120" width="4" style="738"/>
    <col min="5121" max="5121" width="2.88671875" style="738" customWidth="1"/>
    <col min="5122" max="5122" width="2.33203125" style="738" customWidth="1"/>
    <col min="5123" max="5123" width="3.44140625" style="738" customWidth="1"/>
    <col min="5124" max="5135" width="3.6640625" style="738" customWidth="1"/>
    <col min="5136" max="5136" width="1.44140625" style="738" customWidth="1"/>
    <col min="5137" max="5138" width="3.6640625" style="738" customWidth="1"/>
    <col min="5139" max="5139" width="2.77734375" style="738" customWidth="1"/>
    <col min="5140" max="5151" width="3.6640625" style="738" customWidth="1"/>
    <col min="5152" max="5376" width="4" style="738"/>
    <col min="5377" max="5377" width="2.88671875" style="738" customWidth="1"/>
    <col min="5378" max="5378" width="2.33203125" style="738" customWidth="1"/>
    <col min="5379" max="5379" width="3.44140625" style="738" customWidth="1"/>
    <col min="5380" max="5391" width="3.6640625" style="738" customWidth="1"/>
    <col min="5392" max="5392" width="1.44140625" style="738" customWidth="1"/>
    <col min="5393" max="5394" width="3.6640625" style="738" customWidth="1"/>
    <col min="5395" max="5395" width="2.77734375" style="738" customWidth="1"/>
    <col min="5396" max="5407" width="3.6640625" style="738" customWidth="1"/>
    <col min="5408" max="5632" width="4" style="738"/>
    <col min="5633" max="5633" width="2.88671875" style="738" customWidth="1"/>
    <col min="5634" max="5634" width="2.33203125" style="738" customWidth="1"/>
    <col min="5635" max="5635" width="3.44140625" style="738" customWidth="1"/>
    <col min="5636" max="5647" width="3.6640625" style="738" customWidth="1"/>
    <col min="5648" max="5648" width="1.44140625" style="738" customWidth="1"/>
    <col min="5649" max="5650" width="3.6640625" style="738" customWidth="1"/>
    <col min="5651" max="5651" width="2.77734375" style="738" customWidth="1"/>
    <col min="5652" max="5663" width="3.6640625" style="738" customWidth="1"/>
    <col min="5664" max="5888" width="4" style="738"/>
    <col min="5889" max="5889" width="2.88671875" style="738" customWidth="1"/>
    <col min="5890" max="5890" width="2.33203125" style="738" customWidth="1"/>
    <col min="5891" max="5891" width="3.44140625" style="738" customWidth="1"/>
    <col min="5892" max="5903" width="3.6640625" style="738" customWidth="1"/>
    <col min="5904" max="5904" width="1.44140625" style="738" customWidth="1"/>
    <col min="5905" max="5906" width="3.6640625" style="738" customWidth="1"/>
    <col min="5907" max="5907" width="2.77734375" style="738" customWidth="1"/>
    <col min="5908" max="5919" width="3.6640625" style="738" customWidth="1"/>
    <col min="5920" max="6144" width="4" style="738"/>
    <col min="6145" max="6145" width="2.88671875" style="738" customWidth="1"/>
    <col min="6146" max="6146" width="2.33203125" style="738" customWidth="1"/>
    <col min="6147" max="6147" width="3.44140625" style="738" customWidth="1"/>
    <col min="6148" max="6159" width="3.6640625" style="738" customWidth="1"/>
    <col min="6160" max="6160" width="1.44140625" style="738" customWidth="1"/>
    <col min="6161" max="6162" width="3.6640625" style="738" customWidth="1"/>
    <col min="6163" max="6163" width="2.77734375" style="738" customWidth="1"/>
    <col min="6164" max="6175" width="3.6640625" style="738" customWidth="1"/>
    <col min="6176" max="6400" width="4" style="738"/>
    <col min="6401" max="6401" width="2.88671875" style="738" customWidth="1"/>
    <col min="6402" max="6402" width="2.33203125" style="738" customWidth="1"/>
    <col min="6403" max="6403" width="3.44140625" style="738" customWidth="1"/>
    <col min="6404" max="6415" width="3.6640625" style="738" customWidth="1"/>
    <col min="6416" max="6416" width="1.44140625" style="738" customWidth="1"/>
    <col min="6417" max="6418" width="3.6640625" style="738" customWidth="1"/>
    <col min="6419" max="6419" width="2.77734375" style="738" customWidth="1"/>
    <col min="6420" max="6431" width="3.6640625" style="738" customWidth="1"/>
    <col min="6432" max="6656" width="4" style="738"/>
    <col min="6657" max="6657" width="2.88671875" style="738" customWidth="1"/>
    <col min="6658" max="6658" width="2.33203125" style="738" customWidth="1"/>
    <col min="6659" max="6659" width="3.44140625" style="738" customWidth="1"/>
    <col min="6660" max="6671" width="3.6640625" style="738" customWidth="1"/>
    <col min="6672" max="6672" width="1.44140625" style="738" customWidth="1"/>
    <col min="6673" max="6674" width="3.6640625" style="738" customWidth="1"/>
    <col min="6675" max="6675" width="2.77734375" style="738" customWidth="1"/>
    <col min="6676" max="6687" width="3.6640625" style="738" customWidth="1"/>
    <col min="6688" max="6912" width="4" style="738"/>
    <col min="6913" max="6913" width="2.88671875" style="738" customWidth="1"/>
    <col min="6914" max="6914" width="2.33203125" style="738" customWidth="1"/>
    <col min="6915" max="6915" width="3.44140625" style="738" customWidth="1"/>
    <col min="6916" max="6927" width="3.6640625" style="738" customWidth="1"/>
    <col min="6928" max="6928" width="1.44140625" style="738" customWidth="1"/>
    <col min="6929" max="6930" width="3.6640625" style="738" customWidth="1"/>
    <col min="6931" max="6931" width="2.77734375" style="738" customWidth="1"/>
    <col min="6932" max="6943" width="3.6640625" style="738" customWidth="1"/>
    <col min="6944" max="7168" width="4" style="738"/>
    <col min="7169" max="7169" width="2.88671875" style="738" customWidth="1"/>
    <col min="7170" max="7170" width="2.33203125" style="738" customWidth="1"/>
    <col min="7171" max="7171" width="3.44140625" style="738" customWidth="1"/>
    <col min="7172" max="7183" width="3.6640625" style="738" customWidth="1"/>
    <col min="7184" max="7184" width="1.44140625" style="738" customWidth="1"/>
    <col min="7185" max="7186" width="3.6640625" style="738" customWidth="1"/>
    <col min="7187" max="7187" width="2.77734375" style="738" customWidth="1"/>
    <col min="7188" max="7199" width="3.6640625" style="738" customWidth="1"/>
    <col min="7200" max="7424" width="4" style="738"/>
    <col min="7425" max="7425" width="2.88671875" style="738" customWidth="1"/>
    <col min="7426" max="7426" width="2.33203125" style="738" customWidth="1"/>
    <col min="7427" max="7427" width="3.44140625" style="738" customWidth="1"/>
    <col min="7428" max="7439" width="3.6640625" style="738" customWidth="1"/>
    <col min="7440" max="7440" width="1.44140625" style="738" customWidth="1"/>
    <col min="7441" max="7442" width="3.6640625" style="738" customWidth="1"/>
    <col min="7443" max="7443" width="2.77734375" style="738" customWidth="1"/>
    <col min="7444" max="7455" width="3.6640625" style="738" customWidth="1"/>
    <col min="7456" max="7680" width="4" style="738"/>
    <col min="7681" max="7681" width="2.88671875" style="738" customWidth="1"/>
    <col min="7682" max="7682" width="2.33203125" style="738" customWidth="1"/>
    <col min="7683" max="7683" width="3.44140625" style="738" customWidth="1"/>
    <col min="7684" max="7695" width="3.6640625" style="738" customWidth="1"/>
    <col min="7696" max="7696" width="1.44140625" style="738" customWidth="1"/>
    <col min="7697" max="7698" width="3.6640625" style="738" customWidth="1"/>
    <col min="7699" max="7699" width="2.77734375" style="738" customWidth="1"/>
    <col min="7700" max="7711" width="3.6640625" style="738" customWidth="1"/>
    <col min="7712" max="7936" width="4" style="738"/>
    <col min="7937" max="7937" width="2.88671875" style="738" customWidth="1"/>
    <col min="7938" max="7938" width="2.33203125" style="738" customWidth="1"/>
    <col min="7939" max="7939" width="3.44140625" style="738" customWidth="1"/>
    <col min="7940" max="7951" width="3.6640625" style="738" customWidth="1"/>
    <col min="7952" max="7952" width="1.44140625" style="738" customWidth="1"/>
    <col min="7953" max="7954" width="3.6640625" style="738" customWidth="1"/>
    <col min="7955" max="7955" width="2.77734375" style="738" customWidth="1"/>
    <col min="7956" max="7967" width="3.6640625" style="738" customWidth="1"/>
    <col min="7968" max="8192" width="4" style="738"/>
    <col min="8193" max="8193" width="2.88671875" style="738" customWidth="1"/>
    <col min="8194" max="8194" width="2.33203125" style="738" customWidth="1"/>
    <col min="8195" max="8195" width="3.44140625" style="738" customWidth="1"/>
    <col min="8196" max="8207" width="3.6640625" style="738" customWidth="1"/>
    <col min="8208" max="8208" width="1.44140625" style="738" customWidth="1"/>
    <col min="8209" max="8210" width="3.6640625" style="738" customWidth="1"/>
    <col min="8211" max="8211" width="2.77734375" style="738" customWidth="1"/>
    <col min="8212" max="8223" width="3.6640625" style="738" customWidth="1"/>
    <col min="8224" max="8448" width="4" style="738"/>
    <col min="8449" max="8449" width="2.88671875" style="738" customWidth="1"/>
    <col min="8450" max="8450" width="2.33203125" style="738" customWidth="1"/>
    <col min="8451" max="8451" width="3.44140625" style="738" customWidth="1"/>
    <col min="8452" max="8463" width="3.6640625" style="738" customWidth="1"/>
    <col min="8464" max="8464" width="1.44140625" style="738" customWidth="1"/>
    <col min="8465" max="8466" width="3.6640625" style="738" customWidth="1"/>
    <col min="8467" max="8467" width="2.77734375" style="738" customWidth="1"/>
    <col min="8468" max="8479" width="3.6640625" style="738" customWidth="1"/>
    <col min="8480" max="8704" width="4" style="738"/>
    <col min="8705" max="8705" width="2.88671875" style="738" customWidth="1"/>
    <col min="8706" max="8706" width="2.33203125" style="738" customWidth="1"/>
    <col min="8707" max="8707" width="3.44140625" style="738" customWidth="1"/>
    <col min="8708" max="8719" width="3.6640625" style="738" customWidth="1"/>
    <col min="8720" max="8720" width="1.44140625" style="738" customWidth="1"/>
    <col min="8721" max="8722" width="3.6640625" style="738" customWidth="1"/>
    <col min="8723" max="8723" width="2.77734375" style="738" customWidth="1"/>
    <col min="8724" max="8735" width="3.6640625" style="738" customWidth="1"/>
    <col min="8736" max="8960" width="4" style="738"/>
    <col min="8961" max="8961" width="2.88671875" style="738" customWidth="1"/>
    <col min="8962" max="8962" width="2.33203125" style="738" customWidth="1"/>
    <col min="8963" max="8963" width="3.44140625" style="738" customWidth="1"/>
    <col min="8964" max="8975" width="3.6640625" style="738" customWidth="1"/>
    <col min="8976" max="8976" width="1.44140625" style="738" customWidth="1"/>
    <col min="8977" max="8978" width="3.6640625" style="738" customWidth="1"/>
    <col min="8979" max="8979" width="2.77734375" style="738" customWidth="1"/>
    <col min="8980" max="8991" width="3.6640625" style="738" customWidth="1"/>
    <col min="8992" max="9216" width="4" style="738"/>
    <col min="9217" max="9217" width="2.88671875" style="738" customWidth="1"/>
    <col min="9218" max="9218" width="2.33203125" style="738" customWidth="1"/>
    <col min="9219" max="9219" width="3.44140625" style="738" customWidth="1"/>
    <col min="9220" max="9231" width="3.6640625" style="738" customWidth="1"/>
    <col min="9232" max="9232" width="1.44140625" style="738" customWidth="1"/>
    <col min="9233" max="9234" width="3.6640625" style="738" customWidth="1"/>
    <col min="9235" max="9235" width="2.77734375" style="738" customWidth="1"/>
    <col min="9236" max="9247" width="3.6640625" style="738" customWidth="1"/>
    <col min="9248" max="9472" width="4" style="738"/>
    <col min="9473" max="9473" width="2.88671875" style="738" customWidth="1"/>
    <col min="9474" max="9474" width="2.33203125" style="738" customWidth="1"/>
    <col min="9475" max="9475" width="3.44140625" style="738" customWidth="1"/>
    <col min="9476" max="9487" width="3.6640625" style="738" customWidth="1"/>
    <col min="9488" max="9488" width="1.44140625" style="738" customWidth="1"/>
    <col min="9489" max="9490" width="3.6640625" style="738" customWidth="1"/>
    <col min="9491" max="9491" width="2.77734375" style="738" customWidth="1"/>
    <col min="9492" max="9503" width="3.6640625" style="738" customWidth="1"/>
    <col min="9504" max="9728" width="4" style="738"/>
    <col min="9729" max="9729" width="2.88671875" style="738" customWidth="1"/>
    <col min="9730" max="9730" width="2.33203125" style="738" customWidth="1"/>
    <col min="9731" max="9731" width="3.44140625" style="738" customWidth="1"/>
    <col min="9732" max="9743" width="3.6640625" style="738" customWidth="1"/>
    <col min="9744" max="9744" width="1.44140625" style="738" customWidth="1"/>
    <col min="9745" max="9746" width="3.6640625" style="738" customWidth="1"/>
    <col min="9747" max="9747" width="2.77734375" style="738" customWidth="1"/>
    <col min="9748" max="9759" width="3.6640625" style="738" customWidth="1"/>
    <col min="9760" max="9984" width="4" style="738"/>
    <col min="9985" max="9985" width="2.88671875" style="738" customWidth="1"/>
    <col min="9986" max="9986" width="2.33203125" style="738" customWidth="1"/>
    <col min="9987" max="9987" width="3.44140625" style="738" customWidth="1"/>
    <col min="9988" max="9999" width="3.6640625" style="738" customWidth="1"/>
    <col min="10000" max="10000" width="1.44140625" style="738" customWidth="1"/>
    <col min="10001" max="10002" width="3.6640625" style="738" customWidth="1"/>
    <col min="10003" max="10003" width="2.77734375" style="738" customWidth="1"/>
    <col min="10004" max="10015" width="3.6640625" style="738" customWidth="1"/>
    <col min="10016" max="10240" width="4" style="738"/>
    <col min="10241" max="10241" width="2.88671875" style="738" customWidth="1"/>
    <col min="10242" max="10242" width="2.33203125" style="738" customWidth="1"/>
    <col min="10243" max="10243" width="3.44140625" style="738" customWidth="1"/>
    <col min="10244" max="10255" width="3.6640625" style="738" customWidth="1"/>
    <col min="10256" max="10256" width="1.44140625" style="738" customWidth="1"/>
    <col min="10257" max="10258" width="3.6640625" style="738" customWidth="1"/>
    <col min="10259" max="10259" width="2.77734375" style="738" customWidth="1"/>
    <col min="10260" max="10271" width="3.6640625" style="738" customWidth="1"/>
    <col min="10272" max="10496" width="4" style="738"/>
    <col min="10497" max="10497" width="2.88671875" style="738" customWidth="1"/>
    <col min="10498" max="10498" width="2.33203125" style="738" customWidth="1"/>
    <col min="10499" max="10499" width="3.44140625" style="738" customWidth="1"/>
    <col min="10500" max="10511" width="3.6640625" style="738" customWidth="1"/>
    <col min="10512" max="10512" width="1.44140625" style="738" customWidth="1"/>
    <col min="10513" max="10514" width="3.6640625" style="738" customWidth="1"/>
    <col min="10515" max="10515" width="2.77734375" style="738" customWidth="1"/>
    <col min="10516" max="10527" width="3.6640625" style="738" customWidth="1"/>
    <col min="10528" max="10752" width="4" style="738"/>
    <col min="10753" max="10753" width="2.88671875" style="738" customWidth="1"/>
    <col min="10754" max="10754" width="2.33203125" style="738" customWidth="1"/>
    <col min="10755" max="10755" width="3.44140625" style="738" customWidth="1"/>
    <col min="10756" max="10767" width="3.6640625" style="738" customWidth="1"/>
    <col min="10768" max="10768" width="1.44140625" style="738" customWidth="1"/>
    <col min="10769" max="10770" width="3.6640625" style="738" customWidth="1"/>
    <col min="10771" max="10771" width="2.77734375" style="738" customWidth="1"/>
    <col min="10772" max="10783" width="3.6640625" style="738" customWidth="1"/>
    <col min="10784" max="11008" width="4" style="738"/>
    <col min="11009" max="11009" width="2.88671875" style="738" customWidth="1"/>
    <col min="11010" max="11010" width="2.33203125" style="738" customWidth="1"/>
    <col min="11011" max="11011" width="3.44140625" style="738" customWidth="1"/>
    <col min="11012" max="11023" width="3.6640625" style="738" customWidth="1"/>
    <col min="11024" max="11024" width="1.44140625" style="738" customWidth="1"/>
    <col min="11025" max="11026" width="3.6640625" style="738" customWidth="1"/>
    <col min="11027" max="11027" width="2.77734375" style="738" customWidth="1"/>
    <col min="11028" max="11039" width="3.6640625" style="738" customWidth="1"/>
    <col min="11040" max="11264" width="4" style="738"/>
    <col min="11265" max="11265" width="2.88671875" style="738" customWidth="1"/>
    <col min="11266" max="11266" width="2.33203125" style="738" customWidth="1"/>
    <col min="11267" max="11267" width="3.44140625" style="738" customWidth="1"/>
    <col min="11268" max="11279" width="3.6640625" style="738" customWidth="1"/>
    <col min="11280" max="11280" width="1.44140625" style="738" customWidth="1"/>
    <col min="11281" max="11282" width="3.6640625" style="738" customWidth="1"/>
    <col min="11283" max="11283" width="2.77734375" style="738" customWidth="1"/>
    <col min="11284" max="11295" width="3.6640625" style="738" customWidth="1"/>
    <col min="11296" max="11520" width="4" style="738"/>
    <col min="11521" max="11521" width="2.88671875" style="738" customWidth="1"/>
    <col min="11522" max="11522" width="2.33203125" style="738" customWidth="1"/>
    <col min="11523" max="11523" width="3.44140625" style="738" customWidth="1"/>
    <col min="11524" max="11535" width="3.6640625" style="738" customWidth="1"/>
    <col min="11536" max="11536" width="1.44140625" style="738" customWidth="1"/>
    <col min="11537" max="11538" width="3.6640625" style="738" customWidth="1"/>
    <col min="11539" max="11539" width="2.77734375" style="738" customWidth="1"/>
    <col min="11540" max="11551" width="3.6640625" style="738" customWidth="1"/>
    <col min="11552" max="11776" width="4" style="738"/>
    <col min="11777" max="11777" width="2.88671875" style="738" customWidth="1"/>
    <col min="11778" max="11778" width="2.33203125" style="738" customWidth="1"/>
    <col min="11779" max="11779" width="3.44140625" style="738" customWidth="1"/>
    <col min="11780" max="11791" width="3.6640625" style="738" customWidth="1"/>
    <col min="11792" max="11792" width="1.44140625" style="738" customWidth="1"/>
    <col min="11793" max="11794" width="3.6640625" style="738" customWidth="1"/>
    <col min="11795" max="11795" width="2.77734375" style="738" customWidth="1"/>
    <col min="11796" max="11807" width="3.6640625" style="738" customWidth="1"/>
    <col min="11808" max="12032" width="4" style="738"/>
    <col min="12033" max="12033" width="2.88671875" style="738" customWidth="1"/>
    <col min="12034" max="12034" width="2.33203125" style="738" customWidth="1"/>
    <col min="12035" max="12035" width="3.44140625" style="738" customWidth="1"/>
    <col min="12036" max="12047" width="3.6640625" style="738" customWidth="1"/>
    <col min="12048" max="12048" width="1.44140625" style="738" customWidth="1"/>
    <col min="12049" max="12050" width="3.6640625" style="738" customWidth="1"/>
    <col min="12051" max="12051" width="2.77734375" style="738" customWidth="1"/>
    <col min="12052" max="12063" width="3.6640625" style="738" customWidth="1"/>
    <col min="12064" max="12288" width="4" style="738"/>
    <col min="12289" max="12289" width="2.88671875" style="738" customWidth="1"/>
    <col min="12290" max="12290" width="2.33203125" style="738" customWidth="1"/>
    <col min="12291" max="12291" width="3.44140625" style="738" customWidth="1"/>
    <col min="12292" max="12303" width="3.6640625" style="738" customWidth="1"/>
    <col min="12304" max="12304" width="1.44140625" style="738" customWidth="1"/>
    <col min="12305" max="12306" width="3.6640625" style="738" customWidth="1"/>
    <col min="12307" max="12307" width="2.77734375" style="738" customWidth="1"/>
    <col min="12308" max="12319" width="3.6640625" style="738" customWidth="1"/>
    <col min="12320" max="12544" width="4" style="738"/>
    <col min="12545" max="12545" width="2.88671875" style="738" customWidth="1"/>
    <col min="12546" max="12546" width="2.33203125" style="738" customWidth="1"/>
    <col min="12547" max="12547" width="3.44140625" style="738" customWidth="1"/>
    <col min="12548" max="12559" width="3.6640625" style="738" customWidth="1"/>
    <col min="12560" max="12560" width="1.44140625" style="738" customWidth="1"/>
    <col min="12561" max="12562" width="3.6640625" style="738" customWidth="1"/>
    <col min="12563" max="12563" width="2.77734375" style="738" customWidth="1"/>
    <col min="12564" max="12575" width="3.6640625" style="738" customWidth="1"/>
    <col min="12576" max="12800" width="4" style="738"/>
    <col min="12801" max="12801" width="2.88671875" style="738" customWidth="1"/>
    <col min="12802" max="12802" width="2.33203125" style="738" customWidth="1"/>
    <col min="12803" max="12803" width="3.44140625" style="738" customWidth="1"/>
    <col min="12804" max="12815" width="3.6640625" style="738" customWidth="1"/>
    <col min="12816" max="12816" width="1.44140625" style="738" customWidth="1"/>
    <col min="12817" max="12818" width="3.6640625" style="738" customWidth="1"/>
    <col min="12819" max="12819" width="2.77734375" style="738" customWidth="1"/>
    <col min="12820" max="12831" width="3.6640625" style="738" customWidth="1"/>
    <col min="12832" max="13056" width="4" style="738"/>
    <col min="13057" max="13057" width="2.88671875" style="738" customWidth="1"/>
    <col min="13058" max="13058" width="2.33203125" style="738" customWidth="1"/>
    <col min="13059" max="13059" width="3.44140625" style="738" customWidth="1"/>
    <col min="13060" max="13071" width="3.6640625" style="738" customWidth="1"/>
    <col min="13072" max="13072" width="1.44140625" style="738" customWidth="1"/>
    <col min="13073" max="13074" width="3.6640625" style="738" customWidth="1"/>
    <col min="13075" max="13075" width="2.77734375" style="738" customWidth="1"/>
    <col min="13076" max="13087" width="3.6640625" style="738" customWidth="1"/>
    <col min="13088" max="13312" width="4" style="738"/>
    <col min="13313" max="13313" width="2.88671875" style="738" customWidth="1"/>
    <col min="13314" max="13314" width="2.33203125" style="738" customWidth="1"/>
    <col min="13315" max="13315" width="3.44140625" style="738" customWidth="1"/>
    <col min="13316" max="13327" width="3.6640625" style="738" customWidth="1"/>
    <col min="13328" max="13328" width="1.44140625" style="738" customWidth="1"/>
    <col min="13329" max="13330" width="3.6640625" style="738" customWidth="1"/>
    <col min="13331" max="13331" width="2.77734375" style="738" customWidth="1"/>
    <col min="13332" max="13343" width="3.6640625" style="738" customWidth="1"/>
    <col min="13344" max="13568" width="4" style="738"/>
    <col min="13569" max="13569" width="2.88671875" style="738" customWidth="1"/>
    <col min="13570" max="13570" width="2.33203125" style="738" customWidth="1"/>
    <col min="13571" max="13571" width="3.44140625" style="738" customWidth="1"/>
    <col min="13572" max="13583" width="3.6640625" style="738" customWidth="1"/>
    <col min="13584" max="13584" width="1.44140625" style="738" customWidth="1"/>
    <col min="13585" max="13586" width="3.6640625" style="738" customWidth="1"/>
    <col min="13587" max="13587" width="2.77734375" style="738" customWidth="1"/>
    <col min="13588" max="13599" width="3.6640625" style="738" customWidth="1"/>
    <col min="13600" max="13824" width="4" style="738"/>
    <col min="13825" max="13825" width="2.88671875" style="738" customWidth="1"/>
    <col min="13826" max="13826" width="2.33203125" style="738" customWidth="1"/>
    <col min="13827" max="13827" width="3.44140625" style="738" customWidth="1"/>
    <col min="13828" max="13839" width="3.6640625" style="738" customWidth="1"/>
    <col min="13840" max="13840" width="1.44140625" style="738" customWidth="1"/>
    <col min="13841" max="13842" width="3.6640625" style="738" customWidth="1"/>
    <col min="13843" max="13843" width="2.77734375" style="738" customWidth="1"/>
    <col min="13844" max="13855" width="3.6640625" style="738" customWidth="1"/>
    <col min="13856" max="14080" width="4" style="738"/>
    <col min="14081" max="14081" width="2.88671875" style="738" customWidth="1"/>
    <col min="14082" max="14082" width="2.33203125" style="738" customWidth="1"/>
    <col min="14083" max="14083" width="3.44140625" style="738" customWidth="1"/>
    <col min="14084" max="14095" width="3.6640625" style="738" customWidth="1"/>
    <col min="14096" max="14096" width="1.44140625" style="738" customWidth="1"/>
    <col min="14097" max="14098" width="3.6640625" style="738" customWidth="1"/>
    <col min="14099" max="14099" width="2.77734375" style="738" customWidth="1"/>
    <col min="14100" max="14111" width="3.6640625" style="738" customWidth="1"/>
    <col min="14112" max="14336" width="4" style="738"/>
    <col min="14337" max="14337" width="2.88671875" style="738" customWidth="1"/>
    <col min="14338" max="14338" width="2.33203125" style="738" customWidth="1"/>
    <col min="14339" max="14339" width="3.44140625" style="738" customWidth="1"/>
    <col min="14340" max="14351" width="3.6640625" style="738" customWidth="1"/>
    <col min="14352" max="14352" width="1.44140625" style="738" customWidth="1"/>
    <col min="14353" max="14354" width="3.6640625" style="738" customWidth="1"/>
    <col min="14355" max="14355" width="2.77734375" style="738" customWidth="1"/>
    <col min="14356" max="14367" width="3.6640625" style="738" customWidth="1"/>
    <col min="14368" max="14592" width="4" style="738"/>
    <col min="14593" max="14593" width="2.88671875" style="738" customWidth="1"/>
    <col min="14594" max="14594" width="2.33203125" style="738" customWidth="1"/>
    <col min="14595" max="14595" width="3.44140625" style="738" customWidth="1"/>
    <col min="14596" max="14607" width="3.6640625" style="738" customWidth="1"/>
    <col min="14608" max="14608" width="1.44140625" style="738" customWidth="1"/>
    <col min="14609" max="14610" width="3.6640625" style="738" customWidth="1"/>
    <col min="14611" max="14611" width="2.77734375" style="738" customWidth="1"/>
    <col min="14612" max="14623" width="3.6640625" style="738" customWidth="1"/>
    <col min="14624" max="14848" width="4" style="738"/>
    <col min="14849" max="14849" width="2.88671875" style="738" customWidth="1"/>
    <col min="14850" max="14850" width="2.33203125" style="738" customWidth="1"/>
    <col min="14851" max="14851" width="3.44140625" style="738" customWidth="1"/>
    <col min="14852" max="14863" width="3.6640625" style="738" customWidth="1"/>
    <col min="14864" max="14864" width="1.44140625" style="738" customWidth="1"/>
    <col min="14865" max="14866" width="3.6640625" style="738" customWidth="1"/>
    <col min="14867" max="14867" width="2.77734375" style="738" customWidth="1"/>
    <col min="14868" max="14879" width="3.6640625" style="738" customWidth="1"/>
    <col min="14880" max="15104" width="4" style="738"/>
    <col min="15105" max="15105" width="2.88671875" style="738" customWidth="1"/>
    <col min="15106" max="15106" width="2.33203125" style="738" customWidth="1"/>
    <col min="15107" max="15107" width="3.44140625" style="738" customWidth="1"/>
    <col min="15108" max="15119" width="3.6640625" style="738" customWidth="1"/>
    <col min="15120" max="15120" width="1.44140625" style="738" customWidth="1"/>
    <col min="15121" max="15122" width="3.6640625" style="738" customWidth="1"/>
    <col min="15123" max="15123" width="2.77734375" style="738" customWidth="1"/>
    <col min="15124" max="15135" width="3.6640625" style="738" customWidth="1"/>
    <col min="15136" max="15360" width="4" style="738"/>
    <col min="15361" max="15361" width="2.88671875" style="738" customWidth="1"/>
    <col min="15362" max="15362" width="2.33203125" style="738" customWidth="1"/>
    <col min="15363" max="15363" width="3.44140625" style="738" customWidth="1"/>
    <col min="15364" max="15375" width="3.6640625" style="738" customWidth="1"/>
    <col min="15376" max="15376" width="1.44140625" style="738" customWidth="1"/>
    <col min="15377" max="15378" width="3.6640625" style="738" customWidth="1"/>
    <col min="15379" max="15379" width="2.77734375" style="738" customWidth="1"/>
    <col min="15380" max="15391" width="3.6640625" style="738" customWidth="1"/>
    <col min="15392" max="15616" width="4" style="738"/>
    <col min="15617" max="15617" width="2.88671875" style="738" customWidth="1"/>
    <col min="15618" max="15618" width="2.33203125" style="738" customWidth="1"/>
    <col min="15619" max="15619" width="3.44140625" style="738" customWidth="1"/>
    <col min="15620" max="15631" width="3.6640625" style="738" customWidth="1"/>
    <col min="15632" max="15632" width="1.44140625" style="738" customWidth="1"/>
    <col min="15633" max="15634" width="3.6640625" style="738" customWidth="1"/>
    <col min="15635" max="15635" width="2.77734375" style="738" customWidth="1"/>
    <col min="15636" max="15647" width="3.6640625" style="738" customWidth="1"/>
    <col min="15648" max="15872" width="4" style="738"/>
    <col min="15873" max="15873" width="2.88671875" style="738" customWidth="1"/>
    <col min="15874" max="15874" width="2.33203125" style="738" customWidth="1"/>
    <col min="15875" max="15875" width="3.44140625" style="738" customWidth="1"/>
    <col min="15876" max="15887" width="3.6640625" style="738" customWidth="1"/>
    <col min="15888" max="15888" width="1.44140625" style="738" customWidth="1"/>
    <col min="15889" max="15890" width="3.6640625" style="738" customWidth="1"/>
    <col min="15891" max="15891" width="2.77734375" style="738" customWidth="1"/>
    <col min="15892" max="15903" width="3.6640625" style="738" customWidth="1"/>
    <col min="15904" max="16128" width="4" style="738"/>
    <col min="16129" max="16129" width="2.88671875" style="738" customWidth="1"/>
    <col min="16130" max="16130" width="2.33203125" style="738" customWidth="1"/>
    <col min="16131" max="16131" width="3.44140625" style="738" customWidth="1"/>
    <col min="16132" max="16143" width="3.6640625" style="738" customWidth="1"/>
    <col min="16144" max="16144" width="1.44140625" style="738" customWidth="1"/>
    <col min="16145" max="16146" width="3.6640625" style="738" customWidth="1"/>
    <col min="16147" max="16147" width="2.77734375" style="738" customWidth="1"/>
    <col min="16148" max="16159" width="3.6640625" style="738" customWidth="1"/>
    <col min="16160" max="16384" width="4" style="738"/>
  </cols>
  <sheetData>
    <row r="2" spans="2:31">
      <c r="B2" s="738" t="s">
        <v>1470</v>
      </c>
    </row>
    <row r="3" spans="2:31">
      <c r="U3" s="750"/>
      <c r="X3" s="45" t="s">
        <v>544</v>
      </c>
      <c r="Y3" s="1899"/>
      <c r="Z3" s="1899"/>
      <c r="AA3" s="45" t="s">
        <v>34</v>
      </c>
      <c r="AB3" s="736"/>
      <c r="AC3" s="45" t="s">
        <v>1109</v>
      </c>
      <c r="AD3" s="736"/>
      <c r="AE3" s="45" t="s">
        <v>241</v>
      </c>
    </row>
    <row r="4" spans="2:31">
      <c r="T4" s="691"/>
      <c r="U4" s="691"/>
      <c r="V4" s="691"/>
    </row>
    <row r="5" spans="2:31">
      <c r="B5" s="1899" t="s">
        <v>1106</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row>
    <row r="6" spans="2:31" ht="65.25" customHeight="1">
      <c r="B6" s="2022" t="s">
        <v>1471</v>
      </c>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736"/>
    </row>
    <row r="7" spans="2:31" ht="23.25" customHeight="1"/>
    <row r="8" spans="2:31" ht="23.25" customHeight="1">
      <c r="B8" s="845" t="s">
        <v>1110</v>
      </c>
      <c r="C8" s="845"/>
      <c r="D8" s="845"/>
      <c r="E8" s="845"/>
      <c r="F8" s="1787"/>
      <c r="G8" s="1788"/>
      <c r="H8" s="1788"/>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9"/>
    </row>
    <row r="9" spans="2:31" ht="25.05" customHeight="1">
      <c r="B9" s="845" t="s">
        <v>1111</v>
      </c>
      <c r="C9" s="845"/>
      <c r="D9" s="845"/>
      <c r="E9" s="845"/>
      <c r="F9" s="730" t="s">
        <v>121</v>
      </c>
      <c r="G9" s="705" t="s">
        <v>1112</v>
      </c>
      <c r="H9" s="705"/>
      <c r="I9" s="705"/>
      <c r="J9" s="705"/>
      <c r="K9" s="731" t="s">
        <v>121</v>
      </c>
      <c r="L9" s="705" t="s">
        <v>1113</v>
      </c>
      <c r="M9" s="705"/>
      <c r="N9" s="705"/>
      <c r="O9" s="705"/>
      <c r="P9" s="705"/>
      <c r="Q9" s="731" t="s">
        <v>121</v>
      </c>
      <c r="R9" s="705" t="s">
        <v>1114</v>
      </c>
      <c r="S9" s="705"/>
      <c r="T9" s="705"/>
      <c r="U9" s="705"/>
      <c r="V9" s="705"/>
      <c r="W9" s="705"/>
      <c r="X9" s="705"/>
      <c r="Y9" s="705"/>
      <c r="Z9" s="705"/>
      <c r="AA9" s="705"/>
      <c r="AB9" s="705"/>
      <c r="AC9" s="705"/>
      <c r="AD9" s="761"/>
      <c r="AE9" s="762"/>
    </row>
    <row r="10" spans="2:31" ht="25.05" customHeight="1">
      <c r="B10" s="2002" t="s">
        <v>1115</v>
      </c>
      <c r="C10" s="2003"/>
      <c r="D10" s="2003"/>
      <c r="E10" s="2004"/>
      <c r="F10" s="736" t="s">
        <v>121</v>
      </c>
      <c r="G10" s="750" t="s">
        <v>1472</v>
      </c>
      <c r="H10" s="750"/>
      <c r="I10" s="750"/>
      <c r="J10" s="750"/>
      <c r="K10" s="750"/>
      <c r="L10" s="750"/>
      <c r="M10" s="750"/>
      <c r="N10" s="750"/>
      <c r="O10" s="750"/>
      <c r="Q10" s="764"/>
      <c r="R10" s="734" t="s">
        <v>121</v>
      </c>
      <c r="S10" s="750" t="s">
        <v>1473</v>
      </c>
      <c r="T10" s="750"/>
      <c r="U10" s="750"/>
      <c r="V10" s="750"/>
      <c r="W10" s="22"/>
      <c r="X10" s="22"/>
      <c r="Y10" s="22"/>
      <c r="Z10" s="22"/>
      <c r="AA10" s="22"/>
      <c r="AB10" s="22"/>
      <c r="AC10" s="22"/>
      <c r="AD10" s="764"/>
      <c r="AE10" s="765"/>
    </row>
    <row r="11" spans="2:31" ht="25.05" customHeight="1">
      <c r="B11" s="2008"/>
      <c r="C11" s="1899"/>
      <c r="D11" s="1899"/>
      <c r="E11" s="2009"/>
      <c r="F11" s="736" t="s">
        <v>121</v>
      </c>
      <c r="G11" s="750" t="s">
        <v>1474</v>
      </c>
      <c r="H11" s="750"/>
      <c r="I11" s="750"/>
      <c r="J11" s="750"/>
      <c r="K11" s="750"/>
      <c r="L11" s="750"/>
      <c r="M11" s="750"/>
      <c r="N11" s="750"/>
      <c r="O11" s="750"/>
      <c r="R11" s="736" t="s">
        <v>121</v>
      </c>
      <c r="S11" s="750" t="s">
        <v>1475</v>
      </c>
      <c r="T11" s="750"/>
      <c r="U11" s="750"/>
      <c r="V11" s="750"/>
      <c r="W11" s="750"/>
      <c r="X11" s="750"/>
      <c r="Y11" s="750"/>
      <c r="Z11" s="750"/>
      <c r="AA11" s="750"/>
      <c r="AB11" s="750"/>
      <c r="AC11" s="750"/>
      <c r="AE11" s="444"/>
    </row>
    <row r="12" spans="2:31" ht="25.05" customHeight="1">
      <c r="B12" s="2008"/>
      <c r="C12" s="1899"/>
      <c r="D12" s="1899"/>
      <c r="E12" s="2009"/>
      <c r="F12" s="736" t="s">
        <v>121</v>
      </c>
      <c r="G12" s="846" t="s">
        <v>1476</v>
      </c>
      <c r="H12" s="750"/>
      <c r="I12" s="750"/>
      <c r="J12" s="750"/>
      <c r="K12" s="750"/>
      <c r="L12" s="750"/>
      <c r="M12" s="750"/>
      <c r="N12" s="750"/>
      <c r="O12" s="750"/>
      <c r="R12" s="736" t="s">
        <v>121</v>
      </c>
      <c r="S12" s="846" t="s">
        <v>1477</v>
      </c>
      <c r="T12" s="750"/>
      <c r="U12" s="750"/>
      <c r="V12" s="750"/>
      <c r="W12" s="750"/>
      <c r="X12" s="750"/>
      <c r="Y12" s="750"/>
      <c r="Z12" s="750"/>
      <c r="AA12" s="750"/>
      <c r="AB12" s="750"/>
      <c r="AC12" s="750"/>
      <c r="AE12" s="444"/>
    </row>
    <row r="13" spans="2:31" ht="25.05" customHeight="1">
      <c r="B13" s="2008"/>
      <c r="C13" s="1899"/>
      <c r="D13" s="1899"/>
      <c r="E13" s="2009"/>
      <c r="F13" s="736" t="s">
        <v>121</v>
      </c>
      <c r="G13" s="750" t="s">
        <v>1478</v>
      </c>
      <c r="H13" s="750"/>
      <c r="I13" s="750"/>
      <c r="J13" s="750"/>
      <c r="K13" s="750"/>
      <c r="L13" s="750"/>
      <c r="M13"/>
      <c r="N13" s="750"/>
      <c r="O13" s="750"/>
      <c r="R13" s="736" t="s">
        <v>121</v>
      </c>
      <c r="S13" s="750" t="s">
        <v>1479</v>
      </c>
      <c r="T13" s="750"/>
      <c r="U13" s="750"/>
      <c r="V13" s="750"/>
      <c r="W13" s="750"/>
      <c r="X13" s="750"/>
      <c r="Y13" s="750"/>
      <c r="Z13" s="750"/>
      <c r="AA13" s="750"/>
      <c r="AB13" s="750"/>
      <c r="AC13" s="750"/>
      <c r="AE13" s="444"/>
    </row>
    <row r="14" spans="2:31" ht="25.05" customHeight="1">
      <c r="B14" s="2008"/>
      <c r="C14" s="1899"/>
      <c r="D14" s="1899"/>
      <c r="E14" s="2009"/>
      <c r="F14" s="736" t="s">
        <v>121</v>
      </c>
      <c r="G14" s="750" t="s">
        <v>1480</v>
      </c>
      <c r="H14" s="750"/>
      <c r="I14" s="750"/>
      <c r="J14" s="750"/>
      <c r="K14"/>
      <c r="L14" s="846"/>
      <c r="M14" s="847"/>
      <c r="N14" s="847"/>
      <c r="O14" s="846"/>
      <c r="R14" s="736"/>
      <c r="S14" s="750"/>
      <c r="T14" s="846"/>
      <c r="U14" s="846"/>
      <c r="V14" s="846"/>
      <c r="W14" s="846"/>
      <c r="X14" s="846"/>
      <c r="Y14" s="846"/>
      <c r="Z14" s="846"/>
      <c r="AA14" s="846"/>
      <c r="AB14" s="846"/>
      <c r="AC14" s="846"/>
      <c r="AE14" s="444"/>
    </row>
    <row r="15" spans="2:31" ht="25.05" customHeight="1">
      <c r="B15" s="845" t="s">
        <v>1116</v>
      </c>
      <c r="C15" s="845"/>
      <c r="D15" s="845"/>
      <c r="E15" s="845"/>
      <c r="F15" s="730" t="s">
        <v>121</v>
      </c>
      <c r="G15" s="705" t="s">
        <v>1117</v>
      </c>
      <c r="H15" s="848"/>
      <c r="I15" s="848"/>
      <c r="J15" s="848"/>
      <c r="K15" s="848"/>
      <c r="L15" s="848"/>
      <c r="M15" s="848"/>
      <c r="N15" s="848"/>
      <c r="O15" s="848"/>
      <c r="P15" s="848"/>
      <c r="Q15" s="761"/>
      <c r="R15" s="731" t="s">
        <v>121</v>
      </c>
      <c r="S15" s="705" t="s">
        <v>1118</v>
      </c>
      <c r="T15" s="848"/>
      <c r="U15" s="848"/>
      <c r="V15" s="848"/>
      <c r="W15" s="848"/>
      <c r="X15" s="848"/>
      <c r="Y15" s="848"/>
      <c r="Z15" s="848"/>
      <c r="AA15" s="848"/>
      <c r="AB15" s="848"/>
      <c r="AC15" s="848"/>
      <c r="AD15" s="761"/>
      <c r="AE15" s="762"/>
    </row>
    <row r="16" spans="2:31" ht="30.75" customHeight="1"/>
    <row r="17" spans="2:31">
      <c r="B17" s="760"/>
      <c r="C17" s="761"/>
      <c r="D17" s="761"/>
      <c r="E17" s="761"/>
      <c r="F17" s="761"/>
      <c r="G17" s="761"/>
      <c r="H17" s="761"/>
      <c r="I17" s="761"/>
      <c r="J17" s="761"/>
      <c r="K17" s="761"/>
      <c r="L17" s="761"/>
      <c r="M17" s="761"/>
      <c r="N17" s="761"/>
      <c r="O17" s="761"/>
      <c r="P17" s="761"/>
      <c r="Q17" s="761"/>
      <c r="R17" s="761"/>
      <c r="S17" s="761"/>
      <c r="T17" s="761"/>
      <c r="U17" s="761"/>
      <c r="V17" s="761"/>
      <c r="W17" s="761"/>
      <c r="X17" s="761"/>
      <c r="Y17" s="761"/>
      <c r="Z17" s="762"/>
      <c r="AA17" s="730"/>
      <c r="AB17" s="731" t="s">
        <v>1119</v>
      </c>
      <c r="AC17" s="731" t="s">
        <v>440</v>
      </c>
      <c r="AD17" s="731" t="s">
        <v>674</v>
      </c>
      <c r="AE17" s="762"/>
    </row>
    <row r="18" spans="2:31">
      <c r="B18" s="763" t="s">
        <v>1120</v>
      </c>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23"/>
      <c r="AA18" s="733"/>
      <c r="AB18" s="734"/>
      <c r="AC18" s="734"/>
      <c r="AD18" s="764"/>
      <c r="AE18" s="765"/>
    </row>
    <row r="19" spans="2:31">
      <c r="B19" s="450"/>
      <c r="C19" s="849" t="s">
        <v>1121</v>
      </c>
      <c r="D19" s="738" t="s">
        <v>1122</v>
      </c>
      <c r="Z19" s="850"/>
      <c r="AA19" s="851"/>
      <c r="AB19" s="736" t="s">
        <v>121</v>
      </c>
      <c r="AC19" s="736" t="s">
        <v>440</v>
      </c>
      <c r="AD19" s="736" t="s">
        <v>121</v>
      </c>
      <c r="AE19" s="444"/>
    </row>
    <row r="20" spans="2:31">
      <c r="B20" s="450"/>
      <c r="D20" s="738" t="s">
        <v>1123</v>
      </c>
      <c r="Z20" s="751"/>
      <c r="AA20" s="735"/>
      <c r="AB20" s="736"/>
      <c r="AC20" s="736"/>
      <c r="AE20" s="444"/>
    </row>
    <row r="21" spans="2:31">
      <c r="B21" s="450"/>
      <c r="Z21" s="751"/>
      <c r="AA21" s="735"/>
      <c r="AB21" s="736"/>
      <c r="AC21" s="736"/>
      <c r="AE21" s="444"/>
    </row>
    <row r="22" spans="2:31" ht="13.5" customHeight="1">
      <c r="B22" s="450"/>
      <c r="D22" s="704" t="s">
        <v>1124</v>
      </c>
      <c r="E22" s="705"/>
      <c r="F22" s="705"/>
      <c r="G22" s="705"/>
      <c r="H22" s="705"/>
      <c r="I22" s="705"/>
      <c r="J22" s="705"/>
      <c r="K22" s="705"/>
      <c r="L22" s="705"/>
      <c r="M22" s="705"/>
      <c r="N22" s="705"/>
      <c r="O22" s="761"/>
      <c r="P22" s="761"/>
      <c r="Q22" s="761"/>
      <c r="R22" s="761"/>
      <c r="S22" s="705"/>
      <c r="T22" s="705"/>
      <c r="U22" s="1787"/>
      <c r="V22" s="1788"/>
      <c r="W22" s="1788"/>
      <c r="X22" s="761" t="s">
        <v>1125</v>
      </c>
      <c r="Y22" s="450"/>
      <c r="Z22" s="751"/>
      <c r="AA22" s="735"/>
      <c r="AB22" s="736"/>
      <c r="AC22" s="736"/>
      <c r="AE22" s="444"/>
    </row>
    <row r="23" spans="2:31">
      <c r="B23" s="450"/>
      <c r="D23" s="704" t="s">
        <v>1126</v>
      </c>
      <c r="E23" s="705"/>
      <c r="F23" s="705"/>
      <c r="G23" s="705"/>
      <c r="H23" s="705"/>
      <c r="I23" s="705"/>
      <c r="J23" s="705"/>
      <c r="K23" s="705"/>
      <c r="L23" s="705"/>
      <c r="M23" s="705"/>
      <c r="N23" s="705"/>
      <c r="O23" s="761"/>
      <c r="P23" s="761"/>
      <c r="Q23" s="761"/>
      <c r="R23" s="761"/>
      <c r="S23" s="705"/>
      <c r="T23" s="705"/>
      <c r="U23" s="1787"/>
      <c r="V23" s="1788"/>
      <c r="W23" s="1788"/>
      <c r="X23" s="761" t="s">
        <v>1125</v>
      </c>
      <c r="Y23" s="450"/>
      <c r="Z23" s="444"/>
      <c r="AA23" s="735"/>
      <c r="AB23" s="736"/>
      <c r="AC23" s="736"/>
      <c r="AE23" s="444"/>
    </row>
    <row r="24" spans="2:31">
      <c r="B24" s="450"/>
      <c r="D24" s="704" t="s">
        <v>1127</v>
      </c>
      <c r="E24" s="705"/>
      <c r="F24" s="705"/>
      <c r="G24" s="705"/>
      <c r="H24" s="705"/>
      <c r="I24" s="705"/>
      <c r="J24" s="705"/>
      <c r="K24" s="705"/>
      <c r="L24" s="705"/>
      <c r="M24" s="705"/>
      <c r="N24" s="705"/>
      <c r="O24" s="761"/>
      <c r="P24" s="761"/>
      <c r="Q24" s="761"/>
      <c r="R24" s="761"/>
      <c r="S24" s="705"/>
      <c r="T24" s="852" t="str">
        <f>(IFERROR(ROUNDDOWN(T23/T22*100,0),""))</f>
        <v/>
      </c>
      <c r="U24" s="2023" t="str">
        <f>(IFERROR(ROUNDDOWN(U23/U22*100,0),""))</f>
        <v/>
      </c>
      <c r="V24" s="2024"/>
      <c r="W24" s="2024"/>
      <c r="X24" s="761" t="s">
        <v>60</v>
      </c>
      <c r="Y24" s="450"/>
      <c r="Z24" s="737"/>
      <c r="AA24" s="735"/>
      <c r="AB24" s="736"/>
      <c r="AC24" s="736"/>
      <c r="AE24" s="444"/>
    </row>
    <row r="25" spans="2:31">
      <c r="B25" s="450"/>
      <c r="D25" s="738" t="s">
        <v>1128</v>
      </c>
      <c r="Z25" s="737"/>
      <c r="AA25" s="735"/>
      <c r="AB25" s="736"/>
      <c r="AC25" s="736"/>
      <c r="AE25" s="444"/>
    </row>
    <row r="26" spans="2:31">
      <c r="B26" s="450"/>
      <c r="E26" s="738" t="s">
        <v>1129</v>
      </c>
      <c r="Z26" s="737"/>
      <c r="AA26" s="735"/>
      <c r="AB26" s="736"/>
      <c r="AC26" s="736"/>
      <c r="AE26" s="444"/>
    </row>
    <row r="27" spans="2:31">
      <c r="B27" s="450"/>
      <c r="Z27" s="737"/>
      <c r="AA27" s="735"/>
      <c r="AB27" s="736"/>
      <c r="AC27" s="736"/>
      <c r="AE27" s="444"/>
    </row>
    <row r="28" spans="2:31">
      <c r="B28" s="450"/>
      <c r="C28" s="849" t="s">
        <v>1130</v>
      </c>
      <c r="D28" s="738" t="s">
        <v>1131</v>
      </c>
      <c r="Z28" s="850"/>
      <c r="AA28" s="735"/>
      <c r="AB28" s="736" t="s">
        <v>121</v>
      </c>
      <c r="AC28" s="736" t="s">
        <v>440</v>
      </c>
      <c r="AD28" s="736" t="s">
        <v>121</v>
      </c>
      <c r="AE28" s="444"/>
    </row>
    <row r="29" spans="2:31">
      <c r="B29" s="450"/>
      <c r="C29" s="849"/>
      <c r="D29" s="738" t="s">
        <v>1132</v>
      </c>
      <c r="Z29" s="850"/>
      <c r="AA29" s="735"/>
      <c r="AB29" s="736"/>
      <c r="AC29" s="736"/>
      <c r="AD29" s="736"/>
      <c r="AE29" s="444"/>
    </row>
    <row r="30" spans="2:31">
      <c r="B30" s="450"/>
      <c r="C30" s="849"/>
      <c r="D30" s="738" t="s">
        <v>1133</v>
      </c>
      <c r="Z30" s="850"/>
      <c r="AA30" s="851"/>
      <c r="AB30" s="736"/>
      <c r="AC30" s="769"/>
      <c r="AE30" s="444"/>
    </row>
    <row r="31" spans="2:31">
      <c r="B31" s="450"/>
      <c r="Z31" s="737"/>
      <c r="AA31" s="735"/>
      <c r="AB31" s="736"/>
      <c r="AC31" s="736"/>
      <c r="AE31" s="444"/>
    </row>
    <row r="32" spans="2:31" ht="13.5" customHeight="1">
      <c r="B32" s="450"/>
      <c r="C32" s="849"/>
      <c r="D32" s="704" t="s">
        <v>1134</v>
      </c>
      <c r="E32" s="705"/>
      <c r="F32" s="705"/>
      <c r="G32" s="705"/>
      <c r="H32" s="705"/>
      <c r="I32" s="705"/>
      <c r="J32" s="705"/>
      <c r="K32" s="705"/>
      <c r="L32" s="705"/>
      <c r="M32" s="705"/>
      <c r="N32" s="705"/>
      <c r="O32" s="761"/>
      <c r="P32" s="761"/>
      <c r="Q32" s="761"/>
      <c r="R32" s="761"/>
      <c r="S32" s="761"/>
      <c r="T32" s="762"/>
      <c r="U32" s="1787"/>
      <c r="V32" s="1788"/>
      <c r="W32" s="1788"/>
      <c r="X32" s="762" t="s">
        <v>1125</v>
      </c>
      <c r="Y32" s="450"/>
      <c r="Z32" s="737"/>
      <c r="AA32" s="735"/>
      <c r="AB32" s="736"/>
      <c r="AC32" s="736"/>
      <c r="AE32" s="444"/>
    </row>
    <row r="33" spans="2:32">
      <c r="B33" s="450"/>
      <c r="C33" s="849"/>
      <c r="D33" s="750"/>
      <c r="E33" s="750"/>
      <c r="F33" s="750"/>
      <c r="G33" s="750"/>
      <c r="H33" s="750"/>
      <c r="I33" s="750"/>
      <c r="J33" s="750"/>
      <c r="K33" s="750"/>
      <c r="L33" s="750"/>
      <c r="M33" s="750"/>
      <c r="N33" s="750"/>
      <c r="U33" s="736"/>
      <c r="V33" s="736"/>
      <c r="W33" s="736"/>
      <c r="Z33" s="737"/>
      <c r="AA33" s="735"/>
      <c r="AB33" s="736"/>
      <c r="AC33" s="736"/>
      <c r="AE33" s="444"/>
    </row>
    <row r="34" spans="2:32" ht="13.5" customHeight="1">
      <c r="B34" s="450"/>
      <c r="C34" s="849"/>
      <c r="E34" s="853" t="s">
        <v>1135</v>
      </c>
      <c r="Z34" s="737"/>
      <c r="AA34" s="735"/>
      <c r="AB34" s="736"/>
      <c r="AC34" s="736"/>
      <c r="AE34" s="444"/>
    </row>
    <row r="35" spans="2:32">
      <c r="B35" s="450"/>
      <c r="C35" s="849"/>
      <c r="E35" s="2018" t="s">
        <v>1136</v>
      </c>
      <c r="F35" s="2018"/>
      <c r="G35" s="2018"/>
      <c r="H35" s="2018"/>
      <c r="I35" s="2018"/>
      <c r="J35" s="2018"/>
      <c r="K35" s="2018"/>
      <c r="L35" s="2018"/>
      <c r="M35" s="2018"/>
      <c r="N35" s="2018"/>
      <c r="O35" s="2018" t="s">
        <v>1137</v>
      </c>
      <c r="P35" s="2018"/>
      <c r="Q35" s="2018"/>
      <c r="R35" s="2018"/>
      <c r="S35" s="2018"/>
      <c r="Z35" s="737"/>
      <c r="AA35" s="735"/>
      <c r="AB35" s="736"/>
      <c r="AC35" s="736"/>
      <c r="AE35" s="444"/>
    </row>
    <row r="36" spans="2:32">
      <c r="B36" s="450"/>
      <c r="C36" s="849"/>
      <c r="E36" s="2018" t="s">
        <v>1138</v>
      </c>
      <c r="F36" s="2018"/>
      <c r="G36" s="2018"/>
      <c r="H36" s="2018"/>
      <c r="I36" s="2018"/>
      <c r="J36" s="2018"/>
      <c r="K36" s="2018"/>
      <c r="L36" s="2018"/>
      <c r="M36" s="2018"/>
      <c r="N36" s="2018"/>
      <c r="O36" s="2018" t="s">
        <v>1139</v>
      </c>
      <c r="P36" s="2018"/>
      <c r="Q36" s="2018"/>
      <c r="R36" s="2018"/>
      <c r="S36" s="2018"/>
      <c r="Z36" s="737"/>
      <c r="AA36" s="735"/>
      <c r="AB36" s="736"/>
      <c r="AC36" s="736"/>
      <c r="AE36" s="444"/>
    </row>
    <row r="37" spans="2:32">
      <c r="B37" s="450"/>
      <c r="C37" s="849"/>
      <c r="E37" s="2018" t="s">
        <v>1140</v>
      </c>
      <c r="F37" s="2018"/>
      <c r="G37" s="2018"/>
      <c r="H37" s="2018"/>
      <c r="I37" s="2018"/>
      <c r="J37" s="2018"/>
      <c r="K37" s="2018"/>
      <c r="L37" s="2018"/>
      <c r="M37" s="2018"/>
      <c r="N37" s="2018"/>
      <c r="O37" s="2018" t="s">
        <v>1141</v>
      </c>
      <c r="P37" s="2018"/>
      <c r="Q37" s="2018"/>
      <c r="R37" s="2018"/>
      <c r="S37" s="2018"/>
      <c r="Z37" s="737"/>
      <c r="AA37" s="735"/>
      <c r="AB37" s="736"/>
      <c r="AC37" s="736"/>
      <c r="AE37" s="444"/>
    </row>
    <row r="38" spans="2:32">
      <c r="B38" s="450"/>
      <c r="C38" s="849"/>
      <c r="D38" s="444"/>
      <c r="E38" s="2019" t="s">
        <v>1142</v>
      </c>
      <c r="F38" s="2018"/>
      <c r="G38" s="2018"/>
      <c r="H38" s="2018"/>
      <c r="I38" s="2018"/>
      <c r="J38" s="2018"/>
      <c r="K38" s="2018"/>
      <c r="L38" s="2018"/>
      <c r="M38" s="2018"/>
      <c r="N38" s="2018"/>
      <c r="O38" s="2018" t="s">
        <v>243</v>
      </c>
      <c r="P38" s="2018"/>
      <c r="Q38" s="2018"/>
      <c r="R38" s="2018"/>
      <c r="S38" s="2020"/>
      <c r="T38" s="450"/>
      <c r="Z38" s="737"/>
      <c r="AA38" s="735"/>
      <c r="AB38" s="736"/>
      <c r="AC38" s="736"/>
      <c r="AE38" s="444"/>
    </row>
    <row r="39" spans="2:32">
      <c r="B39" s="450"/>
      <c r="C39" s="849"/>
      <c r="E39" s="2021" t="s">
        <v>1143</v>
      </c>
      <c r="F39" s="2021"/>
      <c r="G39" s="2021"/>
      <c r="H39" s="2021"/>
      <c r="I39" s="2021"/>
      <c r="J39" s="2021"/>
      <c r="K39" s="2021"/>
      <c r="L39" s="2021"/>
      <c r="M39" s="2021"/>
      <c r="N39" s="2021"/>
      <c r="O39" s="2021" t="s">
        <v>1144</v>
      </c>
      <c r="P39" s="2021"/>
      <c r="Q39" s="2021"/>
      <c r="R39" s="2021"/>
      <c r="S39" s="2021"/>
      <c r="Z39" s="737"/>
      <c r="AA39" s="735"/>
      <c r="AB39" s="736"/>
      <c r="AC39" s="736"/>
      <c r="AE39" s="444"/>
      <c r="AF39" s="450"/>
    </row>
    <row r="40" spans="2:32">
      <c r="B40" s="450"/>
      <c r="C40" s="849"/>
      <c r="E40" s="2018" t="s">
        <v>1145</v>
      </c>
      <c r="F40" s="2018"/>
      <c r="G40" s="2018"/>
      <c r="H40" s="2018"/>
      <c r="I40" s="2018"/>
      <c r="J40" s="2018"/>
      <c r="K40" s="2018"/>
      <c r="L40" s="2018"/>
      <c r="M40" s="2018"/>
      <c r="N40" s="2018"/>
      <c r="O40" s="2018" t="s">
        <v>237</v>
      </c>
      <c r="P40" s="2018"/>
      <c r="Q40" s="2018"/>
      <c r="R40" s="2018"/>
      <c r="S40" s="2018"/>
      <c r="Z40" s="737"/>
      <c r="AA40" s="735"/>
      <c r="AB40" s="736"/>
      <c r="AC40" s="736"/>
      <c r="AE40" s="444"/>
    </row>
    <row r="41" spans="2:32">
      <c r="B41" s="450"/>
      <c r="C41" s="849"/>
      <c r="E41" s="2018" t="s">
        <v>1146</v>
      </c>
      <c r="F41" s="2018"/>
      <c r="G41" s="2018"/>
      <c r="H41" s="2018"/>
      <c r="I41" s="2018"/>
      <c r="J41" s="2018"/>
      <c r="K41" s="2018"/>
      <c r="L41" s="2018"/>
      <c r="M41" s="2018"/>
      <c r="N41" s="2018"/>
      <c r="O41" s="2018" t="s">
        <v>1147</v>
      </c>
      <c r="P41" s="2018"/>
      <c r="Q41" s="2018"/>
      <c r="R41" s="2018"/>
      <c r="S41" s="2018"/>
      <c r="Z41" s="737"/>
      <c r="AA41" s="735"/>
      <c r="AB41" s="736"/>
      <c r="AC41" s="736"/>
      <c r="AE41" s="444"/>
    </row>
    <row r="42" spans="2:32">
      <c r="B42" s="450"/>
      <c r="C42" s="849"/>
      <c r="E42" s="2018" t="s">
        <v>445</v>
      </c>
      <c r="F42" s="2018"/>
      <c r="G42" s="2018"/>
      <c r="H42" s="2018"/>
      <c r="I42" s="2018"/>
      <c r="J42" s="2018"/>
      <c r="K42" s="2018"/>
      <c r="L42" s="2018"/>
      <c r="M42" s="2018"/>
      <c r="N42" s="2018"/>
      <c r="O42" s="2018" t="s">
        <v>445</v>
      </c>
      <c r="P42" s="2018"/>
      <c r="Q42" s="2018"/>
      <c r="R42" s="2018"/>
      <c r="S42" s="2018"/>
      <c r="Z42" s="751"/>
      <c r="AA42" s="735"/>
      <c r="AB42" s="736"/>
      <c r="AC42" s="736"/>
      <c r="AE42" s="444"/>
    </row>
    <row r="43" spans="2:32">
      <c r="B43" s="450"/>
      <c r="C43" s="849"/>
      <c r="J43" s="1899"/>
      <c r="K43" s="1899"/>
      <c r="L43" s="1899"/>
      <c r="M43" s="1899"/>
      <c r="N43" s="1899"/>
      <c r="O43" s="1899"/>
      <c r="P43" s="1899"/>
      <c r="Q43" s="1899"/>
      <c r="R43" s="1899"/>
      <c r="S43" s="1899"/>
      <c r="T43" s="1899"/>
      <c r="U43" s="1899"/>
      <c r="V43" s="1899"/>
      <c r="Z43" s="751"/>
      <c r="AA43" s="735"/>
      <c r="AB43" s="736"/>
      <c r="AC43" s="736"/>
      <c r="AE43" s="444"/>
    </row>
    <row r="44" spans="2:32">
      <c r="B44" s="450"/>
      <c r="C44" s="849" t="s">
        <v>1148</v>
      </c>
      <c r="D44" s="738" t="s">
        <v>1149</v>
      </c>
      <c r="Z44" s="850"/>
      <c r="AA44" s="851"/>
      <c r="AB44" s="736" t="s">
        <v>121</v>
      </c>
      <c r="AC44" s="736" t="s">
        <v>440</v>
      </c>
      <c r="AD44" s="736" t="s">
        <v>121</v>
      </c>
      <c r="AE44" s="444"/>
    </row>
    <row r="45" spans="2:32" ht="14.25" customHeight="1">
      <c r="B45" s="450"/>
      <c r="D45" s="738" t="s">
        <v>1150</v>
      </c>
      <c r="Z45" s="737"/>
      <c r="AA45" s="735"/>
      <c r="AB45" s="736"/>
      <c r="AC45" s="736"/>
      <c r="AE45" s="444"/>
    </row>
    <row r="46" spans="2:32">
      <c r="B46" s="450"/>
      <c r="Z46" s="751"/>
      <c r="AA46" s="735"/>
      <c r="AB46" s="736"/>
      <c r="AC46" s="736"/>
      <c r="AE46" s="444"/>
    </row>
    <row r="47" spans="2:32">
      <c r="B47" s="450" t="s">
        <v>1151</v>
      </c>
      <c r="Z47" s="737"/>
      <c r="AA47" s="735"/>
      <c r="AB47" s="736"/>
      <c r="AC47" s="736"/>
      <c r="AE47" s="444"/>
    </row>
    <row r="48" spans="2:32">
      <c r="B48" s="450"/>
      <c r="C48" s="849" t="s">
        <v>1121</v>
      </c>
      <c r="D48" s="738" t="s">
        <v>1152</v>
      </c>
      <c r="Z48" s="850"/>
      <c r="AA48" s="851"/>
      <c r="AB48" s="736" t="s">
        <v>121</v>
      </c>
      <c r="AC48" s="736" t="s">
        <v>440</v>
      </c>
      <c r="AD48" s="736" t="s">
        <v>121</v>
      </c>
      <c r="AE48" s="444"/>
    </row>
    <row r="49" spans="2:36" ht="17.25" customHeight="1">
      <c r="B49" s="450"/>
      <c r="D49" s="738" t="s">
        <v>1153</v>
      </c>
      <c r="Z49" s="737"/>
      <c r="AA49" s="735"/>
      <c r="AB49" s="736"/>
      <c r="AC49" s="736"/>
      <c r="AE49" s="444"/>
    </row>
    <row r="50" spans="2:36" ht="18.75" customHeight="1">
      <c r="B50" s="450"/>
      <c r="W50" s="744"/>
      <c r="Z50" s="444"/>
      <c r="AA50" s="735"/>
      <c r="AB50" s="736"/>
      <c r="AC50" s="736"/>
      <c r="AE50" s="444"/>
      <c r="AJ50" s="448"/>
    </row>
    <row r="51" spans="2:36" ht="13.5" customHeight="1">
      <c r="B51" s="450"/>
      <c r="C51" s="849" t="s">
        <v>1130</v>
      </c>
      <c r="D51" s="738" t="s">
        <v>1154</v>
      </c>
      <c r="Z51" s="850"/>
      <c r="AA51" s="851"/>
      <c r="AB51" s="736" t="s">
        <v>121</v>
      </c>
      <c r="AC51" s="736" t="s">
        <v>440</v>
      </c>
      <c r="AD51" s="736" t="s">
        <v>121</v>
      </c>
      <c r="AE51" s="444"/>
    </row>
    <row r="52" spans="2:36">
      <c r="B52" s="450"/>
      <c r="D52" s="738" t="s">
        <v>1155</v>
      </c>
      <c r="E52" s="750"/>
      <c r="F52" s="750"/>
      <c r="G52" s="750"/>
      <c r="H52" s="750"/>
      <c r="I52" s="750"/>
      <c r="J52" s="750"/>
      <c r="K52" s="750"/>
      <c r="L52" s="750"/>
      <c r="M52" s="750"/>
      <c r="N52" s="750"/>
      <c r="O52" s="448"/>
      <c r="P52" s="448"/>
      <c r="Q52" s="448"/>
      <c r="Z52" s="737"/>
      <c r="AA52" s="735"/>
      <c r="AB52" s="736"/>
      <c r="AC52" s="736"/>
      <c r="AE52" s="444"/>
    </row>
    <row r="53" spans="2:36">
      <c r="B53" s="450"/>
      <c r="D53" s="736"/>
      <c r="E53" s="2017"/>
      <c r="F53" s="2017"/>
      <c r="G53" s="2017"/>
      <c r="H53" s="2017"/>
      <c r="I53" s="2017"/>
      <c r="J53" s="2017"/>
      <c r="K53" s="2017"/>
      <c r="L53" s="2017"/>
      <c r="M53" s="2017"/>
      <c r="N53" s="2017"/>
      <c r="Q53" s="736"/>
      <c r="S53" s="744"/>
      <c r="T53" s="744"/>
      <c r="U53" s="744"/>
      <c r="V53" s="744"/>
      <c r="Z53" s="751"/>
      <c r="AA53" s="735"/>
      <c r="AB53" s="736"/>
      <c r="AC53" s="736"/>
      <c r="AE53" s="444"/>
    </row>
    <row r="54" spans="2:36">
      <c r="B54" s="450"/>
      <c r="C54" s="849" t="s">
        <v>1148</v>
      </c>
      <c r="D54" s="738" t="s">
        <v>1156</v>
      </c>
      <c r="Z54" s="850"/>
      <c r="AA54" s="851"/>
      <c r="AB54" s="736" t="s">
        <v>121</v>
      </c>
      <c r="AC54" s="736" t="s">
        <v>440</v>
      </c>
      <c r="AD54" s="736" t="s">
        <v>121</v>
      </c>
      <c r="AE54" s="444"/>
    </row>
    <row r="55" spans="2:36">
      <c r="B55" s="766"/>
      <c r="C55" s="854"/>
      <c r="D55" s="767" t="s">
        <v>1157</v>
      </c>
      <c r="E55" s="767"/>
      <c r="F55" s="767"/>
      <c r="G55" s="767"/>
      <c r="H55" s="767"/>
      <c r="I55" s="767"/>
      <c r="J55" s="767"/>
      <c r="K55" s="767"/>
      <c r="L55" s="767"/>
      <c r="M55" s="767"/>
      <c r="N55" s="767"/>
      <c r="O55" s="767"/>
      <c r="P55" s="767"/>
      <c r="Q55" s="767"/>
      <c r="R55" s="767"/>
      <c r="S55" s="767"/>
      <c r="T55" s="767"/>
      <c r="U55" s="767"/>
      <c r="V55" s="767"/>
      <c r="W55" s="767"/>
      <c r="X55" s="767"/>
      <c r="Y55" s="767"/>
      <c r="Z55" s="768"/>
      <c r="AA55" s="753"/>
      <c r="AB55" s="754"/>
      <c r="AC55" s="754"/>
      <c r="AD55" s="767"/>
      <c r="AE55" s="768"/>
    </row>
    <row r="56" spans="2:36">
      <c r="B56" s="738" t="s">
        <v>1158</v>
      </c>
    </row>
    <row r="57" spans="2:36">
      <c r="C57" s="738" t="s">
        <v>1159</v>
      </c>
    </row>
    <row r="58" spans="2:36">
      <c r="B58" s="738" t="s">
        <v>1160</v>
      </c>
    </row>
    <row r="59" spans="2:36">
      <c r="C59" s="738" t="s">
        <v>1161</v>
      </c>
    </row>
    <row r="60" spans="2:36">
      <c r="C60" s="738" t="s">
        <v>1162</v>
      </c>
    </row>
    <row r="61" spans="2:36">
      <c r="C61" s="738" t="s">
        <v>1163</v>
      </c>
      <c r="K61" s="738" t="s">
        <v>1164</v>
      </c>
    </row>
    <row r="62" spans="2:36">
      <c r="K62" s="738" t="s">
        <v>1165</v>
      </c>
    </row>
    <row r="63" spans="2:36">
      <c r="K63" s="738" t="s">
        <v>1166</v>
      </c>
    </row>
    <row r="64" spans="2:36">
      <c r="K64" s="738" t="s">
        <v>1167</v>
      </c>
    </row>
    <row r="65" spans="2:11">
      <c r="K65" s="738" t="s">
        <v>1168</v>
      </c>
    </row>
    <row r="66" spans="2:11">
      <c r="B66" s="738" t="s">
        <v>1169</v>
      </c>
    </row>
    <row r="67" spans="2:11">
      <c r="C67" s="738" t="s">
        <v>1170</v>
      </c>
    </row>
    <row r="68" spans="2:11">
      <c r="C68" s="738" t="s">
        <v>1171</v>
      </c>
    </row>
    <row r="69" spans="2:11">
      <c r="C69" s="738" t="s">
        <v>1172</v>
      </c>
    </row>
    <row r="81" spans="12:12">
      <c r="L81" s="732"/>
    </row>
    <row r="122" spans="3:7">
      <c r="C122" s="767"/>
      <c r="D122" s="767"/>
      <c r="E122" s="767"/>
      <c r="F122" s="767"/>
      <c r="G122" s="767"/>
    </row>
    <row r="123" spans="3:7">
      <c r="C123" s="764"/>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3"/>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188D8AD-7021-4370-9574-6F06F4BE0EEE}">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5078-F3EF-466C-A194-328C2A6596D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1035"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026" customFormat="1" ht="6.75" customHeight="1"/>
    <row r="2" spans="2:30" s="1026" customFormat="1">
      <c r="B2" s="1026" t="s">
        <v>1815</v>
      </c>
    </row>
    <row r="3" spans="2:30" s="1026" customFormat="1">
      <c r="U3" s="45" t="s">
        <v>544</v>
      </c>
      <c r="V3" s="1899"/>
      <c r="W3" s="1899"/>
      <c r="X3" s="45" t="s">
        <v>34</v>
      </c>
      <c r="Y3" s="1899"/>
      <c r="Z3" s="1899"/>
      <c r="AA3" s="45" t="s">
        <v>392</v>
      </c>
      <c r="AB3" s="1899"/>
      <c r="AC3" s="1899"/>
      <c r="AD3" s="45" t="s">
        <v>241</v>
      </c>
    </row>
    <row r="4" spans="2:30" s="1026" customFormat="1" ht="5.25" customHeight="1">
      <c r="AD4" s="45"/>
    </row>
    <row r="5" spans="2:30" s="1026" customFormat="1">
      <c r="B5" s="1899" t="s">
        <v>808</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row>
    <row r="6" spans="2:30" s="1026" customFormat="1">
      <c r="B6" s="1899" t="s">
        <v>1816</v>
      </c>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row>
    <row r="7" spans="2:30" s="1026" customFormat="1" ht="6" customHeight="1"/>
    <row r="8" spans="2:30" s="1026" customFormat="1" ht="21.75" customHeight="1">
      <c r="B8" s="2025" t="s">
        <v>196</v>
      </c>
      <c r="C8" s="2025"/>
      <c r="D8" s="2025"/>
      <c r="E8" s="2025"/>
      <c r="F8" s="2011"/>
      <c r="G8" s="2026"/>
      <c r="H8" s="2027"/>
      <c r="I8" s="2027"/>
      <c r="J8" s="2027"/>
      <c r="K8" s="2027"/>
      <c r="L8" s="2027"/>
      <c r="M8" s="2027"/>
      <c r="N8" s="2027"/>
      <c r="O8" s="2027"/>
      <c r="P8" s="2027"/>
      <c r="Q8" s="2027"/>
      <c r="R8" s="2027"/>
      <c r="S8" s="2027"/>
      <c r="T8" s="2027"/>
      <c r="U8" s="2027"/>
      <c r="V8" s="2027"/>
      <c r="W8" s="2027"/>
      <c r="X8" s="2027"/>
      <c r="Y8" s="2027"/>
      <c r="Z8" s="2027"/>
      <c r="AA8" s="2027"/>
      <c r="AB8" s="2027"/>
      <c r="AC8" s="2027"/>
      <c r="AD8" s="2028"/>
    </row>
    <row r="9" spans="2:30" ht="21.75" customHeight="1">
      <c r="B9" s="2011" t="s">
        <v>93</v>
      </c>
      <c r="C9" s="2012"/>
      <c r="D9" s="2012"/>
      <c r="E9" s="2012"/>
      <c r="F9" s="2012"/>
      <c r="G9" s="837" t="s">
        <v>121</v>
      </c>
      <c r="H9" s="1049" t="s">
        <v>1174</v>
      </c>
      <c r="I9" s="1049"/>
      <c r="J9" s="1049"/>
      <c r="K9" s="1049"/>
      <c r="L9" s="706" t="s">
        <v>121</v>
      </c>
      <c r="M9" s="1049" t="s">
        <v>1175</v>
      </c>
      <c r="N9" s="1049"/>
      <c r="O9" s="1049"/>
      <c r="P9" s="1049"/>
      <c r="Q9" s="706" t="s">
        <v>121</v>
      </c>
      <c r="R9" s="1049" t="s">
        <v>1176</v>
      </c>
      <c r="S9" s="708"/>
      <c r="T9" s="708"/>
      <c r="U9" s="708"/>
      <c r="V9" s="708"/>
      <c r="W9" s="708"/>
      <c r="X9" s="708"/>
      <c r="Y9" s="708"/>
      <c r="Z9" s="708"/>
      <c r="AA9" s="708"/>
      <c r="AB9" s="708"/>
      <c r="AC9" s="708"/>
      <c r="AD9" s="866"/>
    </row>
    <row r="10" spans="2:30" ht="21.75" customHeight="1">
      <c r="B10" s="1994" t="s">
        <v>810</v>
      </c>
      <c r="C10" s="1995"/>
      <c r="D10" s="1995"/>
      <c r="E10" s="1995"/>
      <c r="F10" s="1996"/>
      <c r="G10" s="707" t="s">
        <v>121</v>
      </c>
      <c r="H10" s="1026" t="s">
        <v>1817</v>
      </c>
      <c r="I10" s="750"/>
      <c r="J10" s="750"/>
      <c r="K10" s="750"/>
      <c r="L10" s="750"/>
      <c r="M10" s="750"/>
      <c r="N10" s="750"/>
      <c r="O10" s="750"/>
      <c r="P10" s="750"/>
      <c r="Q10" s="750"/>
      <c r="R10" s="707" t="s">
        <v>121</v>
      </c>
      <c r="S10" s="1026" t="s">
        <v>1818</v>
      </c>
      <c r="T10" s="871"/>
      <c r="U10" s="871"/>
      <c r="V10" s="871"/>
      <c r="W10" s="871"/>
      <c r="X10" s="871"/>
      <c r="Y10" s="871"/>
      <c r="Z10" s="871"/>
      <c r="AA10" s="871"/>
      <c r="AB10" s="871"/>
      <c r="AC10" s="871"/>
      <c r="AD10" s="872"/>
    </row>
    <row r="11" spans="2:30" ht="21.75" customHeight="1">
      <c r="B11" s="1997"/>
      <c r="C11" s="1998"/>
      <c r="D11" s="1998"/>
      <c r="E11" s="1998"/>
      <c r="F11" s="1999"/>
      <c r="G11" s="707" t="s">
        <v>121</v>
      </c>
      <c r="H11" s="1043" t="s">
        <v>1819</v>
      </c>
      <c r="I11" s="1051"/>
      <c r="J11" s="1051"/>
      <c r="K11" s="1051"/>
      <c r="L11" s="1051"/>
      <c r="M11" s="1051"/>
      <c r="N11" s="1051"/>
      <c r="O11" s="1051"/>
      <c r="P11" s="1051"/>
      <c r="Q11" s="1051"/>
      <c r="R11" s="1051"/>
      <c r="S11" s="713"/>
      <c r="T11" s="713"/>
      <c r="U11" s="713"/>
      <c r="V11" s="713"/>
      <c r="W11" s="713"/>
      <c r="X11" s="713"/>
      <c r="Y11" s="713"/>
      <c r="Z11" s="713"/>
      <c r="AA11" s="713"/>
      <c r="AB11" s="713"/>
      <c r="AC11" s="713"/>
      <c r="AD11" s="874"/>
    </row>
    <row r="12" spans="2:30">
      <c r="B12" s="1994" t="s">
        <v>811</v>
      </c>
      <c r="C12" s="1995"/>
      <c r="D12" s="1995"/>
      <c r="E12" s="1995"/>
      <c r="F12" s="1996"/>
      <c r="G12" s="1078" t="s">
        <v>1820</v>
      </c>
      <c r="H12" s="1079"/>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80"/>
    </row>
    <row r="13" spans="2:30" ht="31.5" customHeight="1">
      <c r="B13" s="2029"/>
      <c r="C13" s="2030"/>
      <c r="D13" s="2030"/>
      <c r="E13" s="2030"/>
      <c r="F13" s="2031"/>
      <c r="G13" s="721" t="s">
        <v>121</v>
      </c>
      <c r="H13" s="1026" t="s">
        <v>1630</v>
      </c>
      <c r="I13" s="750"/>
      <c r="J13" s="750"/>
      <c r="K13" s="750"/>
      <c r="L13" s="750"/>
      <c r="M13" s="750"/>
      <c r="N13" s="750"/>
      <c r="O13" s="750"/>
      <c r="P13" s="750"/>
      <c r="Q13" s="750"/>
      <c r="R13" s="707" t="s">
        <v>121</v>
      </c>
      <c r="S13" s="1026" t="s">
        <v>1631</v>
      </c>
      <c r="T13" s="871"/>
      <c r="U13" s="871"/>
      <c r="V13" s="871"/>
      <c r="W13" s="871"/>
      <c r="X13" s="871"/>
      <c r="Y13" s="871"/>
      <c r="Z13" s="871"/>
      <c r="AA13" s="871"/>
      <c r="AB13" s="871"/>
      <c r="AC13" s="871"/>
      <c r="AD13" s="872"/>
    </row>
    <row r="14" spans="2:30">
      <c r="B14" s="2029"/>
      <c r="C14" s="2030"/>
      <c r="D14" s="2030"/>
      <c r="E14" s="2030"/>
      <c r="F14" s="2031"/>
      <c r="G14" s="690" t="s">
        <v>1821</v>
      </c>
      <c r="H14" s="1026"/>
      <c r="I14" s="750"/>
      <c r="J14" s="750"/>
      <c r="K14" s="750"/>
      <c r="L14" s="750"/>
      <c r="M14" s="750"/>
      <c r="N14" s="750"/>
      <c r="O14" s="750"/>
      <c r="P14" s="750"/>
      <c r="Q14" s="750"/>
      <c r="R14" s="750"/>
      <c r="S14" s="1026"/>
      <c r="T14" s="871"/>
      <c r="U14" s="871"/>
      <c r="V14" s="871"/>
      <c r="W14" s="871"/>
      <c r="X14" s="871"/>
      <c r="Y14" s="871"/>
      <c r="Z14" s="871"/>
      <c r="AA14" s="871"/>
      <c r="AB14" s="871"/>
      <c r="AC14" s="871"/>
      <c r="AD14" s="872"/>
    </row>
    <row r="15" spans="2:30" ht="31.5" customHeight="1">
      <c r="B15" s="1997"/>
      <c r="C15" s="1998"/>
      <c r="D15" s="1998"/>
      <c r="E15" s="1998"/>
      <c r="F15" s="1999"/>
      <c r="G15" s="873" t="s">
        <v>121</v>
      </c>
      <c r="H15" s="1043" t="s">
        <v>1632</v>
      </c>
      <c r="I15" s="1051"/>
      <c r="J15" s="1051"/>
      <c r="K15" s="1051"/>
      <c r="L15" s="1051"/>
      <c r="M15" s="1051"/>
      <c r="N15" s="1051"/>
      <c r="O15" s="1051"/>
      <c r="P15" s="1051"/>
      <c r="Q15" s="1051"/>
      <c r="R15" s="712" t="s">
        <v>121</v>
      </c>
      <c r="S15" s="1043" t="s">
        <v>1822</v>
      </c>
      <c r="T15" s="713"/>
      <c r="U15" s="713"/>
      <c r="V15" s="713"/>
      <c r="W15" s="713"/>
      <c r="X15" s="713"/>
      <c r="Y15" s="713"/>
      <c r="Z15" s="713"/>
      <c r="AA15" s="713"/>
      <c r="AB15" s="713"/>
      <c r="AC15" s="713"/>
      <c r="AD15" s="874"/>
    </row>
    <row r="16" spans="2:30" s="1026" customFormat="1" ht="7.5" customHeight="1"/>
    <row r="17" spans="2:30" s="1026" customFormat="1">
      <c r="B17" s="1886" t="s">
        <v>1823</v>
      </c>
      <c r="C17" s="1874"/>
      <c r="D17" s="1874"/>
      <c r="E17" s="1874"/>
      <c r="F17" s="1875"/>
      <c r="G17" s="2032"/>
      <c r="H17" s="2033"/>
      <c r="I17" s="2033"/>
      <c r="J17" s="2033"/>
      <c r="K17" s="2033"/>
      <c r="L17" s="2033"/>
      <c r="M17" s="2033"/>
      <c r="N17" s="2033"/>
      <c r="O17" s="2033"/>
      <c r="P17" s="2033"/>
      <c r="Q17" s="2033"/>
      <c r="R17" s="2033"/>
      <c r="S17" s="2033"/>
      <c r="T17" s="2033"/>
      <c r="U17" s="2033"/>
      <c r="V17" s="2033"/>
      <c r="W17" s="2033"/>
      <c r="X17" s="2033"/>
      <c r="Y17" s="2034"/>
      <c r="Z17" s="41"/>
      <c r="AA17" s="1081" t="s">
        <v>1119</v>
      </c>
      <c r="AB17" s="1081" t="s">
        <v>440</v>
      </c>
      <c r="AC17" s="1081" t="s">
        <v>674</v>
      </c>
      <c r="AD17" s="1060"/>
    </row>
    <row r="18" spans="2:30" s="1026" customFormat="1" ht="27" customHeight="1">
      <c r="B18" s="1905"/>
      <c r="C18" s="1906"/>
      <c r="D18" s="1906"/>
      <c r="E18" s="1906"/>
      <c r="F18" s="1910"/>
      <c r="G18" s="2035" t="s">
        <v>1824</v>
      </c>
      <c r="H18" s="2036"/>
      <c r="I18" s="2036"/>
      <c r="J18" s="2036"/>
      <c r="K18" s="2036"/>
      <c r="L18" s="2036"/>
      <c r="M18" s="2036"/>
      <c r="N18" s="2036"/>
      <c r="O18" s="2036"/>
      <c r="P18" s="2036"/>
      <c r="Q18" s="2036"/>
      <c r="R18" s="2036"/>
      <c r="S18" s="2036"/>
      <c r="T18" s="2036"/>
      <c r="U18" s="2036"/>
      <c r="V18" s="2036"/>
      <c r="W18" s="2036"/>
      <c r="X18" s="2036"/>
      <c r="Y18" s="2037"/>
      <c r="Z18" s="1028"/>
      <c r="AA18" s="707" t="s">
        <v>121</v>
      </c>
      <c r="AB18" s="707" t="s">
        <v>440</v>
      </c>
      <c r="AC18" s="707" t="s">
        <v>121</v>
      </c>
      <c r="AD18" s="1030"/>
    </row>
    <row r="19" spans="2:30" s="1026" customFormat="1" ht="27" customHeight="1">
      <c r="B19" s="1905"/>
      <c r="C19" s="1906"/>
      <c r="D19" s="1906"/>
      <c r="E19" s="1906"/>
      <c r="F19" s="1910"/>
      <c r="G19" s="2038" t="s">
        <v>1825</v>
      </c>
      <c r="H19" s="2039"/>
      <c r="I19" s="2039"/>
      <c r="J19" s="2039"/>
      <c r="K19" s="2039"/>
      <c r="L19" s="2039"/>
      <c r="M19" s="2039"/>
      <c r="N19" s="2039"/>
      <c r="O19" s="2039"/>
      <c r="P19" s="2039"/>
      <c r="Q19" s="2039"/>
      <c r="R19" s="2039"/>
      <c r="S19" s="2039"/>
      <c r="T19" s="2039"/>
      <c r="U19" s="2039"/>
      <c r="V19" s="2039"/>
      <c r="W19" s="2039"/>
      <c r="X19" s="2039"/>
      <c r="Y19" s="2040"/>
      <c r="Z19" s="690"/>
      <c r="AA19" s="707" t="s">
        <v>121</v>
      </c>
      <c r="AB19" s="707" t="s">
        <v>440</v>
      </c>
      <c r="AC19" s="707" t="s">
        <v>121</v>
      </c>
      <c r="AD19" s="751"/>
    </row>
    <row r="20" spans="2:30" s="1026" customFormat="1" ht="27" customHeight="1">
      <c r="B20" s="1890"/>
      <c r="C20" s="1891"/>
      <c r="D20" s="1891"/>
      <c r="E20" s="1891"/>
      <c r="F20" s="1892"/>
      <c r="G20" s="2041" t="s">
        <v>1826</v>
      </c>
      <c r="H20" s="2042"/>
      <c r="I20" s="2042"/>
      <c r="J20" s="2042"/>
      <c r="K20" s="2042"/>
      <c r="L20" s="2042"/>
      <c r="M20" s="2042"/>
      <c r="N20" s="2042"/>
      <c r="O20" s="2042"/>
      <c r="P20" s="2042"/>
      <c r="Q20" s="2042"/>
      <c r="R20" s="2042"/>
      <c r="S20" s="2042"/>
      <c r="T20" s="2042"/>
      <c r="U20" s="2042"/>
      <c r="V20" s="2042"/>
      <c r="W20" s="2042"/>
      <c r="X20" s="2042"/>
      <c r="Y20" s="2043"/>
      <c r="Z20" s="1050"/>
      <c r="AA20" s="712" t="s">
        <v>121</v>
      </c>
      <c r="AB20" s="712" t="s">
        <v>440</v>
      </c>
      <c r="AC20" s="712" t="s">
        <v>121</v>
      </c>
      <c r="AD20" s="1061"/>
    </row>
    <row r="21" spans="2:30" s="1026" customFormat="1" ht="6" customHeight="1"/>
    <row r="22" spans="2:30" s="1026" customFormat="1">
      <c r="B22" s="1026" t="s">
        <v>1827</v>
      </c>
    </row>
    <row r="23" spans="2:30" s="1026" customFormat="1">
      <c r="B23" s="1026" t="s">
        <v>813</v>
      </c>
      <c r="AC23" s="750"/>
      <c r="AD23" s="750"/>
    </row>
    <row r="24" spans="2:30" s="1026" customFormat="1" ht="6" customHeight="1"/>
    <row r="25" spans="2:30" s="1026" customFormat="1" ht="4.5" customHeight="1">
      <c r="B25" s="2044" t="s">
        <v>824</v>
      </c>
      <c r="C25" s="2045"/>
      <c r="D25" s="2051" t="s">
        <v>1828</v>
      </c>
      <c r="E25" s="2052"/>
      <c r="F25" s="2053"/>
      <c r="G25" s="1039"/>
      <c r="H25" s="1040"/>
      <c r="I25" s="1040"/>
      <c r="J25" s="1040"/>
      <c r="K25" s="1040"/>
      <c r="L25" s="1040"/>
      <c r="M25" s="1040"/>
      <c r="N25" s="1040"/>
      <c r="O25" s="1040"/>
      <c r="P25" s="1040"/>
      <c r="Q25" s="1040"/>
      <c r="R25" s="1040"/>
      <c r="S25" s="1040"/>
      <c r="T25" s="1040"/>
      <c r="U25" s="1040"/>
      <c r="V25" s="1040"/>
      <c r="W25" s="1040"/>
      <c r="X25" s="1040"/>
      <c r="Y25" s="1040"/>
      <c r="Z25" s="1039"/>
      <c r="AA25" s="1040"/>
      <c r="AB25" s="1040"/>
      <c r="AC25" s="1059"/>
      <c r="AD25" s="1060"/>
    </row>
    <row r="26" spans="2:30" s="1026" customFormat="1" ht="15.75" customHeight="1">
      <c r="B26" s="2046"/>
      <c r="C26" s="2047"/>
      <c r="D26" s="2054"/>
      <c r="E26" s="2055"/>
      <c r="F26" s="2056"/>
      <c r="G26" s="1052"/>
      <c r="H26" s="1026" t="s">
        <v>825</v>
      </c>
      <c r="Z26" s="1052"/>
      <c r="AA26" s="719" t="s">
        <v>1119</v>
      </c>
      <c r="AB26" s="719" t="s">
        <v>440</v>
      </c>
      <c r="AC26" s="719" t="s">
        <v>674</v>
      </c>
      <c r="AD26" s="914"/>
    </row>
    <row r="27" spans="2:30" s="1026" customFormat="1" ht="18" customHeight="1">
      <c r="B27" s="2046"/>
      <c r="C27" s="2047"/>
      <c r="D27" s="2054"/>
      <c r="E27" s="2055"/>
      <c r="F27" s="2056"/>
      <c r="G27" s="1052"/>
      <c r="I27" s="1037" t="s">
        <v>107</v>
      </c>
      <c r="J27" s="2057" t="s">
        <v>1829</v>
      </c>
      <c r="K27" s="2058"/>
      <c r="L27" s="2058"/>
      <c r="M27" s="2058"/>
      <c r="N27" s="2058"/>
      <c r="O27" s="2058"/>
      <c r="P27" s="2058"/>
      <c r="Q27" s="2058"/>
      <c r="R27" s="2058"/>
      <c r="S27" s="2058"/>
      <c r="T27" s="2058"/>
      <c r="U27" s="1993"/>
      <c r="V27" s="1787"/>
      <c r="W27" s="1036" t="s">
        <v>89</v>
      </c>
      <c r="Z27" s="1052"/>
      <c r="AC27" s="750"/>
      <c r="AD27" s="751"/>
    </row>
    <row r="28" spans="2:30" s="1026" customFormat="1" ht="30" customHeight="1">
      <c r="B28" s="2046"/>
      <c r="C28" s="2047"/>
      <c r="D28" s="2054"/>
      <c r="E28" s="2055"/>
      <c r="F28" s="2056"/>
      <c r="G28" s="1052"/>
      <c r="I28" s="1045" t="s">
        <v>104</v>
      </c>
      <c r="J28" s="2059" t="s">
        <v>1830</v>
      </c>
      <c r="K28" s="2060"/>
      <c r="L28" s="2060"/>
      <c r="M28" s="2060"/>
      <c r="N28" s="2060"/>
      <c r="O28" s="2060"/>
      <c r="P28" s="2060"/>
      <c r="Q28" s="2060"/>
      <c r="R28" s="2060"/>
      <c r="S28" s="2060"/>
      <c r="T28" s="2060"/>
      <c r="U28" s="1993"/>
      <c r="V28" s="1787"/>
      <c r="W28" s="1044" t="s">
        <v>89</v>
      </c>
      <c r="Y28" s="899"/>
      <c r="Z28" s="690"/>
      <c r="AA28" s="707" t="s">
        <v>121</v>
      </c>
      <c r="AB28" s="707" t="s">
        <v>440</v>
      </c>
      <c r="AC28" s="707" t="s">
        <v>121</v>
      </c>
      <c r="AD28" s="751"/>
    </row>
    <row r="29" spans="2:30" s="1026" customFormat="1" ht="6" customHeight="1">
      <c r="B29" s="2046"/>
      <c r="C29" s="2047"/>
      <c r="D29" s="2054"/>
      <c r="E29" s="2055"/>
      <c r="F29" s="2056"/>
      <c r="G29" s="1042"/>
      <c r="H29" s="1043"/>
      <c r="I29" s="1043"/>
      <c r="J29" s="1043"/>
      <c r="K29" s="1043"/>
      <c r="L29" s="1043"/>
      <c r="M29" s="1043"/>
      <c r="N29" s="1043"/>
      <c r="O29" s="1043"/>
      <c r="P29" s="1043"/>
      <c r="Q29" s="1043"/>
      <c r="R29" s="1043"/>
      <c r="S29" s="1043"/>
      <c r="T29" s="917"/>
      <c r="U29" s="922"/>
      <c r="V29" s="1038"/>
      <c r="W29" s="1043"/>
      <c r="X29" s="1043"/>
      <c r="Y29" s="1043"/>
      <c r="Z29" s="1042"/>
      <c r="AA29" s="1043"/>
      <c r="AB29" s="1043"/>
      <c r="AC29" s="1051"/>
      <c r="AD29" s="1061"/>
    </row>
    <row r="30" spans="2:30" s="1026" customFormat="1" ht="4.5" customHeight="1">
      <c r="B30" s="2046"/>
      <c r="C30" s="2047"/>
      <c r="D30" s="2051" t="s">
        <v>1831</v>
      </c>
      <c r="E30" s="2052"/>
      <c r="F30" s="2053"/>
      <c r="G30" s="1039"/>
      <c r="H30" s="1040"/>
      <c r="I30" s="1040"/>
      <c r="J30" s="1040"/>
      <c r="K30" s="1040"/>
      <c r="L30" s="1040"/>
      <c r="M30" s="1040"/>
      <c r="N30" s="1040"/>
      <c r="O30" s="1040"/>
      <c r="P30" s="1040"/>
      <c r="Q30" s="1040"/>
      <c r="R30" s="1040"/>
      <c r="S30" s="1040"/>
      <c r="T30" s="1040"/>
      <c r="U30" s="1027"/>
      <c r="V30" s="1027"/>
      <c r="W30" s="1040"/>
      <c r="X30" s="1040"/>
      <c r="Y30" s="1040"/>
      <c r="Z30" s="1039"/>
      <c r="AA30" s="1040"/>
      <c r="AB30" s="1040"/>
      <c r="AC30" s="1059"/>
      <c r="AD30" s="1060"/>
    </row>
    <row r="31" spans="2:30" s="1026" customFormat="1" ht="15.75" customHeight="1">
      <c r="B31" s="2046"/>
      <c r="C31" s="2047"/>
      <c r="D31" s="2054"/>
      <c r="E31" s="2055"/>
      <c r="F31" s="2056"/>
      <c r="G31" s="1052"/>
      <c r="H31" s="1026" t="s">
        <v>1832</v>
      </c>
      <c r="U31" s="1029"/>
      <c r="V31" s="1029"/>
      <c r="Z31" s="1052"/>
      <c r="AA31" s="719" t="s">
        <v>1119</v>
      </c>
      <c r="AB31" s="719" t="s">
        <v>440</v>
      </c>
      <c r="AC31" s="719" t="s">
        <v>674</v>
      </c>
      <c r="AD31" s="914"/>
    </row>
    <row r="32" spans="2:30" s="1026" customFormat="1" ht="30" customHeight="1">
      <c r="B32" s="2046"/>
      <c r="C32" s="2047"/>
      <c r="D32" s="2054"/>
      <c r="E32" s="2055"/>
      <c r="F32" s="2056"/>
      <c r="G32" s="1052"/>
      <c r="I32" s="1037" t="s">
        <v>107</v>
      </c>
      <c r="J32" s="2057" t="s">
        <v>1833</v>
      </c>
      <c r="K32" s="2058"/>
      <c r="L32" s="2058"/>
      <c r="M32" s="2058"/>
      <c r="N32" s="2058"/>
      <c r="O32" s="2058"/>
      <c r="P32" s="2058"/>
      <c r="Q32" s="2058"/>
      <c r="R32" s="2058"/>
      <c r="S32" s="2058"/>
      <c r="T32" s="2058"/>
      <c r="U32" s="1993"/>
      <c r="V32" s="1787"/>
      <c r="W32" s="1036" t="s">
        <v>89</v>
      </c>
      <c r="Z32" s="1052"/>
      <c r="AC32" s="750"/>
      <c r="AD32" s="751"/>
    </row>
    <row r="33" spans="2:30" s="1026" customFormat="1" ht="18" customHeight="1">
      <c r="B33" s="2046"/>
      <c r="C33" s="2047"/>
      <c r="D33" s="2054"/>
      <c r="E33" s="2055"/>
      <c r="F33" s="2056"/>
      <c r="G33" s="1052"/>
      <c r="I33" s="1045" t="s">
        <v>104</v>
      </c>
      <c r="J33" s="2059" t="s">
        <v>1834</v>
      </c>
      <c r="K33" s="2060"/>
      <c r="L33" s="2060"/>
      <c r="M33" s="2060"/>
      <c r="N33" s="2060"/>
      <c r="O33" s="2060"/>
      <c r="P33" s="2060"/>
      <c r="Q33" s="2060"/>
      <c r="R33" s="2060"/>
      <c r="S33" s="2060"/>
      <c r="T33" s="2060"/>
      <c r="U33" s="1993"/>
      <c r="V33" s="1787"/>
      <c r="W33" s="1044" t="s">
        <v>89</v>
      </c>
      <c r="Y33" s="899"/>
      <c r="Z33" s="690"/>
      <c r="AA33" s="707" t="s">
        <v>121</v>
      </c>
      <c r="AB33" s="707" t="s">
        <v>440</v>
      </c>
      <c r="AC33" s="707" t="s">
        <v>121</v>
      </c>
      <c r="AD33" s="751"/>
    </row>
    <row r="34" spans="2:30" s="1026" customFormat="1" ht="6" customHeight="1">
      <c r="B34" s="2046"/>
      <c r="C34" s="2047"/>
      <c r="D34" s="2061"/>
      <c r="E34" s="2062"/>
      <c r="F34" s="2063"/>
      <c r="G34" s="1042"/>
      <c r="H34" s="1043"/>
      <c r="I34" s="1043"/>
      <c r="J34" s="1043"/>
      <c r="K34" s="1043"/>
      <c r="L34" s="1043"/>
      <c r="M34" s="1043"/>
      <c r="N34" s="1043"/>
      <c r="O34" s="1043"/>
      <c r="P34" s="1043"/>
      <c r="Q34" s="1043"/>
      <c r="R34" s="1043"/>
      <c r="S34" s="1043"/>
      <c r="T34" s="917"/>
      <c r="U34" s="922"/>
      <c r="V34" s="1038"/>
      <c r="W34" s="1043"/>
      <c r="X34" s="1043"/>
      <c r="Y34" s="1043"/>
      <c r="Z34" s="1042"/>
      <c r="AA34" s="1043"/>
      <c r="AB34" s="1043"/>
      <c r="AC34" s="1051"/>
      <c r="AD34" s="1061"/>
    </row>
    <row r="35" spans="2:30" s="1026" customFormat="1" ht="4.5" customHeight="1">
      <c r="B35" s="2046"/>
      <c r="C35" s="2047"/>
      <c r="D35" s="2051" t="s">
        <v>1835</v>
      </c>
      <c r="E35" s="2052"/>
      <c r="F35" s="2053"/>
      <c r="G35" s="1039"/>
      <c r="H35" s="1040"/>
      <c r="I35" s="1040"/>
      <c r="J35" s="1040"/>
      <c r="K35" s="1040"/>
      <c r="L35" s="1040"/>
      <c r="M35" s="1040"/>
      <c r="N35" s="1040"/>
      <c r="O35" s="1040"/>
      <c r="P35" s="1040"/>
      <c r="Q35" s="1040"/>
      <c r="R35" s="1040"/>
      <c r="S35" s="1040"/>
      <c r="T35" s="1040"/>
      <c r="U35" s="1027"/>
      <c r="V35" s="1027"/>
      <c r="W35" s="1040"/>
      <c r="X35" s="1040"/>
      <c r="Y35" s="1040"/>
      <c r="Z35" s="1039"/>
      <c r="AA35" s="1040"/>
      <c r="AB35" s="1040"/>
      <c r="AC35" s="1059"/>
      <c r="AD35" s="1060"/>
    </row>
    <row r="36" spans="2:30" s="1026" customFormat="1" ht="15.75" customHeight="1">
      <c r="B36" s="2046"/>
      <c r="C36" s="2047"/>
      <c r="D36" s="2054"/>
      <c r="E36" s="2055"/>
      <c r="F36" s="2056"/>
      <c r="G36" s="1052"/>
      <c r="H36" s="1026" t="s">
        <v>825</v>
      </c>
      <c r="U36" s="1029"/>
      <c r="V36" s="1029"/>
      <c r="Z36" s="1052"/>
      <c r="AA36" s="719" t="s">
        <v>1119</v>
      </c>
      <c r="AB36" s="719" t="s">
        <v>440</v>
      </c>
      <c r="AC36" s="719" t="s">
        <v>674</v>
      </c>
      <c r="AD36" s="914"/>
    </row>
    <row r="37" spans="2:30" s="1026" customFormat="1" ht="27" customHeight="1">
      <c r="B37" s="2046"/>
      <c r="C37" s="2047"/>
      <c r="D37" s="2054"/>
      <c r="E37" s="2055"/>
      <c r="F37" s="2056"/>
      <c r="G37" s="1052"/>
      <c r="I37" s="1037" t="s">
        <v>107</v>
      </c>
      <c r="J37" s="2057" t="s">
        <v>1836</v>
      </c>
      <c r="K37" s="2058"/>
      <c r="L37" s="2058"/>
      <c r="M37" s="2058"/>
      <c r="N37" s="2058"/>
      <c r="O37" s="2058"/>
      <c r="P37" s="2058"/>
      <c r="Q37" s="2058"/>
      <c r="R37" s="2058"/>
      <c r="S37" s="2058"/>
      <c r="T37" s="2058"/>
      <c r="U37" s="1993"/>
      <c r="V37" s="1787"/>
      <c r="W37" s="1036" t="s">
        <v>89</v>
      </c>
      <c r="Z37" s="1052"/>
      <c r="AC37" s="750"/>
      <c r="AD37" s="751"/>
    </row>
    <row r="38" spans="2:30" s="1026" customFormat="1" ht="27" customHeight="1">
      <c r="B38" s="2048"/>
      <c r="C38" s="2049"/>
      <c r="D38" s="2061"/>
      <c r="E38" s="2062"/>
      <c r="F38" s="2062"/>
      <c r="G38" s="1052"/>
      <c r="I38" s="1037" t="s">
        <v>104</v>
      </c>
      <c r="J38" s="2059" t="s">
        <v>1830</v>
      </c>
      <c r="K38" s="2060"/>
      <c r="L38" s="2060"/>
      <c r="M38" s="2060"/>
      <c r="N38" s="2060"/>
      <c r="O38" s="2060"/>
      <c r="P38" s="2060"/>
      <c r="Q38" s="2060"/>
      <c r="R38" s="2060"/>
      <c r="S38" s="2060"/>
      <c r="T38" s="2060"/>
      <c r="U38" s="1993"/>
      <c r="V38" s="1787"/>
      <c r="W38" s="1043" t="s">
        <v>89</v>
      </c>
      <c r="X38" s="1052"/>
      <c r="Y38" s="899"/>
      <c r="Z38" s="690"/>
      <c r="AA38" s="707" t="s">
        <v>121</v>
      </c>
      <c r="AB38" s="707" t="s">
        <v>440</v>
      </c>
      <c r="AC38" s="707" t="s">
        <v>121</v>
      </c>
      <c r="AD38" s="751"/>
    </row>
    <row r="39" spans="2:30" s="1026" customFormat="1" ht="6" customHeight="1">
      <c r="B39" s="2048"/>
      <c r="C39" s="2050"/>
      <c r="D39" s="2061"/>
      <c r="E39" s="2062"/>
      <c r="F39" s="2063"/>
      <c r="G39" s="1042"/>
      <c r="H39" s="1043"/>
      <c r="I39" s="1043"/>
      <c r="J39" s="1043"/>
      <c r="K39" s="1043"/>
      <c r="L39" s="1043"/>
      <c r="M39" s="1043"/>
      <c r="N39" s="1043"/>
      <c r="O39" s="1043"/>
      <c r="P39" s="1043"/>
      <c r="Q39" s="1043"/>
      <c r="R39" s="1043"/>
      <c r="S39" s="1043"/>
      <c r="T39" s="917"/>
      <c r="U39" s="922"/>
      <c r="V39" s="1038"/>
      <c r="W39" s="1043"/>
      <c r="X39" s="1043"/>
      <c r="Y39" s="1043"/>
      <c r="Z39" s="1042"/>
      <c r="AA39" s="1043"/>
      <c r="AB39" s="1043"/>
      <c r="AC39" s="1051"/>
      <c r="AD39" s="1061"/>
    </row>
    <row r="40" spans="2:30" s="1026" customFormat="1" ht="9" customHeight="1">
      <c r="B40" s="1046"/>
      <c r="C40" s="1046"/>
      <c r="D40" s="1046"/>
      <c r="E40" s="1046"/>
      <c r="F40" s="1046"/>
      <c r="T40" s="899"/>
      <c r="U40" s="923"/>
      <c r="V40" s="1029"/>
      <c r="AC40" s="750"/>
      <c r="AD40" s="750"/>
    </row>
    <row r="41" spans="2:30" s="1026" customFormat="1">
      <c r="B41" s="1026" t="s">
        <v>820</v>
      </c>
      <c r="U41" s="1029"/>
      <c r="V41" s="1029"/>
      <c r="AC41" s="750"/>
      <c r="AD41" s="750"/>
    </row>
    <row r="42" spans="2:30" s="1026" customFormat="1" ht="6" customHeight="1">
      <c r="U42" s="1029"/>
      <c r="V42" s="1029"/>
    </row>
    <row r="43" spans="2:30" s="1026" customFormat="1" ht="4.5" customHeight="1">
      <c r="B43" s="2044" t="s">
        <v>824</v>
      </c>
      <c r="C43" s="2045"/>
      <c r="D43" s="2051" t="s">
        <v>1828</v>
      </c>
      <c r="E43" s="2052"/>
      <c r="F43" s="2053"/>
      <c r="G43" s="1039"/>
      <c r="H43" s="1040"/>
      <c r="I43" s="1040"/>
      <c r="J43" s="1040"/>
      <c r="K43" s="1040"/>
      <c r="L43" s="1040"/>
      <c r="M43" s="1040"/>
      <c r="N43" s="1040"/>
      <c r="O43" s="1040"/>
      <c r="P43" s="1040"/>
      <c r="Q43" s="1040"/>
      <c r="R43" s="1040"/>
      <c r="S43" s="1040"/>
      <c r="T43" s="1040"/>
      <c r="U43" s="1027"/>
      <c r="V43" s="1027"/>
      <c r="W43" s="1040"/>
      <c r="X43" s="1040"/>
      <c r="Y43" s="1040"/>
      <c r="Z43" s="1039"/>
      <c r="AA43" s="1040"/>
      <c r="AB43" s="1040"/>
      <c r="AC43" s="1059"/>
      <c r="AD43" s="1060"/>
    </row>
    <row r="44" spans="2:30" s="1026" customFormat="1" ht="15.75" customHeight="1">
      <c r="B44" s="2046"/>
      <c r="C44" s="2047"/>
      <c r="D44" s="2054"/>
      <c r="E44" s="2055"/>
      <c r="F44" s="2056"/>
      <c r="G44" s="1052"/>
      <c r="H44" s="1026" t="s">
        <v>825</v>
      </c>
      <c r="U44" s="1029"/>
      <c r="V44" s="1029"/>
      <c r="Z44" s="1052"/>
      <c r="AA44" s="719" t="s">
        <v>1119</v>
      </c>
      <c r="AB44" s="719" t="s">
        <v>440</v>
      </c>
      <c r="AC44" s="719" t="s">
        <v>674</v>
      </c>
      <c r="AD44" s="914"/>
    </row>
    <row r="45" spans="2:30" s="1026" customFormat="1" ht="18" customHeight="1">
      <c r="B45" s="2046"/>
      <c r="C45" s="2047"/>
      <c r="D45" s="2054"/>
      <c r="E45" s="2055"/>
      <c r="F45" s="2056"/>
      <c r="G45" s="1052"/>
      <c r="I45" s="1037" t="s">
        <v>107</v>
      </c>
      <c r="J45" s="2057" t="s">
        <v>1829</v>
      </c>
      <c r="K45" s="2058"/>
      <c r="L45" s="2058"/>
      <c r="M45" s="2058"/>
      <c r="N45" s="2058"/>
      <c r="O45" s="2058"/>
      <c r="P45" s="2058"/>
      <c r="Q45" s="2058"/>
      <c r="R45" s="2058"/>
      <c r="S45" s="2058"/>
      <c r="T45" s="2058"/>
      <c r="U45" s="1993"/>
      <c r="V45" s="1787"/>
      <c r="W45" s="1036" t="s">
        <v>89</v>
      </c>
      <c r="Z45" s="1052"/>
      <c r="AC45" s="750"/>
      <c r="AD45" s="751"/>
    </row>
    <row r="46" spans="2:30" s="1026" customFormat="1" ht="30" customHeight="1">
      <c r="B46" s="2046"/>
      <c r="C46" s="2047"/>
      <c r="D46" s="2054"/>
      <c r="E46" s="2055"/>
      <c r="F46" s="2056"/>
      <c r="G46" s="1052"/>
      <c r="I46" s="1045" t="s">
        <v>104</v>
      </c>
      <c r="J46" s="2059" t="s">
        <v>1837</v>
      </c>
      <c r="K46" s="2060"/>
      <c r="L46" s="2060"/>
      <c r="M46" s="2060"/>
      <c r="N46" s="2060"/>
      <c r="O46" s="2060"/>
      <c r="P46" s="2060"/>
      <c r="Q46" s="2060"/>
      <c r="R46" s="2060"/>
      <c r="S46" s="2060"/>
      <c r="T46" s="2060"/>
      <c r="U46" s="1993"/>
      <c r="V46" s="1787"/>
      <c r="W46" s="1044" t="s">
        <v>89</v>
      </c>
      <c r="Y46" s="899"/>
      <c r="Z46" s="690"/>
      <c r="AA46" s="707" t="s">
        <v>121</v>
      </c>
      <c r="AB46" s="707" t="s">
        <v>440</v>
      </c>
      <c r="AC46" s="707" t="s">
        <v>121</v>
      </c>
      <c r="AD46" s="751"/>
    </row>
    <row r="47" spans="2:30" s="1026" customFormat="1" ht="6" customHeight="1">
      <c r="B47" s="2046"/>
      <c r="C47" s="2047"/>
      <c r="D47" s="2054"/>
      <c r="E47" s="2055"/>
      <c r="F47" s="2056"/>
      <c r="G47" s="1042"/>
      <c r="H47" s="1043"/>
      <c r="I47" s="1043"/>
      <c r="J47" s="1043"/>
      <c r="K47" s="1043"/>
      <c r="L47" s="1043"/>
      <c r="M47" s="1043"/>
      <c r="N47" s="1043"/>
      <c r="O47" s="1043"/>
      <c r="P47" s="1043"/>
      <c r="Q47" s="1043"/>
      <c r="R47" s="1043"/>
      <c r="S47" s="1043"/>
      <c r="T47" s="917"/>
      <c r="U47" s="922"/>
      <c r="V47" s="1038"/>
      <c r="W47" s="1043"/>
      <c r="X47" s="1043"/>
      <c r="Y47" s="1043"/>
      <c r="Z47" s="1042"/>
      <c r="AA47" s="1043"/>
      <c r="AB47" s="1043"/>
      <c r="AC47" s="1051"/>
      <c r="AD47" s="1061"/>
    </row>
    <row r="48" spans="2:30" s="1026" customFormat="1" ht="4.5" customHeight="1">
      <c r="B48" s="2046"/>
      <c r="C48" s="2047"/>
      <c r="D48" s="2051" t="s">
        <v>1831</v>
      </c>
      <c r="E48" s="2052"/>
      <c r="F48" s="2053"/>
      <c r="G48" s="1052"/>
      <c r="T48" s="899"/>
      <c r="U48" s="923"/>
      <c r="V48" s="1029"/>
      <c r="Z48" s="1052"/>
      <c r="AC48" s="750"/>
      <c r="AD48" s="751"/>
    </row>
    <row r="49" spans="2:30" s="1026" customFormat="1" ht="15.75" customHeight="1">
      <c r="B49" s="2046"/>
      <c r="C49" s="2047"/>
      <c r="D49" s="2054"/>
      <c r="E49" s="2055"/>
      <c r="F49" s="2056"/>
      <c r="G49" s="1052"/>
      <c r="H49" s="1026" t="s">
        <v>1832</v>
      </c>
      <c r="U49" s="1029"/>
      <c r="V49" s="1029"/>
      <c r="Z49" s="1052"/>
      <c r="AA49" s="719" t="s">
        <v>1119</v>
      </c>
      <c r="AB49" s="719" t="s">
        <v>440</v>
      </c>
      <c r="AC49" s="719" t="s">
        <v>674</v>
      </c>
      <c r="AD49" s="914"/>
    </row>
    <row r="50" spans="2:30" s="1026" customFormat="1" ht="27" customHeight="1">
      <c r="B50" s="2046"/>
      <c r="C50" s="2047"/>
      <c r="D50" s="2054"/>
      <c r="E50" s="2055"/>
      <c r="F50" s="2056"/>
      <c r="G50" s="1052"/>
      <c r="I50" s="1037" t="s">
        <v>107</v>
      </c>
      <c r="J50" s="2057" t="s">
        <v>1833</v>
      </c>
      <c r="K50" s="2064"/>
      <c r="L50" s="2064"/>
      <c r="M50" s="2064"/>
      <c r="N50" s="2064"/>
      <c r="O50" s="2064"/>
      <c r="P50" s="2064"/>
      <c r="Q50" s="2064"/>
      <c r="R50" s="2064"/>
      <c r="S50" s="2064"/>
      <c r="T50" s="2065"/>
      <c r="U50" s="1993"/>
      <c r="V50" s="1787"/>
      <c r="W50" s="1036" t="s">
        <v>89</v>
      </c>
      <c r="Z50" s="1052"/>
      <c r="AC50" s="750"/>
      <c r="AD50" s="751"/>
    </row>
    <row r="51" spans="2:30" s="1026" customFormat="1" ht="18" customHeight="1">
      <c r="B51" s="2046"/>
      <c r="C51" s="2047"/>
      <c r="D51" s="2054"/>
      <c r="E51" s="2055"/>
      <c r="F51" s="2056"/>
      <c r="G51" s="1052"/>
      <c r="I51" s="1045" t="s">
        <v>104</v>
      </c>
      <c r="J51" s="2059" t="s">
        <v>1838</v>
      </c>
      <c r="K51" s="2060"/>
      <c r="L51" s="2060"/>
      <c r="M51" s="2060"/>
      <c r="N51" s="2060"/>
      <c r="O51" s="2060"/>
      <c r="P51" s="2060"/>
      <c r="Q51" s="2060"/>
      <c r="R51" s="2060"/>
      <c r="S51" s="2060"/>
      <c r="T51" s="2060"/>
      <c r="U51" s="1993"/>
      <c r="V51" s="1787"/>
      <c r="W51" s="1044" t="s">
        <v>89</v>
      </c>
      <c r="Y51" s="899"/>
      <c r="Z51" s="690"/>
      <c r="AA51" s="707" t="s">
        <v>121</v>
      </c>
      <c r="AB51" s="707" t="s">
        <v>440</v>
      </c>
      <c r="AC51" s="707" t="s">
        <v>121</v>
      </c>
      <c r="AD51" s="751"/>
    </row>
    <row r="52" spans="2:30" s="1026" customFormat="1" ht="6" customHeight="1">
      <c r="B52" s="2046"/>
      <c r="C52" s="2047"/>
      <c r="D52" s="2061"/>
      <c r="E52" s="2062"/>
      <c r="F52" s="2063"/>
      <c r="G52" s="1052"/>
      <c r="T52" s="899"/>
      <c r="U52" s="923"/>
      <c r="V52" s="1029"/>
      <c r="Z52" s="1052"/>
      <c r="AC52" s="750"/>
      <c r="AD52" s="751"/>
    </row>
    <row r="53" spans="2:30" s="1026" customFormat="1" ht="4.5" customHeight="1">
      <c r="B53" s="2046"/>
      <c r="C53" s="2047"/>
      <c r="D53" s="2051" t="s">
        <v>1835</v>
      </c>
      <c r="E53" s="2052"/>
      <c r="F53" s="2053"/>
      <c r="G53" s="1039"/>
      <c r="H53" s="1040"/>
      <c r="I53" s="1040"/>
      <c r="J53" s="1040"/>
      <c r="K53" s="1040"/>
      <c r="L53" s="1040"/>
      <c r="M53" s="1040"/>
      <c r="N53" s="1040"/>
      <c r="O53" s="1040"/>
      <c r="P53" s="1040"/>
      <c r="Q53" s="1040"/>
      <c r="R53" s="1040"/>
      <c r="S53" s="1040"/>
      <c r="T53" s="1040"/>
      <c r="U53" s="1027"/>
      <c r="V53" s="1027"/>
      <c r="W53" s="1040"/>
      <c r="X53" s="1040"/>
      <c r="Y53" s="1040"/>
      <c r="Z53" s="1039"/>
      <c r="AA53" s="1040"/>
      <c r="AB53" s="1040"/>
      <c r="AC53" s="1059"/>
      <c r="AD53" s="1060"/>
    </row>
    <row r="54" spans="2:30" s="1026" customFormat="1" ht="15.75" customHeight="1">
      <c r="B54" s="2046"/>
      <c r="C54" s="2047"/>
      <c r="D54" s="2054"/>
      <c r="E54" s="2055"/>
      <c r="F54" s="2056"/>
      <c r="G54" s="1052"/>
      <c r="H54" s="1026" t="s">
        <v>825</v>
      </c>
      <c r="U54" s="1029"/>
      <c r="V54" s="1029"/>
      <c r="Z54" s="1052"/>
      <c r="AA54" s="719" t="s">
        <v>1119</v>
      </c>
      <c r="AB54" s="719" t="s">
        <v>440</v>
      </c>
      <c r="AC54" s="719" t="s">
        <v>674</v>
      </c>
      <c r="AD54" s="914"/>
    </row>
    <row r="55" spans="2:30" s="1026" customFormat="1" ht="30" customHeight="1">
      <c r="B55" s="2046"/>
      <c r="C55" s="2047"/>
      <c r="D55" s="2054"/>
      <c r="E55" s="2055"/>
      <c r="F55" s="2056"/>
      <c r="G55" s="1052"/>
      <c r="I55" s="1037" t="s">
        <v>107</v>
      </c>
      <c r="J55" s="2057" t="s">
        <v>1836</v>
      </c>
      <c r="K55" s="2058"/>
      <c r="L55" s="2058"/>
      <c r="M55" s="2058"/>
      <c r="N55" s="2058"/>
      <c r="O55" s="2058"/>
      <c r="P55" s="2058"/>
      <c r="Q55" s="2058"/>
      <c r="R55" s="2058"/>
      <c r="S55" s="2058"/>
      <c r="T55" s="2058"/>
      <c r="U55" s="1993"/>
      <c r="V55" s="1787"/>
      <c r="W55" s="1036" t="s">
        <v>89</v>
      </c>
      <c r="Z55" s="1052"/>
      <c r="AC55" s="750"/>
      <c r="AD55" s="751"/>
    </row>
    <row r="56" spans="2:30" s="1026" customFormat="1" ht="27" customHeight="1">
      <c r="B56" s="2046"/>
      <c r="C56" s="2047"/>
      <c r="D56" s="2054"/>
      <c r="E56" s="2055"/>
      <c r="F56" s="2056"/>
      <c r="G56" s="1052"/>
      <c r="I56" s="1045" t="s">
        <v>104</v>
      </c>
      <c r="J56" s="2059" t="s">
        <v>1837</v>
      </c>
      <c r="K56" s="2060"/>
      <c r="L56" s="2060"/>
      <c r="M56" s="2060"/>
      <c r="N56" s="2060"/>
      <c r="O56" s="2060"/>
      <c r="P56" s="2060"/>
      <c r="Q56" s="2060"/>
      <c r="R56" s="2060"/>
      <c r="S56" s="2060"/>
      <c r="T56" s="2060"/>
      <c r="U56" s="1993"/>
      <c r="V56" s="1787"/>
      <c r="W56" s="1044" t="s">
        <v>89</v>
      </c>
      <c r="Y56" s="899"/>
      <c r="Z56" s="690"/>
      <c r="AA56" s="707" t="s">
        <v>121</v>
      </c>
      <c r="AB56" s="707" t="s">
        <v>440</v>
      </c>
      <c r="AC56" s="707" t="s">
        <v>121</v>
      </c>
      <c r="AD56" s="751"/>
    </row>
    <row r="57" spans="2:30" s="1026" customFormat="1" ht="3.75" customHeight="1">
      <c r="B57" s="2048"/>
      <c r="C57" s="2049"/>
      <c r="D57" s="2061"/>
      <c r="E57" s="2062"/>
      <c r="F57" s="2063"/>
      <c r="G57" s="1042"/>
      <c r="H57" s="1043"/>
      <c r="I57" s="1043"/>
      <c r="J57" s="1043"/>
      <c r="K57" s="1043"/>
      <c r="L57" s="1043"/>
      <c r="M57" s="1043"/>
      <c r="N57" s="1043"/>
      <c r="O57" s="1043"/>
      <c r="P57" s="1043"/>
      <c r="Q57" s="1043"/>
      <c r="R57" s="1043"/>
      <c r="S57" s="1043"/>
      <c r="T57" s="917"/>
      <c r="U57" s="917"/>
      <c r="V57" s="1043"/>
      <c r="W57" s="1043"/>
      <c r="X57" s="1043"/>
      <c r="Y57" s="1043"/>
      <c r="Z57" s="1042"/>
      <c r="AA57" s="1043"/>
      <c r="AB57" s="1043"/>
      <c r="AC57" s="1051"/>
      <c r="AD57" s="1061"/>
    </row>
    <row r="58" spans="2:30" s="1026" customFormat="1" ht="3.75" customHeight="1">
      <c r="B58" s="1046"/>
      <c r="C58" s="1046"/>
      <c r="D58" s="1046"/>
      <c r="E58" s="1046"/>
      <c r="F58" s="1046"/>
      <c r="T58" s="899"/>
      <c r="U58" s="899"/>
    </row>
    <row r="59" spans="2:30" s="1026" customFormat="1" ht="13.5" customHeight="1">
      <c r="B59" s="2066" t="s">
        <v>1839</v>
      </c>
      <c r="C59" s="2067"/>
      <c r="D59" s="900" t="s">
        <v>1553</v>
      </c>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row>
    <row r="60" spans="2:30" s="1026" customFormat="1">
      <c r="B60" s="2067"/>
      <c r="C60" s="2067"/>
      <c r="D60" s="2068"/>
      <c r="E60" s="2068"/>
      <c r="F60" s="2068"/>
      <c r="G60" s="2068"/>
      <c r="H60" s="2068"/>
      <c r="I60" s="2068"/>
      <c r="J60" s="2068"/>
      <c r="K60" s="2068"/>
      <c r="L60" s="2068"/>
      <c r="M60" s="2068"/>
      <c r="N60" s="2068"/>
      <c r="O60" s="2068"/>
      <c r="P60" s="2068"/>
      <c r="Q60" s="2068"/>
      <c r="R60" s="2068"/>
      <c r="S60" s="2068"/>
      <c r="T60" s="2068"/>
      <c r="U60" s="2068"/>
      <c r="V60" s="2068"/>
      <c r="W60" s="2068"/>
      <c r="X60" s="2068"/>
      <c r="Y60" s="2068"/>
      <c r="Z60" s="2068"/>
      <c r="AA60" s="2068"/>
      <c r="AB60" s="2068"/>
      <c r="AC60" s="2068"/>
      <c r="AD60" s="2068"/>
    </row>
    <row r="122" spans="3:7">
      <c r="C122" s="60"/>
      <c r="D122" s="60"/>
      <c r="E122" s="60"/>
      <c r="F122" s="60"/>
      <c r="G122" s="60"/>
    </row>
    <row r="123" spans="3:7">
      <c r="C123" s="58"/>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D55044E-DB5A-446A-951D-6A2AD1931373}">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E998-FBBA-4676-A959-9CC8D934B63E}">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824" customWidth="1"/>
    <col min="3" max="30" width="3.109375" style="3" customWidth="1"/>
    <col min="31" max="31" width="1.21875" style="3" customWidth="1"/>
    <col min="32" max="16384" width="3.44140625" style="3"/>
  </cols>
  <sheetData>
    <row r="1" spans="2:30" s="809" customFormat="1"/>
    <row r="2" spans="2:30" s="809" customFormat="1">
      <c r="B2" s="809" t="s">
        <v>1715</v>
      </c>
    </row>
    <row r="3" spans="2:30" s="809" customFormat="1">
      <c r="U3" s="45" t="s">
        <v>544</v>
      </c>
      <c r="V3" s="1899"/>
      <c r="W3" s="1899"/>
      <c r="X3" s="45" t="s">
        <v>34</v>
      </c>
      <c r="Y3" s="1899"/>
      <c r="Z3" s="1899"/>
      <c r="AA3" s="45" t="s">
        <v>392</v>
      </c>
      <c r="AB3" s="1899"/>
      <c r="AC3" s="1899"/>
      <c r="AD3" s="45" t="s">
        <v>241</v>
      </c>
    </row>
    <row r="4" spans="2:30" s="809" customFormat="1">
      <c r="AD4" s="45"/>
    </row>
    <row r="5" spans="2:30" s="809" customFormat="1">
      <c r="B5" s="1899" t="s">
        <v>808</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row>
    <row r="6" spans="2:30" s="809" customFormat="1" ht="28.5" customHeight="1">
      <c r="B6" s="2022" t="s">
        <v>809</v>
      </c>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row>
    <row r="7" spans="2:30" s="809" customFormat="1"/>
    <row r="8" spans="2:30" s="809" customFormat="1" ht="23.25" customHeight="1">
      <c r="B8" s="2025" t="s">
        <v>196</v>
      </c>
      <c r="C8" s="2025"/>
      <c r="D8" s="2025"/>
      <c r="E8" s="2025"/>
      <c r="F8" s="2011"/>
      <c r="G8" s="2026"/>
      <c r="H8" s="2027"/>
      <c r="I8" s="2027"/>
      <c r="J8" s="2027"/>
      <c r="K8" s="2027"/>
      <c r="L8" s="2027"/>
      <c r="M8" s="2027"/>
      <c r="N8" s="2027"/>
      <c r="O8" s="2027"/>
      <c r="P8" s="2027"/>
      <c r="Q8" s="2027"/>
      <c r="R8" s="2027"/>
      <c r="S8" s="2027"/>
      <c r="T8" s="2027"/>
      <c r="U8" s="2027"/>
      <c r="V8" s="2027"/>
      <c r="W8" s="2027"/>
      <c r="X8" s="2027"/>
      <c r="Y8" s="2027"/>
      <c r="Z8" s="2027"/>
      <c r="AA8" s="2027"/>
      <c r="AB8" s="2027"/>
      <c r="AC8" s="2027"/>
      <c r="AD8" s="2028"/>
    </row>
    <row r="9" spans="2:30" ht="23.25" customHeight="1">
      <c r="B9" s="2011" t="s">
        <v>93</v>
      </c>
      <c r="C9" s="2012"/>
      <c r="D9" s="2012"/>
      <c r="E9" s="2012"/>
      <c r="F9" s="2012"/>
      <c r="G9" s="837" t="s">
        <v>121</v>
      </c>
      <c r="H9" s="905" t="s">
        <v>1174</v>
      </c>
      <c r="I9" s="905"/>
      <c r="J9" s="905"/>
      <c r="K9" s="905"/>
      <c r="L9" s="707" t="s">
        <v>121</v>
      </c>
      <c r="M9" s="905" t="s">
        <v>1175</v>
      </c>
      <c r="N9" s="905"/>
      <c r="O9" s="905"/>
      <c r="P9" s="905"/>
      <c r="Q9" s="707" t="s">
        <v>121</v>
      </c>
      <c r="R9" s="905" t="s">
        <v>1176</v>
      </c>
      <c r="S9" s="708"/>
      <c r="T9" s="708"/>
      <c r="U9" s="708"/>
      <c r="V9" s="708"/>
      <c r="W9" s="708"/>
      <c r="X9" s="708"/>
      <c r="Y9" s="708"/>
      <c r="Z9" s="708"/>
      <c r="AA9" s="708"/>
      <c r="AB9" s="708"/>
      <c r="AC9" s="708"/>
      <c r="AD9" s="866"/>
    </row>
    <row r="10" spans="2:30" ht="23.25" customHeight="1">
      <c r="B10" s="1994" t="s">
        <v>810</v>
      </c>
      <c r="C10" s="1995"/>
      <c r="D10" s="1995"/>
      <c r="E10" s="1995"/>
      <c r="F10" s="1996"/>
      <c r="G10" s="707" t="s">
        <v>121</v>
      </c>
      <c r="H10" s="830" t="s">
        <v>1716</v>
      </c>
      <c r="I10" s="858"/>
      <c r="J10" s="858"/>
      <c r="K10" s="858"/>
      <c r="L10" s="858"/>
      <c r="M10" s="858"/>
      <c r="N10" s="830"/>
      <c r="O10" s="858"/>
      <c r="P10" s="707" t="s">
        <v>121</v>
      </c>
      <c r="Q10" s="830" t="s">
        <v>1717</v>
      </c>
      <c r="R10" s="858"/>
      <c r="S10" s="830"/>
      <c r="T10" s="710"/>
      <c r="U10" s="710"/>
      <c r="V10" s="710"/>
      <c r="W10" s="710"/>
      <c r="X10" s="710"/>
      <c r="Y10" s="710"/>
      <c r="Z10" s="710"/>
      <c r="AA10" s="710"/>
      <c r="AB10" s="710"/>
      <c r="AC10" s="710"/>
      <c r="AD10" s="869"/>
    </row>
    <row r="11" spans="2:30" ht="23.25" customHeight="1">
      <c r="B11" s="1997"/>
      <c r="C11" s="1998"/>
      <c r="D11" s="1998"/>
      <c r="E11" s="1998"/>
      <c r="F11" s="1999"/>
      <c r="G11" s="873" t="s">
        <v>121</v>
      </c>
      <c r="H11" s="833" t="s">
        <v>1718</v>
      </c>
      <c r="I11" s="860"/>
      <c r="J11" s="860"/>
      <c r="K11" s="860"/>
      <c r="L11" s="860"/>
      <c r="M11" s="860"/>
      <c r="N11" s="860"/>
      <c r="O11" s="860"/>
      <c r="P11" s="707" t="s">
        <v>121</v>
      </c>
      <c r="Q11" s="833" t="s">
        <v>1719</v>
      </c>
      <c r="R11" s="860"/>
      <c r="S11" s="713"/>
      <c r="T11" s="713"/>
      <c r="U11" s="713"/>
      <c r="V11" s="713"/>
      <c r="W11" s="713"/>
      <c r="X11" s="713"/>
      <c r="Y11" s="713"/>
      <c r="Z11" s="713"/>
      <c r="AA11" s="713"/>
      <c r="AB11" s="713"/>
      <c r="AC11" s="713"/>
      <c r="AD11" s="874"/>
    </row>
    <row r="12" spans="2:30" ht="23.25" customHeight="1">
      <c r="B12" s="1994" t="s">
        <v>811</v>
      </c>
      <c r="C12" s="1995"/>
      <c r="D12" s="1995"/>
      <c r="E12" s="1995"/>
      <c r="F12" s="1996"/>
      <c r="G12" s="707" t="s">
        <v>121</v>
      </c>
      <c r="H12" s="830" t="s">
        <v>1630</v>
      </c>
      <c r="I12" s="858"/>
      <c r="J12" s="858"/>
      <c r="K12" s="858"/>
      <c r="L12" s="858"/>
      <c r="M12" s="858"/>
      <c r="N12" s="858"/>
      <c r="O12" s="858"/>
      <c r="P12" s="858"/>
      <c r="Q12" s="858"/>
      <c r="R12" s="858"/>
      <c r="S12" s="707" t="s">
        <v>121</v>
      </c>
      <c r="T12" s="830" t="s">
        <v>1631</v>
      </c>
      <c r="U12" s="710"/>
      <c r="V12" s="710"/>
      <c r="W12" s="710"/>
      <c r="X12" s="710"/>
      <c r="Y12" s="710"/>
      <c r="Z12" s="710"/>
      <c r="AA12" s="710"/>
      <c r="AB12" s="710"/>
      <c r="AC12" s="710"/>
      <c r="AD12" s="869"/>
    </row>
    <row r="13" spans="2:30" ht="23.25" customHeight="1">
      <c r="B13" s="1997"/>
      <c r="C13" s="1998"/>
      <c r="D13" s="1998"/>
      <c r="E13" s="1998"/>
      <c r="F13" s="1999"/>
      <c r="G13" s="873" t="s">
        <v>121</v>
      </c>
      <c r="H13" s="833" t="s">
        <v>1632</v>
      </c>
      <c r="I13" s="860"/>
      <c r="J13" s="860"/>
      <c r="K13" s="860"/>
      <c r="L13" s="860"/>
      <c r="M13" s="860"/>
      <c r="N13" s="860"/>
      <c r="O13" s="860"/>
      <c r="P13" s="860"/>
      <c r="Q13" s="860"/>
      <c r="R13" s="860"/>
      <c r="S13" s="713"/>
      <c r="T13" s="713"/>
      <c r="U13" s="713"/>
      <c r="V13" s="713"/>
      <c r="W13" s="713"/>
      <c r="X13" s="713"/>
      <c r="Y13" s="713"/>
      <c r="Z13" s="713"/>
      <c r="AA13" s="713"/>
      <c r="AB13" s="713"/>
      <c r="AC13" s="713"/>
      <c r="AD13" s="874"/>
    </row>
    <row r="14" spans="2:30" s="809" customFormat="1"/>
    <row r="15" spans="2:30" s="809" customFormat="1">
      <c r="B15" s="809" t="s">
        <v>812</v>
      </c>
    </row>
    <row r="16" spans="2:30" s="809" customFormat="1">
      <c r="B16" s="809" t="s">
        <v>813</v>
      </c>
      <c r="AC16" s="750"/>
      <c r="AD16" s="750"/>
    </row>
    <row r="17" spans="2:30" s="809" customFormat="1" ht="6" customHeight="1"/>
    <row r="18" spans="2:30" s="809" customFormat="1" ht="4.5" customHeight="1">
      <c r="B18" s="1872" t="s">
        <v>814</v>
      </c>
      <c r="C18" s="1873"/>
      <c r="D18" s="1873"/>
      <c r="E18" s="1873"/>
      <c r="F18" s="1893"/>
      <c r="G18" s="829"/>
      <c r="H18" s="830"/>
      <c r="I18" s="830"/>
      <c r="J18" s="830"/>
      <c r="K18" s="830"/>
      <c r="L18" s="830"/>
      <c r="M18" s="830"/>
      <c r="N18" s="830"/>
      <c r="O18" s="830"/>
      <c r="P18" s="830"/>
      <c r="Q18" s="830"/>
      <c r="R18" s="830"/>
      <c r="S18" s="830"/>
      <c r="T18" s="830"/>
      <c r="U18" s="830"/>
      <c r="V18" s="830"/>
      <c r="W18" s="830"/>
      <c r="X18" s="830"/>
      <c r="Y18" s="830"/>
      <c r="Z18" s="829"/>
      <c r="AA18" s="830"/>
      <c r="AB18" s="830"/>
      <c r="AC18" s="2074"/>
      <c r="AD18" s="2075"/>
    </row>
    <row r="19" spans="2:30" s="809" customFormat="1" ht="15.75" customHeight="1">
      <c r="B19" s="2069"/>
      <c r="C19" s="2022"/>
      <c r="D19" s="2022"/>
      <c r="E19" s="2022"/>
      <c r="F19" s="2070"/>
      <c r="G19" s="870"/>
      <c r="H19" s="809" t="s">
        <v>815</v>
      </c>
      <c r="Z19" s="995"/>
      <c r="AA19" s="719" t="s">
        <v>1119</v>
      </c>
      <c r="AB19" s="719" t="s">
        <v>440</v>
      </c>
      <c r="AC19" s="719" t="s">
        <v>674</v>
      </c>
      <c r="AD19" s="751"/>
    </row>
    <row r="20" spans="2:30" s="809" customFormat="1" ht="18.75" customHeight="1">
      <c r="B20" s="2069"/>
      <c r="C20" s="2022"/>
      <c r="D20" s="2022"/>
      <c r="E20" s="2022"/>
      <c r="F20" s="2070"/>
      <c r="G20" s="870"/>
      <c r="I20" s="822" t="s">
        <v>107</v>
      </c>
      <c r="J20" s="2059" t="s">
        <v>816</v>
      </c>
      <c r="K20" s="2060"/>
      <c r="L20" s="2060"/>
      <c r="M20" s="2060"/>
      <c r="N20" s="2060"/>
      <c r="O20" s="2060"/>
      <c r="P20" s="2060"/>
      <c r="Q20" s="2060"/>
      <c r="R20" s="2060"/>
      <c r="S20" s="2060"/>
      <c r="T20" s="2060"/>
      <c r="U20" s="827"/>
      <c r="V20" s="2076"/>
      <c r="W20" s="2077"/>
      <c r="X20" s="828" t="s">
        <v>89</v>
      </c>
      <c r="Z20" s="690"/>
      <c r="AA20" s="836"/>
      <c r="AB20" s="812"/>
      <c r="AC20" s="836"/>
      <c r="AD20" s="751"/>
    </row>
    <row r="21" spans="2:30" s="809" customFormat="1" ht="18.75" customHeight="1">
      <c r="B21" s="2069"/>
      <c r="C21" s="2022"/>
      <c r="D21" s="2022"/>
      <c r="E21" s="2022"/>
      <c r="F21" s="2070"/>
      <c r="G21" s="870"/>
      <c r="I21" s="822" t="s">
        <v>104</v>
      </c>
      <c r="J21" s="911" t="s">
        <v>817</v>
      </c>
      <c r="K21" s="827"/>
      <c r="L21" s="827"/>
      <c r="M21" s="827"/>
      <c r="N21" s="827"/>
      <c r="O21" s="827"/>
      <c r="P21" s="827"/>
      <c r="Q21" s="827"/>
      <c r="R21" s="827"/>
      <c r="S21" s="827"/>
      <c r="T21" s="827"/>
      <c r="U21" s="828"/>
      <c r="V21" s="2078"/>
      <c r="W21" s="2079"/>
      <c r="X21" s="834" t="s">
        <v>89</v>
      </c>
      <c r="Y21" s="899"/>
      <c r="Z21" s="690"/>
      <c r="AA21" s="707" t="s">
        <v>121</v>
      </c>
      <c r="AB21" s="707" t="s">
        <v>440</v>
      </c>
      <c r="AC21" s="707" t="s">
        <v>121</v>
      </c>
      <c r="AD21" s="751"/>
    </row>
    <row r="22" spans="2:30" s="809" customFormat="1">
      <c r="B22" s="2069"/>
      <c r="C22" s="2022"/>
      <c r="D22" s="2022"/>
      <c r="E22" s="2022"/>
      <c r="F22" s="2070"/>
      <c r="G22" s="870"/>
      <c r="H22" s="809" t="s">
        <v>286</v>
      </c>
      <c r="Z22" s="870"/>
      <c r="AC22" s="750"/>
      <c r="AD22" s="751"/>
    </row>
    <row r="23" spans="2:30" s="809" customFormat="1" ht="15.75" customHeight="1">
      <c r="B23" s="2069"/>
      <c r="C23" s="2022"/>
      <c r="D23" s="2022"/>
      <c r="E23" s="2022"/>
      <c r="F23" s="2070"/>
      <c r="G23" s="870"/>
      <c r="H23" s="809" t="s">
        <v>818</v>
      </c>
      <c r="T23" s="899"/>
      <c r="V23" s="899"/>
      <c r="Z23" s="690"/>
      <c r="AA23" s="750"/>
      <c r="AB23" s="750"/>
      <c r="AC23" s="750"/>
      <c r="AD23" s="751"/>
    </row>
    <row r="24" spans="2:30" s="809" customFormat="1" ht="30" customHeight="1">
      <c r="B24" s="2069"/>
      <c r="C24" s="2022"/>
      <c r="D24" s="2022"/>
      <c r="E24" s="2022"/>
      <c r="F24" s="2070"/>
      <c r="G24" s="870"/>
      <c r="I24" s="822" t="s">
        <v>211</v>
      </c>
      <c r="J24" s="2059" t="s">
        <v>819</v>
      </c>
      <c r="K24" s="2060"/>
      <c r="L24" s="2060"/>
      <c r="M24" s="2060"/>
      <c r="N24" s="2060"/>
      <c r="O24" s="2060"/>
      <c r="P24" s="2060"/>
      <c r="Q24" s="2060"/>
      <c r="R24" s="2060"/>
      <c r="S24" s="2060"/>
      <c r="T24" s="2060"/>
      <c r="U24" s="2080"/>
      <c r="V24" s="2076"/>
      <c r="W24" s="2077"/>
      <c r="X24" s="828" t="s">
        <v>89</v>
      </c>
      <c r="Y24" s="899"/>
      <c r="Z24" s="690"/>
      <c r="AA24" s="707" t="s">
        <v>121</v>
      </c>
      <c r="AB24" s="707" t="s">
        <v>440</v>
      </c>
      <c r="AC24" s="707" t="s">
        <v>121</v>
      </c>
      <c r="AD24" s="751"/>
    </row>
    <row r="25" spans="2:30" s="809" customFormat="1" ht="6" customHeight="1">
      <c r="B25" s="2071"/>
      <c r="C25" s="2072"/>
      <c r="D25" s="2072"/>
      <c r="E25" s="2072"/>
      <c r="F25" s="2073"/>
      <c r="G25" s="832"/>
      <c r="H25" s="833"/>
      <c r="I25" s="833"/>
      <c r="J25" s="833"/>
      <c r="K25" s="833"/>
      <c r="L25" s="833"/>
      <c r="M25" s="833"/>
      <c r="N25" s="833"/>
      <c r="O25" s="833"/>
      <c r="P25" s="833"/>
      <c r="Q25" s="833"/>
      <c r="R25" s="833"/>
      <c r="S25" s="833"/>
      <c r="T25" s="917"/>
      <c r="U25" s="917"/>
      <c r="V25" s="833"/>
      <c r="W25" s="833"/>
      <c r="X25" s="833"/>
      <c r="Y25" s="833"/>
      <c r="Z25" s="832"/>
      <c r="AA25" s="833"/>
      <c r="AB25" s="833"/>
      <c r="AC25" s="860"/>
      <c r="AD25" s="861"/>
    </row>
    <row r="26" spans="2:30" s="809" customFormat="1" ht="9.75" customHeight="1">
      <c r="B26" s="825"/>
      <c r="C26" s="825"/>
      <c r="D26" s="825"/>
      <c r="E26" s="825"/>
      <c r="F26" s="825"/>
      <c r="T26" s="899"/>
      <c r="U26" s="899"/>
    </row>
    <row r="27" spans="2:30" s="809" customFormat="1">
      <c r="B27" s="809" t="s">
        <v>820</v>
      </c>
      <c r="C27" s="825"/>
      <c r="D27" s="825"/>
      <c r="E27" s="825"/>
      <c r="F27" s="825"/>
      <c r="T27" s="899"/>
      <c r="U27" s="899"/>
    </row>
    <row r="28" spans="2:30" s="809" customFormat="1" ht="6.75" customHeight="1">
      <c r="B28" s="825"/>
      <c r="C28" s="825"/>
      <c r="D28" s="825"/>
      <c r="E28" s="825"/>
      <c r="F28" s="825"/>
      <c r="T28" s="899"/>
      <c r="U28" s="899"/>
    </row>
    <row r="29" spans="2:30" s="809" customFormat="1" ht="4.5" customHeight="1">
      <c r="B29" s="1872" t="s">
        <v>814</v>
      </c>
      <c r="C29" s="1873"/>
      <c r="D29" s="1873"/>
      <c r="E29" s="1873"/>
      <c r="F29" s="1893"/>
      <c r="G29" s="829"/>
      <c r="H29" s="830"/>
      <c r="I29" s="830"/>
      <c r="J29" s="830"/>
      <c r="K29" s="830"/>
      <c r="L29" s="830"/>
      <c r="M29" s="830"/>
      <c r="N29" s="830"/>
      <c r="O29" s="830"/>
      <c r="P29" s="830"/>
      <c r="Q29" s="830"/>
      <c r="R29" s="830"/>
      <c r="S29" s="830"/>
      <c r="T29" s="830"/>
      <c r="U29" s="830"/>
      <c r="V29" s="830"/>
      <c r="W29" s="830"/>
      <c r="X29" s="830"/>
      <c r="Y29" s="830"/>
      <c r="Z29" s="829"/>
      <c r="AA29" s="830"/>
      <c r="AB29" s="830"/>
      <c r="AC29" s="858"/>
      <c r="AD29" s="859"/>
    </row>
    <row r="30" spans="2:30" s="809" customFormat="1" ht="15.75" customHeight="1">
      <c r="B30" s="2069"/>
      <c r="C30" s="2022"/>
      <c r="D30" s="2022"/>
      <c r="E30" s="2022"/>
      <c r="F30" s="2070"/>
      <c r="G30" s="870"/>
      <c r="H30" s="809" t="s">
        <v>821</v>
      </c>
      <c r="Z30" s="870"/>
      <c r="AA30" s="719" t="s">
        <v>1119</v>
      </c>
      <c r="AB30" s="719" t="s">
        <v>440</v>
      </c>
      <c r="AC30" s="719" t="s">
        <v>674</v>
      </c>
      <c r="AD30" s="914"/>
    </row>
    <row r="31" spans="2:30" s="809" customFormat="1" ht="18.75" customHeight="1">
      <c r="B31" s="2069"/>
      <c r="C31" s="2022"/>
      <c r="D31" s="2022"/>
      <c r="E31" s="2022"/>
      <c r="F31" s="2070"/>
      <c r="G31" s="870"/>
      <c r="I31" s="822" t="s">
        <v>107</v>
      </c>
      <c r="J31" s="2059" t="s">
        <v>816</v>
      </c>
      <c r="K31" s="2060"/>
      <c r="L31" s="2060"/>
      <c r="M31" s="2060"/>
      <c r="N31" s="2060"/>
      <c r="O31" s="2060"/>
      <c r="P31" s="2060"/>
      <c r="Q31" s="2060"/>
      <c r="R31" s="2060"/>
      <c r="S31" s="2060"/>
      <c r="T31" s="2060"/>
      <c r="U31" s="828"/>
      <c r="V31" s="2076"/>
      <c r="W31" s="2077"/>
      <c r="X31" s="828" t="s">
        <v>89</v>
      </c>
      <c r="Z31" s="870"/>
      <c r="AA31" s="836"/>
      <c r="AB31" s="812"/>
      <c r="AC31" s="836"/>
      <c r="AD31" s="751"/>
    </row>
    <row r="32" spans="2:30" s="809" customFormat="1" ht="18.75" customHeight="1">
      <c r="B32" s="2069"/>
      <c r="C32" s="2022"/>
      <c r="D32" s="2022"/>
      <c r="E32" s="2022"/>
      <c r="F32" s="2070"/>
      <c r="G32" s="870"/>
      <c r="I32" s="915" t="s">
        <v>104</v>
      </c>
      <c r="J32" s="996" t="s">
        <v>817</v>
      </c>
      <c r="K32" s="833"/>
      <c r="L32" s="833"/>
      <c r="M32" s="833"/>
      <c r="N32" s="833"/>
      <c r="O32" s="833"/>
      <c r="P32" s="833"/>
      <c r="Q32" s="833"/>
      <c r="R32" s="833"/>
      <c r="S32" s="833"/>
      <c r="T32" s="833"/>
      <c r="U32" s="834"/>
      <c r="V32" s="2078"/>
      <c r="W32" s="2079"/>
      <c r="X32" s="834" t="s">
        <v>89</v>
      </c>
      <c r="Y32" s="899"/>
      <c r="Z32" s="690"/>
      <c r="AA32" s="707" t="s">
        <v>121</v>
      </c>
      <c r="AB32" s="707" t="s">
        <v>440</v>
      </c>
      <c r="AC32" s="707" t="s">
        <v>121</v>
      </c>
      <c r="AD32" s="751"/>
    </row>
    <row r="33" spans="2:30" s="809" customFormat="1" ht="6" customHeight="1">
      <c r="B33" s="2071"/>
      <c r="C33" s="2072"/>
      <c r="D33" s="2072"/>
      <c r="E33" s="2072"/>
      <c r="F33" s="2073"/>
      <c r="G33" s="832"/>
      <c r="H33" s="833"/>
      <c r="I33" s="833"/>
      <c r="J33" s="833"/>
      <c r="K33" s="833"/>
      <c r="L33" s="833"/>
      <c r="M33" s="833"/>
      <c r="N33" s="833"/>
      <c r="O33" s="833"/>
      <c r="P33" s="833"/>
      <c r="Q33" s="833"/>
      <c r="R33" s="833"/>
      <c r="S33" s="833"/>
      <c r="T33" s="917"/>
      <c r="U33" s="917"/>
      <c r="V33" s="833"/>
      <c r="W33" s="833"/>
      <c r="X33" s="833"/>
      <c r="Y33" s="833"/>
      <c r="Z33" s="832"/>
      <c r="AA33" s="833"/>
      <c r="AB33" s="833"/>
      <c r="AC33" s="860"/>
      <c r="AD33" s="861"/>
    </row>
    <row r="34" spans="2:30" s="809" customFormat="1" ht="9.75" customHeight="1">
      <c r="B34" s="825"/>
      <c r="C34" s="825"/>
      <c r="D34" s="825"/>
      <c r="E34" s="825"/>
      <c r="F34" s="825"/>
      <c r="T34" s="899"/>
      <c r="U34" s="899"/>
    </row>
    <row r="35" spans="2:30" s="809" customFormat="1" ht="13.5" customHeight="1">
      <c r="B35" s="809" t="s">
        <v>822</v>
      </c>
      <c r="C35" s="825"/>
      <c r="D35" s="825"/>
      <c r="E35" s="825"/>
      <c r="F35" s="825"/>
      <c r="T35" s="899"/>
      <c r="U35" s="899"/>
    </row>
    <row r="36" spans="2:30" s="809" customFormat="1" ht="6.75" customHeight="1">
      <c r="B36" s="825"/>
      <c r="C36" s="825"/>
      <c r="D36" s="825"/>
      <c r="E36" s="825"/>
      <c r="F36" s="825"/>
      <c r="T36" s="899"/>
      <c r="U36" s="899"/>
    </row>
    <row r="37" spans="2:30" s="809" customFormat="1" ht="4.5" customHeight="1">
      <c r="B37" s="1872" t="s">
        <v>814</v>
      </c>
      <c r="C37" s="1873"/>
      <c r="D37" s="1873"/>
      <c r="E37" s="1873"/>
      <c r="F37" s="1893"/>
      <c r="G37" s="829"/>
      <c r="H37" s="830"/>
      <c r="I37" s="830"/>
      <c r="J37" s="830"/>
      <c r="K37" s="830"/>
      <c r="L37" s="830"/>
      <c r="M37" s="830"/>
      <c r="N37" s="830"/>
      <c r="O37" s="830"/>
      <c r="P37" s="830"/>
      <c r="Q37" s="830"/>
      <c r="R37" s="830"/>
      <c r="S37" s="830"/>
      <c r="T37" s="830"/>
      <c r="U37" s="830"/>
      <c r="V37" s="830"/>
      <c r="W37" s="830"/>
      <c r="X37" s="830"/>
      <c r="Y37" s="830"/>
      <c r="Z37" s="829"/>
      <c r="AA37" s="830"/>
      <c r="AB37" s="830"/>
      <c r="AC37" s="858"/>
      <c r="AD37" s="859"/>
    </row>
    <row r="38" spans="2:30" s="809" customFormat="1" ht="15.75" customHeight="1">
      <c r="B38" s="2071"/>
      <c r="C38" s="2072"/>
      <c r="D38" s="2072"/>
      <c r="E38" s="2072"/>
      <c r="F38" s="2073"/>
      <c r="G38" s="870"/>
      <c r="H38" s="809" t="s">
        <v>823</v>
      </c>
      <c r="I38" s="833"/>
      <c r="J38" s="833"/>
      <c r="K38" s="833"/>
      <c r="L38" s="833"/>
      <c r="M38" s="833"/>
      <c r="N38" s="833"/>
      <c r="O38" s="833"/>
      <c r="P38" s="833"/>
      <c r="Q38" s="833"/>
      <c r="R38" s="833"/>
      <c r="S38" s="833"/>
      <c r="T38" s="833"/>
      <c r="U38" s="833"/>
      <c r="V38" s="833"/>
      <c r="W38" s="833"/>
      <c r="X38" s="833"/>
      <c r="Z38" s="870"/>
      <c r="AA38" s="719" t="s">
        <v>1119</v>
      </c>
      <c r="AB38" s="719" t="s">
        <v>440</v>
      </c>
      <c r="AC38" s="719" t="s">
        <v>674</v>
      </c>
      <c r="AD38" s="914"/>
    </row>
    <row r="39" spans="2:30" s="809" customFormat="1" ht="18.75" customHeight="1">
      <c r="B39" s="2069"/>
      <c r="C39" s="1873"/>
      <c r="D39" s="2022"/>
      <c r="E39" s="2022"/>
      <c r="F39" s="2070"/>
      <c r="G39" s="870"/>
      <c r="I39" s="915" t="s">
        <v>107</v>
      </c>
      <c r="J39" s="2081" t="s">
        <v>816</v>
      </c>
      <c r="K39" s="2082"/>
      <c r="L39" s="2082"/>
      <c r="M39" s="2082"/>
      <c r="N39" s="2082"/>
      <c r="O39" s="2082"/>
      <c r="P39" s="2082"/>
      <c r="Q39" s="2082"/>
      <c r="R39" s="2082"/>
      <c r="S39" s="2082"/>
      <c r="T39" s="2082"/>
      <c r="U39" s="834"/>
      <c r="V39" s="2083"/>
      <c r="W39" s="2078"/>
      <c r="X39" s="834" t="s">
        <v>89</v>
      </c>
      <c r="Z39" s="870"/>
      <c r="AA39" s="836"/>
      <c r="AB39" s="812"/>
      <c r="AC39" s="836"/>
      <c r="AD39" s="751"/>
    </row>
    <row r="40" spans="2:30" s="809" customFormat="1" ht="18.75" customHeight="1">
      <c r="B40" s="2069"/>
      <c r="C40" s="2022"/>
      <c r="D40" s="2022"/>
      <c r="E40" s="2022"/>
      <c r="F40" s="2070"/>
      <c r="G40" s="870"/>
      <c r="I40" s="915" t="s">
        <v>104</v>
      </c>
      <c r="J40" s="996" t="s">
        <v>817</v>
      </c>
      <c r="K40" s="833"/>
      <c r="L40" s="833"/>
      <c r="M40" s="833"/>
      <c r="N40" s="833"/>
      <c r="O40" s="833"/>
      <c r="P40" s="833"/>
      <c r="Q40" s="833"/>
      <c r="R40" s="833"/>
      <c r="S40" s="833"/>
      <c r="T40" s="833"/>
      <c r="U40" s="834"/>
      <c r="V40" s="2084"/>
      <c r="W40" s="2076"/>
      <c r="X40" s="834" t="s">
        <v>89</v>
      </c>
      <c r="Y40" s="899"/>
      <c r="Z40" s="690"/>
      <c r="AA40" s="707" t="s">
        <v>121</v>
      </c>
      <c r="AB40" s="707" t="s">
        <v>440</v>
      </c>
      <c r="AC40" s="707" t="s">
        <v>121</v>
      </c>
      <c r="AD40" s="751"/>
    </row>
    <row r="41" spans="2:30" s="809" customFormat="1" ht="6" customHeight="1">
      <c r="B41" s="2071"/>
      <c r="C41" s="2072"/>
      <c r="D41" s="2072"/>
      <c r="E41" s="2072"/>
      <c r="F41" s="2073"/>
      <c r="G41" s="832"/>
      <c r="H41" s="833"/>
      <c r="I41" s="833"/>
      <c r="J41" s="833"/>
      <c r="K41" s="833"/>
      <c r="L41" s="833"/>
      <c r="M41" s="833"/>
      <c r="N41" s="833"/>
      <c r="O41" s="833"/>
      <c r="P41" s="833"/>
      <c r="Q41" s="833"/>
      <c r="R41" s="833"/>
      <c r="S41" s="833"/>
      <c r="T41" s="917"/>
      <c r="U41" s="917"/>
      <c r="V41" s="833"/>
      <c r="W41" s="833"/>
      <c r="X41" s="833"/>
      <c r="Y41" s="833"/>
      <c r="Z41" s="832"/>
      <c r="AA41" s="833"/>
      <c r="AB41" s="833"/>
      <c r="AC41" s="860"/>
      <c r="AD41" s="861"/>
    </row>
    <row r="42" spans="2:30" s="809" customFormat="1" ht="4.5" customHeight="1">
      <c r="B42" s="1872" t="s">
        <v>824</v>
      </c>
      <c r="C42" s="1873"/>
      <c r="D42" s="1873"/>
      <c r="E42" s="1873"/>
      <c r="F42" s="1893"/>
      <c r="G42" s="829"/>
      <c r="H42" s="830"/>
      <c r="I42" s="830"/>
      <c r="J42" s="830"/>
      <c r="K42" s="830"/>
      <c r="L42" s="830"/>
      <c r="M42" s="830"/>
      <c r="N42" s="830"/>
      <c r="O42" s="830"/>
      <c r="P42" s="830"/>
      <c r="Q42" s="830"/>
      <c r="R42" s="830"/>
      <c r="S42" s="830"/>
      <c r="T42" s="830"/>
      <c r="U42" s="830"/>
      <c r="V42" s="830"/>
      <c r="W42" s="830"/>
      <c r="X42" s="830"/>
      <c r="Y42" s="830"/>
      <c r="Z42" s="829"/>
      <c r="AA42" s="830"/>
      <c r="AB42" s="830"/>
      <c r="AC42" s="858"/>
      <c r="AD42" s="859"/>
    </row>
    <row r="43" spans="2:30" s="809" customFormat="1" ht="15.75" customHeight="1">
      <c r="B43" s="2069"/>
      <c r="C43" s="2022"/>
      <c r="D43" s="2022"/>
      <c r="E43" s="2022"/>
      <c r="F43" s="2070"/>
      <c r="G43" s="870"/>
      <c r="H43" s="809" t="s">
        <v>825</v>
      </c>
      <c r="Z43" s="870"/>
      <c r="AA43" s="719" t="s">
        <v>1119</v>
      </c>
      <c r="AB43" s="719" t="s">
        <v>440</v>
      </c>
      <c r="AC43" s="719" t="s">
        <v>674</v>
      </c>
      <c r="AD43" s="914"/>
    </row>
    <row r="44" spans="2:30" s="809" customFormat="1" ht="30" customHeight="1">
      <c r="B44" s="2069"/>
      <c r="C44" s="2022"/>
      <c r="D44" s="2022"/>
      <c r="E44" s="2022"/>
      <c r="F44" s="2070"/>
      <c r="G44" s="870"/>
      <c r="I44" s="822" t="s">
        <v>107</v>
      </c>
      <c r="J44" s="2057" t="s">
        <v>826</v>
      </c>
      <c r="K44" s="2064"/>
      <c r="L44" s="2064"/>
      <c r="M44" s="2064"/>
      <c r="N44" s="2064"/>
      <c r="O44" s="2064"/>
      <c r="P44" s="2064"/>
      <c r="Q44" s="2064"/>
      <c r="R44" s="2064"/>
      <c r="S44" s="2064"/>
      <c r="T44" s="2064"/>
      <c r="U44" s="2065"/>
      <c r="V44" s="2084"/>
      <c r="W44" s="2076"/>
      <c r="X44" s="828" t="s">
        <v>89</v>
      </c>
      <c r="Z44" s="870"/>
      <c r="AA44" s="836"/>
      <c r="AB44" s="812"/>
      <c r="AC44" s="836"/>
      <c r="AD44" s="751"/>
    </row>
    <row r="45" spans="2:30" s="809" customFormat="1" ht="33" customHeight="1">
      <c r="B45" s="2069"/>
      <c r="C45" s="2022"/>
      <c r="D45" s="2022"/>
      <c r="E45" s="2022"/>
      <c r="F45" s="2070"/>
      <c r="G45" s="870"/>
      <c r="I45" s="822" t="s">
        <v>104</v>
      </c>
      <c r="J45" s="2057" t="s">
        <v>827</v>
      </c>
      <c r="K45" s="2064"/>
      <c r="L45" s="2064"/>
      <c r="M45" s="2064"/>
      <c r="N45" s="2064"/>
      <c r="O45" s="2064"/>
      <c r="P45" s="2064"/>
      <c r="Q45" s="2064"/>
      <c r="R45" s="2064"/>
      <c r="S45" s="2064"/>
      <c r="T45" s="2064"/>
      <c r="U45" s="2065"/>
      <c r="V45" s="2084"/>
      <c r="W45" s="2076"/>
      <c r="X45" s="834" t="s">
        <v>89</v>
      </c>
      <c r="Y45" s="899"/>
      <c r="Z45" s="690"/>
      <c r="AA45" s="707" t="s">
        <v>121</v>
      </c>
      <c r="AB45" s="707" t="s">
        <v>440</v>
      </c>
      <c r="AC45" s="707" t="s">
        <v>121</v>
      </c>
      <c r="AD45" s="751"/>
    </row>
    <row r="46" spans="2:30" s="809" customFormat="1" ht="6" customHeight="1">
      <c r="B46" s="2071"/>
      <c r="C46" s="2072"/>
      <c r="D46" s="2072"/>
      <c r="E46" s="2072"/>
      <c r="F46" s="2073"/>
      <c r="G46" s="832"/>
      <c r="H46" s="833"/>
      <c r="I46" s="833"/>
      <c r="J46" s="833"/>
      <c r="K46" s="833"/>
      <c r="L46" s="833"/>
      <c r="M46" s="833"/>
      <c r="N46" s="833"/>
      <c r="O46" s="833"/>
      <c r="P46" s="833"/>
      <c r="Q46" s="833"/>
      <c r="R46" s="833"/>
      <c r="S46" s="833"/>
      <c r="T46" s="917"/>
      <c r="U46" s="917"/>
      <c r="V46" s="833"/>
      <c r="W46" s="833"/>
      <c r="X46" s="833"/>
      <c r="Y46" s="833"/>
      <c r="Z46" s="832"/>
      <c r="AA46" s="833"/>
      <c r="AB46" s="833"/>
      <c r="AC46" s="860"/>
      <c r="AD46" s="861"/>
    </row>
    <row r="47" spans="2:30" s="809" customFormat="1" ht="6" customHeight="1">
      <c r="B47" s="825"/>
      <c r="C47" s="825"/>
      <c r="D47" s="825"/>
      <c r="E47" s="825"/>
      <c r="F47" s="825"/>
      <c r="T47" s="899"/>
      <c r="U47" s="899"/>
    </row>
    <row r="48" spans="2:30" s="809" customFormat="1" ht="13.5" customHeight="1">
      <c r="B48" s="2066" t="s">
        <v>545</v>
      </c>
      <c r="C48" s="2067"/>
      <c r="D48" s="900" t="s">
        <v>1634</v>
      </c>
      <c r="E48" s="900"/>
      <c r="F48" s="900"/>
      <c r="G48" s="900"/>
      <c r="H48" s="900"/>
      <c r="I48" s="900"/>
      <c r="J48" s="900"/>
      <c r="K48" s="900"/>
      <c r="L48" s="900"/>
      <c r="M48" s="900"/>
      <c r="N48" s="900"/>
      <c r="O48" s="900"/>
      <c r="P48" s="900"/>
      <c r="Q48" s="900"/>
      <c r="R48" s="900"/>
      <c r="S48" s="900"/>
      <c r="T48" s="900"/>
      <c r="U48" s="900"/>
      <c r="V48" s="900"/>
      <c r="W48" s="900"/>
      <c r="X48" s="900"/>
      <c r="Y48" s="900"/>
      <c r="Z48" s="900"/>
      <c r="AA48" s="900"/>
      <c r="AB48" s="900"/>
      <c r="AC48" s="900"/>
      <c r="AD48" s="900"/>
    </row>
    <row r="49" spans="2:30" s="809" customFormat="1" ht="29.25" customHeight="1">
      <c r="B49" s="2066"/>
      <c r="C49" s="2067"/>
      <c r="D49" s="2085"/>
      <c r="E49" s="2085"/>
      <c r="F49" s="2085"/>
      <c r="G49" s="2085"/>
      <c r="H49" s="2085"/>
      <c r="I49" s="2085"/>
      <c r="J49" s="2085"/>
      <c r="K49" s="2085"/>
      <c r="L49" s="2085"/>
      <c r="M49" s="2085"/>
      <c r="N49" s="2085"/>
      <c r="O49" s="2085"/>
      <c r="P49" s="2085"/>
      <c r="Q49" s="2085"/>
      <c r="R49" s="2085"/>
      <c r="S49" s="2085"/>
      <c r="T49" s="2085"/>
      <c r="U49" s="2085"/>
      <c r="V49" s="2085"/>
      <c r="W49" s="2085"/>
      <c r="X49" s="2085"/>
      <c r="Y49" s="2085"/>
      <c r="Z49" s="2085"/>
      <c r="AA49" s="2085"/>
      <c r="AB49" s="2085"/>
      <c r="AC49" s="2085"/>
      <c r="AD49" s="2085"/>
    </row>
    <row r="122" spans="3:7">
      <c r="C122" s="60"/>
      <c r="D122" s="60"/>
      <c r="E122" s="60"/>
      <c r="F122" s="60"/>
      <c r="G122" s="60"/>
    </row>
    <row r="123" spans="3:7">
      <c r="C123" s="58"/>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C6C38E91-70D8-491E-862D-C6A6B557EC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4FD2-3F28-4B99-99D7-8DCA5E701189}">
  <sheetPr>
    <tabColor rgb="FFFFFF00"/>
  </sheetPr>
  <dimension ref="B1:AE123"/>
  <sheetViews>
    <sheetView view="pageBreakPreview" zoomScaleNormal="100" zoomScaleSheetLayoutView="100" workbookViewId="0"/>
  </sheetViews>
  <sheetFormatPr defaultColWidth="3.44140625" defaultRowHeight="13.2"/>
  <cols>
    <col min="1" max="1" width="1.21875" style="3" customWidth="1"/>
    <col min="2" max="2" width="3.109375" style="749"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738" customFormat="1"/>
    <row r="2" spans="2:31" s="738" customFormat="1">
      <c r="B2" s="738" t="s">
        <v>1620</v>
      </c>
    </row>
    <row r="3" spans="2:31" s="738" customFormat="1">
      <c r="V3" s="45" t="s">
        <v>544</v>
      </c>
      <c r="W3" s="1899"/>
      <c r="X3" s="1899"/>
      <c r="Y3" s="45" t="s">
        <v>34</v>
      </c>
      <c r="Z3" s="1899"/>
      <c r="AA3" s="1899"/>
      <c r="AB3" s="45" t="s">
        <v>392</v>
      </c>
      <c r="AC3" s="1899"/>
      <c r="AD3" s="1899"/>
      <c r="AE3" s="45" t="s">
        <v>241</v>
      </c>
    </row>
    <row r="4" spans="2:31" s="738" customFormat="1">
      <c r="AE4" s="45"/>
    </row>
    <row r="5" spans="2:31" s="738" customFormat="1">
      <c r="B5" s="1899" t="s">
        <v>808</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row>
    <row r="6" spans="2:31" s="738" customFormat="1" ht="26.25" customHeight="1">
      <c r="B6" s="2022" t="s">
        <v>1621</v>
      </c>
      <c r="C6" s="2022"/>
      <c r="D6" s="2022"/>
      <c r="E6" s="2022"/>
      <c r="F6" s="2022"/>
      <c r="G6" s="2022"/>
      <c r="H6" s="2022"/>
      <c r="I6" s="2022"/>
      <c r="J6" s="2022"/>
      <c r="K6" s="2022"/>
      <c r="L6" s="2022"/>
      <c r="M6" s="2022"/>
      <c r="N6" s="2022"/>
      <c r="O6" s="2022"/>
      <c r="P6" s="2022"/>
      <c r="Q6" s="2022"/>
      <c r="R6" s="2022"/>
      <c r="S6" s="2022"/>
      <c r="T6" s="2022"/>
      <c r="U6" s="2022"/>
      <c r="V6" s="2022"/>
      <c r="W6" s="2022"/>
      <c r="X6" s="2022"/>
      <c r="Y6" s="2022"/>
      <c r="Z6" s="2022"/>
      <c r="AA6" s="2022"/>
      <c r="AB6" s="2022"/>
      <c r="AC6" s="2022"/>
      <c r="AD6" s="2022"/>
      <c r="AE6" s="2022"/>
    </row>
    <row r="7" spans="2:31" s="738" customFormat="1"/>
    <row r="8" spans="2:31" s="738" customFormat="1" ht="23.25" customHeight="1">
      <c r="B8" s="2025" t="s">
        <v>196</v>
      </c>
      <c r="C8" s="2025"/>
      <c r="D8" s="2025"/>
      <c r="E8" s="2025"/>
      <c r="F8" s="2011"/>
      <c r="G8" s="2026"/>
      <c r="H8" s="2027"/>
      <c r="I8" s="2027"/>
      <c r="J8" s="2027"/>
      <c r="K8" s="2027"/>
      <c r="L8" s="2027"/>
      <c r="M8" s="2027"/>
      <c r="N8" s="2027"/>
      <c r="O8" s="2027"/>
      <c r="P8" s="2027"/>
      <c r="Q8" s="2027"/>
      <c r="R8" s="2027"/>
      <c r="S8" s="2027"/>
      <c r="T8" s="2027"/>
      <c r="U8" s="2027"/>
      <c r="V8" s="2027"/>
      <c r="W8" s="2027"/>
      <c r="X8" s="2027"/>
      <c r="Y8" s="2027"/>
      <c r="Z8" s="2027"/>
      <c r="AA8" s="2027"/>
      <c r="AB8" s="2027"/>
      <c r="AC8" s="2027"/>
      <c r="AD8" s="2027"/>
      <c r="AE8" s="2028"/>
    </row>
    <row r="9" spans="2:31" ht="23.25" customHeight="1">
      <c r="B9" s="2011" t="s">
        <v>93</v>
      </c>
      <c r="C9" s="2012"/>
      <c r="D9" s="2012"/>
      <c r="E9" s="2012"/>
      <c r="F9" s="2014"/>
      <c r="G9" s="837" t="s">
        <v>121</v>
      </c>
      <c r="H9" s="705" t="s">
        <v>1174</v>
      </c>
      <c r="I9" s="705"/>
      <c r="J9" s="705"/>
      <c r="K9" s="705"/>
      <c r="L9" s="706" t="s">
        <v>121</v>
      </c>
      <c r="M9" s="705" t="s">
        <v>1175</v>
      </c>
      <c r="N9" s="705"/>
      <c r="O9" s="705"/>
      <c r="P9" s="705"/>
      <c r="Q9" s="706" t="s">
        <v>121</v>
      </c>
      <c r="R9" s="705" t="s">
        <v>1176</v>
      </c>
      <c r="S9" s="708"/>
      <c r="T9" s="708"/>
      <c r="U9" s="708"/>
      <c r="V9" s="708"/>
      <c r="W9" s="708"/>
      <c r="X9" s="708"/>
      <c r="Y9" s="708"/>
      <c r="Z9" s="708"/>
      <c r="AA9" s="708"/>
      <c r="AB9" s="708"/>
      <c r="AC9" s="708"/>
      <c r="AD9" s="708"/>
      <c r="AE9" s="866"/>
    </row>
    <row r="10" spans="2:31" ht="23.25" customHeight="1">
      <c r="B10" s="1994" t="s">
        <v>810</v>
      </c>
      <c r="C10" s="1995"/>
      <c r="D10" s="1995"/>
      <c r="E10" s="1995"/>
      <c r="F10" s="1996"/>
      <c r="G10" s="707" t="s">
        <v>121</v>
      </c>
      <c r="H10" s="738" t="s">
        <v>1622</v>
      </c>
      <c r="I10" s="750"/>
      <c r="J10" s="750"/>
      <c r="K10" s="750"/>
      <c r="L10" s="750"/>
      <c r="M10" s="750"/>
      <c r="N10" s="750"/>
      <c r="O10" s="750"/>
      <c r="P10" s="750"/>
      <c r="Q10" s="750"/>
      <c r="R10" s="707" t="s">
        <v>121</v>
      </c>
      <c r="S10" s="871" t="s">
        <v>1623</v>
      </c>
      <c r="T10" s="871"/>
      <c r="U10" s="871"/>
      <c r="V10" s="707" t="s">
        <v>121</v>
      </c>
      <c r="W10" s="871" t="s">
        <v>1624</v>
      </c>
      <c r="X10" s="871"/>
      <c r="Y10" s="871"/>
      <c r="Z10" s="707" t="s">
        <v>121</v>
      </c>
      <c r="AA10" s="871" t="s">
        <v>1625</v>
      </c>
      <c r="AB10" s="871"/>
      <c r="AC10" s="871"/>
      <c r="AD10" s="871"/>
      <c r="AE10" s="872"/>
    </row>
    <row r="11" spans="2:31" ht="23.25" customHeight="1">
      <c r="B11" s="2029"/>
      <c r="C11" s="2030"/>
      <c r="D11" s="2030"/>
      <c r="E11" s="2030"/>
      <c r="F11" s="2031"/>
      <c r="G11" s="707" t="s">
        <v>121</v>
      </c>
      <c r="H11" s="738" t="s">
        <v>1626</v>
      </c>
      <c r="I11" s="750"/>
      <c r="J11" s="750"/>
      <c r="K11" s="750"/>
      <c r="L11" s="750"/>
      <c r="M11" s="750"/>
      <c r="N11" s="750"/>
      <c r="O11" s="750"/>
      <c r="P11" s="750"/>
      <c r="Q11" s="750"/>
      <c r="R11" s="707" t="s">
        <v>121</v>
      </c>
      <c r="S11" s="738" t="s">
        <v>1627</v>
      </c>
      <c r="T11" s="871"/>
      <c r="U11" s="871"/>
      <c r="V11" s="871"/>
      <c r="W11" s="871"/>
      <c r="X11" s="871"/>
      <c r="Y11" s="871"/>
      <c r="Z11" s="871"/>
      <c r="AA11" s="871"/>
      <c r="AB11" s="871"/>
      <c r="AC11" s="871"/>
      <c r="AD11" s="871"/>
      <c r="AE11" s="872"/>
    </row>
    <row r="12" spans="2:31" ht="23.25" customHeight="1">
      <c r="B12" s="2029"/>
      <c r="C12" s="2030"/>
      <c r="D12" s="2030"/>
      <c r="E12" s="2030"/>
      <c r="F12" s="2031"/>
      <c r="G12" s="707" t="s">
        <v>121</v>
      </c>
      <c r="H12" s="738" t="s">
        <v>1628</v>
      </c>
      <c r="I12" s="750"/>
      <c r="J12" s="750"/>
      <c r="K12" s="750"/>
      <c r="L12" s="750"/>
      <c r="M12" s="750"/>
      <c r="N12" s="750"/>
      <c r="O12" s="750"/>
      <c r="P12" s="750"/>
      <c r="Q12" s="750"/>
      <c r="R12" s="707" t="s">
        <v>121</v>
      </c>
      <c r="S12" s="738" t="s">
        <v>1629</v>
      </c>
      <c r="T12" s="871"/>
      <c r="U12" s="871"/>
      <c r="V12" s="871"/>
      <c r="W12" s="871"/>
      <c r="X12" s="871"/>
      <c r="Y12" s="871"/>
      <c r="Z12" s="871"/>
      <c r="AA12" s="871"/>
      <c r="AB12" s="871"/>
      <c r="AC12" s="871"/>
      <c r="AD12" s="871"/>
      <c r="AE12" s="872"/>
    </row>
    <row r="13" spans="2:31" ht="23.25" customHeight="1">
      <c r="B13" s="1997"/>
      <c r="C13" s="1998"/>
      <c r="D13" s="1998"/>
      <c r="E13" s="1998"/>
      <c r="F13" s="1999"/>
      <c r="G13" s="707" t="s">
        <v>121</v>
      </c>
      <c r="H13" s="738" t="s">
        <v>1534</v>
      </c>
      <c r="I13" s="913"/>
      <c r="J13" s="750"/>
      <c r="K13" s="750"/>
      <c r="L13" s="750"/>
      <c r="M13" s="750"/>
      <c r="N13" s="750"/>
      <c r="O13" s="750"/>
      <c r="P13" s="750"/>
      <c r="Q13" s="750"/>
      <c r="R13" s="750"/>
      <c r="S13" s="738"/>
      <c r="T13" s="871"/>
      <c r="U13" s="871"/>
      <c r="V13" s="871"/>
      <c r="W13" s="871"/>
      <c r="X13" s="871"/>
      <c r="Y13" s="871"/>
      <c r="Z13" s="871"/>
      <c r="AA13" s="871"/>
      <c r="AB13" s="871"/>
      <c r="AC13" s="871"/>
      <c r="AD13" s="871"/>
      <c r="AE13" s="872"/>
    </row>
    <row r="14" spans="2:31" ht="23.25" customHeight="1">
      <c r="B14" s="1994" t="s">
        <v>811</v>
      </c>
      <c r="C14" s="1995"/>
      <c r="D14" s="1995"/>
      <c r="E14" s="1995"/>
      <c r="F14" s="1996"/>
      <c r="G14" s="867" t="s">
        <v>121</v>
      </c>
      <c r="H14" s="764" t="s">
        <v>1630</v>
      </c>
      <c r="I14" s="22"/>
      <c r="J14" s="22"/>
      <c r="K14" s="22"/>
      <c r="L14" s="22"/>
      <c r="M14" s="22"/>
      <c r="N14" s="22"/>
      <c r="O14" s="22"/>
      <c r="P14" s="22"/>
      <c r="Q14" s="22"/>
      <c r="R14" s="22"/>
      <c r="S14" s="868" t="s">
        <v>121</v>
      </c>
      <c r="T14" s="764" t="s">
        <v>1631</v>
      </c>
      <c r="U14" s="710"/>
      <c r="V14" s="710"/>
      <c r="W14" s="710"/>
      <c r="X14" s="710"/>
      <c r="Y14" s="710"/>
      <c r="Z14" s="710"/>
      <c r="AA14" s="710"/>
      <c r="AB14" s="710"/>
      <c r="AC14" s="710"/>
      <c r="AD14" s="710"/>
      <c r="AE14" s="869"/>
    </row>
    <row r="15" spans="2:31" ht="23.25" customHeight="1">
      <c r="B15" s="1997"/>
      <c r="C15" s="1998"/>
      <c r="D15" s="1998"/>
      <c r="E15" s="1998"/>
      <c r="F15" s="1999"/>
      <c r="G15" s="873" t="s">
        <v>121</v>
      </c>
      <c r="H15" s="767" t="s">
        <v>1632</v>
      </c>
      <c r="I15" s="711"/>
      <c r="J15" s="711"/>
      <c r="K15" s="711"/>
      <c r="L15" s="711"/>
      <c r="M15" s="711"/>
      <c r="N15" s="711"/>
      <c r="O15" s="711"/>
      <c r="P15" s="711"/>
      <c r="Q15" s="711"/>
      <c r="R15" s="711"/>
      <c r="S15" s="713"/>
      <c r="T15" s="713"/>
      <c r="U15" s="713"/>
      <c r="V15" s="713"/>
      <c r="W15" s="713"/>
      <c r="X15" s="713"/>
      <c r="Y15" s="713"/>
      <c r="Z15" s="713"/>
      <c r="AA15" s="713"/>
      <c r="AB15" s="713"/>
      <c r="AC15" s="713"/>
      <c r="AD15" s="713"/>
      <c r="AE15" s="874"/>
    </row>
    <row r="16" spans="2:31" s="738" customFormat="1"/>
    <row r="17" spans="2:31" s="738" customFormat="1">
      <c r="B17" s="738" t="s">
        <v>812</v>
      </c>
    </row>
    <row r="18" spans="2:31" s="738" customFormat="1">
      <c r="B18" s="738" t="s">
        <v>813</v>
      </c>
      <c r="AD18" s="750"/>
      <c r="AE18" s="750"/>
    </row>
    <row r="19" spans="2:31" s="738" customFormat="1" ht="6" customHeight="1"/>
    <row r="20" spans="2:31" s="738" customFormat="1" ht="6" customHeight="1">
      <c r="B20" s="1872" t="s">
        <v>814</v>
      </c>
      <c r="C20" s="1873"/>
      <c r="D20" s="1873"/>
      <c r="E20" s="1873"/>
      <c r="F20" s="1893"/>
      <c r="G20" s="763"/>
      <c r="H20" s="764"/>
      <c r="I20" s="764"/>
      <c r="J20" s="764"/>
      <c r="K20" s="764"/>
      <c r="L20" s="764"/>
      <c r="M20" s="764"/>
      <c r="N20" s="764"/>
      <c r="O20" s="764"/>
      <c r="P20" s="764"/>
      <c r="Q20" s="764"/>
      <c r="R20" s="764"/>
      <c r="S20" s="764"/>
      <c r="T20" s="764"/>
      <c r="U20" s="764"/>
      <c r="V20" s="764"/>
      <c r="W20" s="764"/>
      <c r="X20" s="764"/>
      <c r="Y20" s="764"/>
      <c r="Z20" s="764"/>
      <c r="AA20" s="763"/>
      <c r="AB20" s="764"/>
      <c r="AC20" s="764"/>
      <c r="AD20" s="22"/>
      <c r="AE20" s="23"/>
    </row>
    <row r="21" spans="2:31" s="738" customFormat="1" ht="13.5" customHeight="1">
      <c r="B21" s="2069"/>
      <c r="C21" s="2022"/>
      <c r="D21" s="2022"/>
      <c r="E21" s="2022"/>
      <c r="F21" s="2070"/>
      <c r="G21" s="450"/>
      <c r="H21" s="738" t="s">
        <v>828</v>
      </c>
      <c r="AA21" s="450"/>
      <c r="AB21" s="719" t="s">
        <v>1119</v>
      </c>
      <c r="AC21" s="719" t="s">
        <v>440</v>
      </c>
      <c r="AD21" s="719" t="s">
        <v>674</v>
      </c>
      <c r="AE21" s="914"/>
    </row>
    <row r="22" spans="2:31" s="738" customFormat="1" ht="15.75" customHeight="1">
      <c r="B22" s="2069"/>
      <c r="C22" s="2022"/>
      <c r="D22" s="2022"/>
      <c r="E22" s="2022"/>
      <c r="F22" s="2070"/>
      <c r="G22" s="450"/>
      <c r="I22" s="752" t="s">
        <v>107</v>
      </c>
      <c r="J22" s="2059" t="s">
        <v>816</v>
      </c>
      <c r="K22" s="2060"/>
      <c r="L22" s="2060"/>
      <c r="M22" s="2060"/>
      <c r="N22" s="2060"/>
      <c r="O22" s="2060"/>
      <c r="P22" s="2060"/>
      <c r="Q22" s="2060"/>
      <c r="R22" s="2060"/>
      <c r="S22" s="2060"/>
      <c r="T22" s="2060"/>
      <c r="U22" s="2060"/>
      <c r="V22" s="1787"/>
      <c r="W22" s="1788"/>
      <c r="X22" s="762" t="s">
        <v>89</v>
      </c>
      <c r="AA22" s="450"/>
      <c r="AB22" s="769"/>
      <c r="AC22" s="736"/>
      <c r="AD22" s="769"/>
      <c r="AE22" s="751"/>
    </row>
    <row r="23" spans="2:31" s="738" customFormat="1" ht="15.75" customHeight="1">
      <c r="B23" s="2069"/>
      <c r="C23" s="2022"/>
      <c r="D23" s="2022"/>
      <c r="E23" s="2022"/>
      <c r="F23" s="2070"/>
      <c r="G23" s="450"/>
      <c r="I23" s="915" t="s">
        <v>104</v>
      </c>
      <c r="J23" s="916" t="s">
        <v>817</v>
      </c>
      <c r="K23" s="767"/>
      <c r="L23" s="767"/>
      <c r="M23" s="767"/>
      <c r="N23" s="767"/>
      <c r="O23" s="767"/>
      <c r="P23" s="767"/>
      <c r="Q23" s="767"/>
      <c r="R23" s="767"/>
      <c r="S23" s="767"/>
      <c r="T23" s="767"/>
      <c r="U23" s="767"/>
      <c r="V23" s="2005"/>
      <c r="W23" s="2006"/>
      <c r="X23" s="768" t="s">
        <v>89</v>
      </c>
      <c r="Z23" s="899"/>
      <c r="AA23" s="690"/>
      <c r="AB23" s="707" t="s">
        <v>121</v>
      </c>
      <c r="AC23" s="707" t="s">
        <v>440</v>
      </c>
      <c r="AD23" s="707" t="s">
        <v>121</v>
      </c>
      <c r="AE23" s="751"/>
    </row>
    <row r="24" spans="2:31" s="738" customFormat="1">
      <c r="B24" s="2069"/>
      <c r="C24" s="2022"/>
      <c r="D24" s="2022"/>
      <c r="E24" s="2022"/>
      <c r="F24" s="2070"/>
      <c r="G24" s="450"/>
      <c r="H24" s="738" t="s">
        <v>286</v>
      </c>
      <c r="AA24" s="450"/>
      <c r="AD24" s="750"/>
      <c r="AE24" s="751"/>
    </row>
    <row r="25" spans="2:31" s="738" customFormat="1">
      <c r="B25" s="2069"/>
      <c r="C25" s="2022"/>
      <c r="D25" s="2022"/>
      <c r="E25" s="2022"/>
      <c r="F25" s="2070"/>
      <c r="G25" s="450"/>
      <c r="H25" s="738" t="s">
        <v>829</v>
      </c>
      <c r="U25" s="899"/>
      <c r="V25" s="899"/>
      <c r="AA25" s="450"/>
      <c r="AD25" s="750"/>
      <c r="AE25" s="751"/>
    </row>
    <row r="26" spans="2:31" s="738" customFormat="1" ht="29.25" customHeight="1">
      <c r="B26" s="2069"/>
      <c r="C26" s="2022"/>
      <c r="D26" s="2022"/>
      <c r="E26" s="2022"/>
      <c r="F26" s="2070"/>
      <c r="G26" s="450"/>
      <c r="I26" s="752" t="s">
        <v>211</v>
      </c>
      <c r="J26" s="2060" t="s">
        <v>819</v>
      </c>
      <c r="K26" s="2060"/>
      <c r="L26" s="2060"/>
      <c r="M26" s="2060"/>
      <c r="N26" s="2060"/>
      <c r="O26" s="2060"/>
      <c r="P26" s="2060"/>
      <c r="Q26" s="2060"/>
      <c r="R26" s="2060"/>
      <c r="S26" s="2060"/>
      <c r="T26" s="2060"/>
      <c r="U26" s="2060"/>
      <c r="V26" s="1787"/>
      <c r="W26" s="1788"/>
      <c r="X26" s="762" t="s">
        <v>89</v>
      </c>
      <c r="Z26" s="899"/>
      <c r="AA26" s="690"/>
      <c r="AB26" s="707" t="s">
        <v>121</v>
      </c>
      <c r="AC26" s="707" t="s">
        <v>440</v>
      </c>
      <c r="AD26" s="707" t="s">
        <v>121</v>
      </c>
      <c r="AE26" s="751"/>
    </row>
    <row r="27" spans="2:31" s="738" customFormat="1" ht="6" customHeight="1">
      <c r="B27" s="2071"/>
      <c r="C27" s="2072"/>
      <c r="D27" s="2072"/>
      <c r="E27" s="2072"/>
      <c r="F27" s="2073"/>
      <c r="G27" s="766"/>
      <c r="H27" s="767"/>
      <c r="I27" s="767"/>
      <c r="J27" s="767"/>
      <c r="K27" s="767"/>
      <c r="L27" s="767"/>
      <c r="M27" s="767"/>
      <c r="N27" s="767"/>
      <c r="O27" s="767"/>
      <c r="P27" s="767"/>
      <c r="Q27" s="767"/>
      <c r="R27" s="767"/>
      <c r="S27" s="767"/>
      <c r="T27" s="767"/>
      <c r="U27" s="917"/>
      <c r="V27" s="917"/>
      <c r="W27" s="767"/>
      <c r="X27" s="767"/>
      <c r="Y27" s="767"/>
      <c r="Z27" s="767"/>
      <c r="AA27" s="766"/>
      <c r="AB27" s="767"/>
      <c r="AC27" s="767"/>
      <c r="AD27" s="711"/>
      <c r="AE27" s="697"/>
    </row>
    <row r="28" spans="2:31" s="738" customFormat="1" ht="6" customHeight="1">
      <c r="B28" s="740"/>
      <c r="C28" s="741"/>
      <c r="D28" s="741"/>
      <c r="E28" s="741"/>
      <c r="F28" s="742"/>
      <c r="G28" s="763"/>
      <c r="H28" s="764"/>
      <c r="I28" s="764"/>
      <c r="J28" s="764"/>
      <c r="K28" s="764"/>
      <c r="L28" s="764"/>
      <c r="M28" s="764"/>
      <c r="N28" s="764"/>
      <c r="O28" s="764"/>
      <c r="P28" s="764"/>
      <c r="Q28" s="764"/>
      <c r="R28" s="764"/>
      <c r="S28" s="764"/>
      <c r="T28" s="764"/>
      <c r="U28" s="918"/>
      <c r="V28" s="918"/>
      <c r="W28" s="764"/>
      <c r="X28" s="764"/>
      <c r="Y28" s="764"/>
      <c r="Z28" s="764"/>
      <c r="AA28" s="764"/>
      <c r="AB28" s="764"/>
      <c r="AC28" s="764"/>
      <c r="AD28" s="22"/>
      <c r="AE28" s="23"/>
    </row>
    <row r="29" spans="2:31" s="738" customFormat="1">
      <c r="B29" s="2069" t="s">
        <v>830</v>
      </c>
      <c r="C29" s="2022"/>
      <c r="D29" s="2022"/>
      <c r="E29" s="2022"/>
      <c r="F29" s="2070"/>
      <c r="G29" s="919" t="s">
        <v>1633</v>
      </c>
      <c r="I29" s="920"/>
      <c r="J29" s="920"/>
      <c r="K29" s="920"/>
      <c r="L29" s="920"/>
      <c r="M29" s="920"/>
      <c r="N29" s="920"/>
      <c r="O29" s="920"/>
      <c r="P29" s="920"/>
      <c r="Q29" s="920"/>
      <c r="R29" s="920"/>
      <c r="S29" s="920"/>
      <c r="T29" s="920"/>
      <c r="U29" s="920"/>
      <c r="V29" s="920"/>
      <c r="W29" s="920"/>
      <c r="X29" s="920"/>
      <c r="Y29" s="920"/>
      <c r="Z29" s="920"/>
      <c r="AA29" s="920"/>
      <c r="AB29" s="920"/>
      <c r="AC29" s="920"/>
      <c r="AD29" s="750"/>
      <c r="AE29" s="751"/>
    </row>
    <row r="30" spans="2:31" s="738" customFormat="1" ht="54" customHeight="1">
      <c r="B30" s="2069"/>
      <c r="C30" s="2022"/>
      <c r="D30" s="2022"/>
      <c r="E30" s="2022"/>
      <c r="F30" s="2070"/>
      <c r="G30" s="2086"/>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8"/>
    </row>
    <row r="31" spans="2:31" s="738" customFormat="1" ht="6" customHeight="1">
      <c r="B31" s="757"/>
      <c r="C31" s="456"/>
      <c r="D31" s="456"/>
      <c r="E31" s="456"/>
      <c r="F31" s="758"/>
      <c r="G31" s="766"/>
      <c r="H31" s="767"/>
      <c r="I31" s="767"/>
      <c r="J31" s="767"/>
      <c r="K31" s="767"/>
      <c r="L31" s="767"/>
      <c r="M31" s="767"/>
      <c r="N31" s="767"/>
      <c r="O31" s="767"/>
      <c r="P31" s="767"/>
      <c r="Q31" s="767"/>
      <c r="R31" s="767"/>
      <c r="S31" s="767"/>
      <c r="T31" s="767"/>
      <c r="U31" s="917"/>
      <c r="V31" s="917"/>
      <c r="W31" s="767"/>
      <c r="X31" s="767"/>
      <c r="Y31" s="767"/>
      <c r="Z31" s="767"/>
      <c r="AA31" s="767"/>
      <c r="AB31" s="767"/>
      <c r="AC31" s="767"/>
      <c r="AD31" s="711"/>
      <c r="AE31" s="697"/>
    </row>
    <row r="32" spans="2:31" s="738" customFormat="1" ht="9.75" customHeight="1">
      <c r="B32" s="759"/>
      <c r="C32" s="759"/>
      <c r="D32" s="759"/>
      <c r="E32" s="759"/>
      <c r="F32" s="759"/>
      <c r="U32" s="899"/>
      <c r="V32" s="899"/>
    </row>
    <row r="33" spans="2:31" s="738" customFormat="1">
      <c r="B33" s="738" t="s">
        <v>820</v>
      </c>
      <c r="C33" s="759"/>
      <c r="D33" s="759"/>
      <c r="E33" s="759"/>
      <c r="F33" s="759"/>
      <c r="U33" s="899"/>
      <c r="V33" s="899"/>
    </row>
    <row r="34" spans="2:31" s="738" customFormat="1" ht="6.75" customHeight="1">
      <c r="B34" s="759"/>
      <c r="C34" s="759"/>
      <c r="D34" s="759"/>
      <c r="E34" s="759"/>
      <c r="F34" s="759"/>
      <c r="U34" s="899"/>
      <c r="V34" s="899"/>
    </row>
    <row r="35" spans="2:31" s="738" customFormat="1" ht="4.5" customHeight="1">
      <c r="B35" s="1872" t="s">
        <v>814</v>
      </c>
      <c r="C35" s="1873"/>
      <c r="D35" s="1873"/>
      <c r="E35" s="1873"/>
      <c r="F35" s="1893"/>
      <c r="G35" s="764"/>
      <c r="H35" s="764"/>
      <c r="I35" s="764"/>
      <c r="J35" s="764"/>
      <c r="K35" s="764"/>
      <c r="L35" s="764"/>
      <c r="M35" s="764"/>
      <c r="N35" s="764"/>
      <c r="O35" s="764"/>
      <c r="P35" s="764"/>
      <c r="Q35" s="764"/>
      <c r="R35" s="764"/>
      <c r="S35" s="764"/>
      <c r="T35" s="764"/>
      <c r="U35" s="764"/>
      <c r="V35" s="764"/>
      <c r="W35" s="764"/>
      <c r="X35" s="764"/>
      <c r="Y35" s="764"/>
      <c r="Z35" s="764"/>
      <c r="AA35" s="763"/>
      <c r="AB35" s="764"/>
      <c r="AC35" s="764"/>
      <c r="AD35" s="22"/>
      <c r="AE35" s="23"/>
    </row>
    <row r="36" spans="2:31" s="738" customFormat="1" ht="13.5" customHeight="1">
      <c r="B36" s="2069"/>
      <c r="C36" s="2022"/>
      <c r="D36" s="2022"/>
      <c r="E36" s="2022"/>
      <c r="F36" s="2070"/>
      <c r="H36" s="738" t="s">
        <v>831</v>
      </c>
      <c r="AA36" s="450"/>
      <c r="AB36" s="719" t="s">
        <v>1119</v>
      </c>
      <c r="AC36" s="719" t="s">
        <v>440</v>
      </c>
      <c r="AD36" s="719" t="s">
        <v>674</v>
      </c>
      <c r="AE36" s="914"/>
    </row>
    <row r="37" spans="2:31" s="738" customFormat="1" ht="15.75" customHeight="1">
      <c r="B37" s="2069"/>
      <c r="C37" s="2022"/>
      <c r="D37" s="2022"/>
      <c r="E37" s="2022"/>
      <c r="F37" s="2070"/>
      <c r="I37" s="921" t="s">
        <v>107</v>
      </c>
      <c r="J37" s="2059" t="s">
        <v>816</v>
      </c>
      <c r="K37" s="2060"/>
      <c r="L37" s="2060"/>
      <c r="M37" s="2060"/>
      <c r="N37" s="2060"/>
      <c r="O37" s="2060"/>
      <c r="P37" s="2060"/>
      <c r="Q37" s="2060"/>
      <c r="R37" s="2060"/>
      <c r="S37" s="2060"/>
      <c r="T37" s="2060"/>
      <c r="U37" s="2060"/>
      <c r="V37" s="1787"/>
      <c r="W37" s="1788"/>
      <c r="X37" s="762" t="s">
        <v>89</v>
      </c>
      <c r="AA37" s="450"/>
      <c r="AB37" s="769"/>
      <c r="AC37" s="736"/>
      <c r="AD37" s="769"/>
      <c r="AE37" s="751"/>
    </row>
    <row r="38" spans="2:31" s="738" customFormat="1" ht="15.75" customHeight="1">
      <c r="B38" s="2071"/>
      <c r="C38" s="2072"/>
      <c r="D38" s="2072"/>
      <c r="E38" s="2072"/>
      <c r="F38" s="2073"/>
      <c r="I38" s="752" t="s">
        <v>104</v>
      </c>
      <c r="J38" s="916" t="s">
        <v>817</v>
      </c>
      <c r="K38" s="767"/>
      <c r="L38" s="767"/>
      <c r="M38" s="767"/>
      <c r="N38" s="767"/>
      <c r="O38" s="767"/>
      <c r="P38" s="767"/>
      <c r="Q38" s="767"/>
      <c r="R38" s="767"/>
      <c r="S38" s="767"/>
      <c r="T38" s="767"/>
      <c r="U38" s="767"/>
      <c r="V38" s="2005"/>
      <c r="W38" s="2006"/>
      <c r="X38" s="767" t="s">
        <v>89</v>
      </c>
      <c r="Y38" s="450"/>
      <c r="Z38" s="899"/>
      <c r="AA38" s="690"/>
      <c r="AB38" s="707" t="s">
        <v>121</v>
      </c>
      <c r="AC38" s="707" t="s">
        <v>440</v>
      </c>
      <c r="AD38" s="707" t="s">
        <v>121</v>
      </c>
      <c r="AE38" s="751"/>
    </row>
    <row r="39" spans="2:31" s="738" customFormat="1" ht="6" customHeight="1">
      <c r="B39" s="2071"/>
      <c r="C39" s="1794"/>
      <c r="D39" s="2072"/>
      <c r="E39" s="2072"/>
      <c r="F39" s="2073"/>
      <c r="G39" s="767"/>
      <c r="H39" s="767"/>
      <c r="I39" s="767"/>
      <c r="J39" s="767"/>
      <c r="K39" s="767"/>
      <c r="L39" s="767"/>
      <c r="M39" s="767"/>
      <c r="N39" s="767"/>
      <c r="O39" s="767"/>
      <c r="P39" s="767"/>
      <c r="Q39" s="767"/>
      <c r="R39" s="767"/>
      <c r="S39" s="767"/>
      <c r="T39" s="767"/>
      <c r="U39" s="917"/>
      <c r="V39" s="922"/>
      <c r="W39" s="754"/>
      <c r="X39" s="767"/>
      <c r="Y39" s="767"/>
      <c r="Z39" s="767"/>
      <c r="AA39" s="766"/>
      <c r="AB39" s="767"/>
      <c r="AC39" s="767"/>
      <c r="AD39" s="711"/>
      <c r="AE39" s="697"/>
    </row>
    <row r="40" spans="2:31" s="738" customFormat="1" ht="9.75" customHeight="1">
      <c r="B40" s="759"/>
      <c r="C40" s="759"/>
      <c r="D40" s="759"/>
      <c r="E40" s="759"/>
      <c r="F40" s="759"/>
      <c r="U40" s="899"/>
      <c r="V40" s="923"/>
      <c r="W40" s="736"/>
    </row>
    <row r="41" spans="2:31" s="738" customFormat="1" ht="13.5" customHeight="1">
      <c r="B41" s="738" t="s">
        <v>832</v>
      </c>
      <c r="C41" s="759"/>
      <c r="D41" s="759"/>
      <c r="E41" s="759"/>
      <c r="F41" s="759"/>
      <c r="U41" s="899"/>
      <c r="V41" s="923"/>
      <c r="W41" s="736"/>
    </row>
    <row r="42" spans="2:31" s="738" customFormat="1">
      <c r="B42" s="853" t="s">
        <v>833</v>
      </c>
      <c r="C42" s="759"/>
      <c r="D42" s="759"/>
      <c r="E42" s="759"/>
      <c r="F42" s="759"/>
      <c r="U42" s="899"/>
      <c r="V42" s="923"/>
      <c r="W42" s="736"/>
    </row>
    <row r="43" spans="2:31" s="738" customFormat="1" ht="4.5" customHeight="1">
      <c r="B43" s="1872" t="s">
        <v>814</v>
      </c>
      <c r="C43" s="1873"/>
      <c r="D43" s="1873"/>
      <c r="E43" s="1873"/>
      <c r="F43" s="1893"/>
      <c r="G43" s="763"/>
      <c r="H43" s="764"/>
      <c r="I43" s="764"/>
      <c r="J43" s="764"/>
      <c r="K43" s="764"/>
      <c r="L43" s="764"/>
      <c r="M43" s="764"/>
      <c r="N43" s="764"/>
      <c r="O43" s="764"/>
      <c r="P43" s="764"/>
      <c r="Q43" s="764"/>
      <c r="R43" s="764"/>
      <c r="S43" s="764"/>
      <c r="T43" s="764"/>
      <c r="U43" s="764"/>
      <c r="V43" s="734"/>
      <c r="W43" s="734"/>
      <c r="X43" s="764"/>
      <c r="Y43" s="764"/>
      <c r="Z43" s="764"/>
      <c r="AA43" s="763"/>
      <c r="AB43" s="764"/>
      <c r="AC43" s="764"/>
      <c r="AD43" s="22"/>
      <c r="AE43" s="23"/>
    </row>
    <row r="44" spans="2:31" s="738" customFormat="1" ht="13.5" customHeight="1">
      <c r="B44" s="2069"/>
      <c r="C44" s="2022"/>
      <c r="D44" s="2022"/>
      <c r="E44" s="2022"/>
      <c r="F44" s="2070"/>
      <c r="G44" s="450"/>
      <c r="H44" s="738" t="s">
        <v>821</v>
      </c>
      <c r="V44" s="736"/>
      <c r="W44" s="736"/>
      <c r="AA44" s="450"/>
      <c r="AB44" s="719" t="s">
        <v>1119</v>
      </c>
      <c r="AC44" s="719" t="s">
        <v>440</v>
      </c>
      <c r="AD44" s="719" t="s">
        <v>674</v>
      </c>
      <c r="AE44" s="914"/>
    </row>
    <row r="45" spans="2:31" s="738" customFormat="1" ht="15.75" customHeight="1">
      <c r="B45" s="2069"/>
      <c r="C45" s="2022"/>
      <c r="D45" s="2022"/>
      <c r="E45" s="2022"/>
      <c r="F45" s="2070"/>
      <c r="G45" s="450"/>
      <c r="I45" s="752" t="s">
        <v>107</v>
      </c>
      <c r="J45" s="2059" t="s">
        <v>816</v>
      </c>
      <c r="K45" s="2060"/>
      <c r="L45" s="2060"/>
      <c r="M45" s="2060"/>
      <c r="N45" s="2060"/>
      <c r="O45" s="2060"/>
      <c r="P45" s="2060"/>
      <c r="Q45" s="2060"/>
      <c r="R45" s="2060"/>
      <c r="S45" s="2060"/>
      <c r="T45" s="2060"/>
      <c r="U45" s="2060"/>
      <c r="V45" s="1787"/>
      <c r="W45" s="1788"/>
      <c r="X45" s="762" t="s">
        <v>89</v>
      </c>
      <c r="AA45" s="450"/>
      <c r="AB45" s="769"/>
      <c r="AC45" s="736"/>
      <c r="AD45" s="769"/>
      <c r="AE45" s="751"/>
    </row>
    <row r="46" spans="2:31" s="738" customFormat="1" ht="15.75" customHeight="1">
      <c r="B46" s="2069"/>
      <c r="C46" s="2022"/>
      <c r="D46" s="2022"/>
      <c r="E46" s="2022"/>
      <c r="F46" s="2070"/>
      <c r="G46" s="450"/>
      <c r="I46" s="915" t="s">
        <v>104</v>
      </c>
      <c r="J46" s="916" t="s">
        <v>817</v>
      </c>
      <c r="K46" s="767"/>
      <c r="L46" s="767"/>
      <c r="M46" s="767"/>
      <c r="N46" s="767"/>
      <c r="O46" s="767"/>
      <c r="P46" s="767"/>
      <c r="Q46" s="767"/>
      <c r="R46" s="767"/>
      <c r="S46" s="767"/>
      <c r="T46" s="767"/>
      <c r="U46" s="767"/>
      <c r="V46" s="2005"/>
      <c r="W46" s="2006"/>
      <c r="X46" s="768" t="s">
        <v>89</v>
      </c>
      <c r="Z46" s="899"/>
      <c r="AA46" s="690"/>
      <c r="AB46" s="707" t="s">
        <v>121</v>
      </c>
      <c r="AC46" s="707" t="s">
        <v>440</v>
      </c>
      <c r="AD46" s="707" t="s">
        <v>121</v>
      </c>
      <c r="AE46" s="751"/>
    </row>
    <row r="47" spans="2:31" s="738" customFormat="1" ht="6" customHeight="1">
      <c r="B47" s="2071"/>
      <c r="C47" s="2072"/>
      <c r="D47" s="2072"/>
      <c r="E47" s="2072"/>
      <c r="F47" s="2073"/>
      <c r="G47" s="766"/>
      <c r="H47" s="767"/>
      <c r="I47" s="767"/>
      <c r="J47" s="767"/>
      <c r="K47" s="767"/>
      <c r="L47" s="767"/>
      <c r="M47" s="767"/>
      <c r="N47" s="767"/>
      <c r="O47" s="767"/>
      <c r="P47" s="767"/>
      <c r="Q47" s="767"/>
      <c r="R47" s="767"/>
      <c r="S47" s="767"/>
      <c r="T47" s="767"/>
      <c r="U47" s="917"/>
      <c r="V47" s="922"/>
      <c r="W47" s="754"/>
      <c r="X47" s="767"/>
      <c r="Y47" s="767"/>
      <c r="Z47" s="767"/>
      <c r="AA47" s="766"/>
      <c r="AB47" s="767"/>
      <c r="AC47" s="767"/>
      <c r="AD47" s="711"/>
      <c r="AE47" s="697"/>
    </row>
    <row r="48" spans="2:31" s="738" customFormat="1" ht="4.5" customHeight="1">
      <c r="B48" s="1872" t="s">
        <v>834</v>
      </c>
      <c r="C48" s="1873"/>
      <c r="D48" s="1873"/>
      <c r="E48" s="1873"/>
      <c r="F48" s="1893"/>
      <c r="G48" s="763"/>
      <c r="H48" s="764"/>
      <c r="I48" s="764"/>
      <c r="J48" s="764"/>
      <c r="K48" s="764"/>
      <c r="L48" s="764"/>
      <c r="M48" s="764"/>
      <c r="N48" s="764"/>
      <c r="O48" s="764"/>
      <c r="P48" s="764"/>
      <c r="Q48" s="764"/>
      <c r="R48" s="764"/>
      <c r="S48" s="764"/>
      <c r="T48" s="764"/>
      <c r="U48" s="764"/>
      <c r="V48" s="734"/>
      <c r="W48" s="734"/>
      <c r="X48" s="764"/>
      <c r="Y48" s="764"/>
      <c r="Z48" s="764"/>
      <c r="AA48" s="763"/>
      <c r="AB48" s="764"/>
      <c r="AC48" s="764"/>
      <c r="AD48" s="22"/>
      <c r="AE48" s="23"/>
    </row>
    <row r="49" spans="2:31" s="738" customFormat="1" ht="13.5" customHeight="1">
      <c r="B49" s="2069"/>
      <c r="C49" s="2022"/>
      <c r="D49" s="2022"/>
      <c r="E49" s="2022"/>
      <c r="F49" s="2070"/>
      <c r="G49" s="450"/>
      <c r="H49" s="738" t="s">
        <v>835</v>
      </c>
      <c r="V49" s="736"/>
      <c r="W49" s="736"/>
      <c r="AA49" s="450"/>
      <c r="AB49" s="719" t="s">
        <v>1119</v>
      </c>
      <c r="AC49" s="719" t="s">
        <v>440</v>
      </c>
      <c r="AD49" s="719" t="s">
        <v>674</v>
      </c>
      <c r="AE49" s="914"/>
    </row>
    <row r="50" spans="2:31" s="738" customFormat="1">
      <c r="B50" s="2069"/>
      <c r="C50" s="2022"/>
      <c r="D50" s="2022"/>
      <c r="E50" s="2022"/>
      <c r="F50" s="2070"/>
      <c r="G50" s="450"/>
      <c r="I50" s="752" t="s">
        <v>107</v>
      </c>
      <c r="J50" s="2057" t="s">
        <v>836</v>
      </c>
      <c r="K50" s="2064"/>
      <c r="L50" s="2064"/>
      <c r="M50" s="2064"/>
      <c r="N50" s="2064"/>
      <c r="O50" s="2064"/>
      <c r="P50" s="2064"/>
      <c r="Q50" s="2064"/>
      <c r="R50" s="2064"/>
      <c r="S50" s="2064"/>
      <c r="T50" s="2064"/>
      <c r="U50" s="2064"/>
      <c r="V50" s="1993"/>
      <c r="W50" s="1787"/>
      <c r="X50" s="762" t="s">
        <v>89</v>
      </c>
      <c r="AA50" s="450"/>
      <c r="AB50" s="769"/>
      <c r="AC50" s="736"/>
      <c r="AD50" s="769"/>
      <c r="AE50" s="751"/>
    </row>
    <row r="51" spans="2:31" s="738" customFormat="1" ht="14.25" customHeight="1">
      <c r="B51" s="2069"/>
      <c r="C51" s="2022"/>
      <c r="D51" s="2022"/>
      <c r="E51" s="2022"/>
      <c r="F51" s="2070"/>
      <c r="G51" s="450"/>
      <c r="I51" s="915" t="s">
        <v>104</v>
      </c>
      <c r="J51" s="2059" t="s">
        <v>837</v>
      </c>
      <c r="K51" s="2060"/>
      <c r="L51" s="2060"/>
      <c r="M51" s="2060"/>
      <c r="N51" s="2060"/>
      <c r="O51" s="2060"/>
      <c r="P51" s="2060"/>
      <c r="Q51" s="2060"/>
      <c r="R51" s="2060"/>
      <c r="S51" s="2060"/>
      <c r="T51" s="2060"/>
      <c r="U51" s="2060"/>
      <c r="V51" s="1993"/>
      <c r="W51" s="1787"/>
      <c r="X51" s="768" t="s">
        <v>89</v>
      </c>
      <c r="Z51" s="899"/>
      <c r="AA51" s="690"/>
      <c r="AB51" s="707" t="s">
        <v>121</v>
      </c>
      <c r="AC51" s="707" t="s">
        <v>440</v>
      </c>
      <c r="AD51" s="707" t="s">
        <v>121</v>
      </c>
      <c r="AE51" s="751"/>
    </row>
    <row r="52" spans="2:31" s="738" customFormat="1" ht="6" customHeight="1">
      <c r="B52" s="2071"/>
      <c r="C52" s="2072"/>
      <c r="D52" s="2072"/>
      <c r="E52" s="2072"/>
      <c r="F52" s="2073"/>
      <c r="G52" s="766"/>
      <c r="H52" s="767"/>
      <c r="I52" s="767"/>
      <c r="J52" s="767"/>
      <c r="K52" s="767"/>
      <c r="L52" s="767"/>
      <c r="M52" s="767"/>
      <c r="N52" s="767"/>
      <c r="O52" s="767"/>
      <c r="P52" s="767"/>
      <c r="Q52" s="767"/>
      <c r="R52" s="767"/>
      <c r="S52" s="767"/>
      <c r="T52" s="767"/>
      <c r="U52" s="917"/>
      <c r="V52" s="922"/>
      <c r="W52" s="754"/>
      <c r="X52" s="767"/>
      <c r="Y52" s="767"/>
      <c r="Z52" s="767"/>
      <c r="AA52" s="766"/>
      <c r="AB52" s="767"/>
      <c r="AC52" s="767"/>
      <c r="AD52" s="711"/>
      <c r="AE52" s="697"/>
    </row>
    <row r="53" spans="2:31" s="738" customFormat="1" ht="4.5" customHeight="1">
      <c r="B53" s="1872" t="s">
        <v>824</v>
      </c>
      <c r="C53" s="1873"/>
      <c r="D53" s="1873"/>
      <c r="E53" s="1873"/>
      <c r="F53" s="1893"/>
      <c r="G53" s="763"/>
      <c r="H53" s="764"/>
      <c r="I53" s="764"/>
      <c r="J53" s="764"/>
      <c r="K53" s="764"/>
      <c r="L53" s="764"/>
      <c r="M53" s="764"/>
      <c r="N53" s="764"/>
      <c r="O53" s="764"/>
      <c r="P53" s="764"/>
      <c r="Q53" s="764"/>
      <c r="R53" s="764"/>
      <c r="S53" s="764"/>
      <c r="T53" s="764"/>
      <c r="U53" s="764"/>
      <c r="V53" s="734"/>
      <c r="W53" s="734"/>
      <c r="X53" s="764"/>
      <c r="Y53" s="764"/>
      <c r="Z53" s="764"/>
      <c r="AA53" s="763"/>
      <c r="AB53" s="764"/>
      <c r="AC53" s="764"/>
      <c r="AD53" s="22"/>
      <c r="AE53" s="23"/>
    </row>
    <row r="54" spans="2:31" s="738" customFormat="1" ht="13.5" customHeight="1">
      <c r="B54" s="2069"/>
      <c r="C54" s="2022"/>
      <c r="D54" s="2022"/>
      <c r="E54" s="2022"/>
      <c r="F54" s="2070"/>
      <c r="G54" s="450"/>
      <c r="H54" s="738" t="s">
        <v>825</v>
      </c>
      <c r="V54" s="736"/>
      <c r="W54" s="736"/>
      <c r="AA54" s="450"/>
      <c r="AB54" s="719" t="s">
        <v>1119</v>
      </c>
      <c r="AC54" s="719" t="s">
        <v>440</v>
      </c>
      <c r="AD54" s="719" t="s">
        <v>674</v>
      </c>
      <c r="AE54" s="914"/>
    </row>
    <row r="55" spans="2:31" s="738" customFormat="1" ht="30" customHeight="1">
      <c r="B55" s="2069"/>
      <c r="C55" s="2022"/>
      <c r="D55" s="2022"/>
      <c r="E55" s="2022"/>
      <c r="F55" s="2070"/>
      <c r="G55" s="450"/>
      <c r="I55" s="752" t="s">
        <v>107</v>
      </c>
      <c r="J55" s="2057" t="s">
        <v>838</v>
      </c>
      <c r="K55" s="2064"/>
      <c r="L55" s="2064"/>
      <c r="M55" s="2064"/>
      <c r="N55" s="2064"/>
      <c r="O55" s="2064"/>
      <c r="P55" s="2064"/>
      <c r="Q55" s="2064"/>
      <c r="R55" s="2064"/>
      <c r="S55" s="2064"/>
      <c r="T55" s="2064"/>
      <c r="U55" s="2064"/>
      <c r="V55" s="1993"/>
      <c r="W55" s="1787"/>
      <c r="X55" s="762" t="s">
        <v>89</v>
      </c>
      <c r="AA55" s="450"/>
      <c r="AD55" s="750"/>
      <c r="AE55" s="751"/>
    </row>
    <row r="56" spans="2:31" s="738" customFormat="1" ht="33" customHeight="1">
      <c r="B56" s="2069"/>
      <c r="C56" s="2022"/>
      <c r="D56" s="2022"/>
      <c r="E56" s="2022"/>
      <c r="F56" s="2070"/>
      <c r="G56" s="450"/>
      <c r="I56" s="915" t="s">
        <v>104</v>
      </c>
      <c r="J56" s="2059" t="s">
        <v>839</v>
      </c>
      <c r="K56" s="2060"/>
      <c r="L56" s="2060"/>
      <c r="M56" s="2060"/>
      <c r="N56" s="2060"/>
      <c r="O56" s="2060"/>
      <c r="P56" s="2060"/>
      <c r="Q56" s="2060"/>
      <c r="R56" s="2060"/>
      <c r="S56" s="2060"/>
      <c r="T56" s="2060"/>
      <c r="U56" s="2060"/>
      <c r="V56" s="1993"/>
      <c r="W56" s="1787"/>
      <c r="X56" s="768" t="s">
        <v>89</v>
      </c>
      <c r="Z56" s="899"/>
      <c r="AA56" s="690"/>
      <c r="AB56" s="707" t="s">
        <v>121</v>
      </c>
      <c r="AC56" s="707" t="s">
        <v>440</v>
      </c>
      <c r="AD56" s="707" t="s">
        <v>121</v>
      </c>
      <c r="AE56" s="751"/>
    </row>
    <row r="57" spans="2:31" s="738" customFormat="1" ht="6" customHeight="1">
      <c r="B57" s="2071"/>
      <c r="C57" s="2072"/>
      <c r="D57" s="2072"/>
      <c r="E57" s="2072"/>
      <c r="F57" s="2073"/>
      <c r="G57" s="766"/>
      <c r="H57" s="767"/>
      <c r="I57" s="767"/>
      <c r="J57" s="767"/>
      <c r="K57" s="767"/>
      <c r="L57" s="767"/>
      <c r="M57" s="767"/>
      <c r="N57" s="767"/>
      <c r="O57" s="767"/>
      <c r="P57" s="767"/>
      <c r="Q57" s="767"/>
      <c r="R57" s="767"/>
      <c r="S57" s="767"/>
      <c r="T57" s="767"/>
      <c r="U57" s="917"/>
      <c r="V57" s="917"/>
      <c r="W57" s="767"/>
      <c r="X57" s="767"/>
      <c r="Y57" s="767"/>
      <c r="Z57" s="767"/>
      <c r="AA57" s="766"/>
      <c r="AB57" s="767"/>
      <c r="AC57" s="767"/>
      <c r="AD57" s="711"/>
      <c r="AE57" s="697"/>
    </row>
    <row r="58" spans="2:31" s="738" customFormat="1" ht="6" customHeight="1">
      <c r="B58" s="759"/>
      <c r="C58" s="759"/>
      <c r="D58" s="759"/>
      <c r="E58" s="759"/>
      <c r="F58" s="759"/>
      <c r="U58" s="899"/>
      <c r="V58" s="899"/>
    </row>
    <row r="59" spans="2:31" s="738" customFormat="1" ht="13.5" customHeight="1">
      <c r="B59" s="2066" t="s">
        <v>840</v>
      </c>
      <c r="C59" s="2067"/>
      <c r="D59" s="900" t="s">
        <v>1634</v>
      </c>
      <c r="E59" s="900"/>
      <c r="F59" s="900"/>
      <c r="G59" s="900"/>
      <c r="H59" s="900"/>
      <c r="I59" s="900"/>
      <c r="J59" s="900"/>
      <c r="K59" s="900"/>
      <c r="L59" s="900"/>
      <c r="M59" s="900"/>
      <c r="N59" s="900"/>
      <c r="O59" s="900"/>
      <c r="P59" s="900"/>
      <c r="Q59" s="900"/>
      <c r="R59" s="900"/>
      <c r="S59" s="900"/>
      <c r="T59" s="900"/>
      <c r="U59" s="900"/>
      <c r="V59" s="900"/>
      <c r="W59" s="900"/>
      <c r="X59" s="900"/>
      <c r="Y59" s="900"/>
      <c r="Z59" s="900"/>
      <c r="AA59" s="900"/>
      <c r="AB59" s="900"/>
      <c r="AC59" s="900"/>
      <c r="AD59" s="900"/>
      <c r="AE59" s="900"/>
    </row>
    <row r="60" spans="2:31" s="738" customFormat="1" ht="37.5" customHeight="1">
      <c r="B60" s="2066" t="s">
        <v>841</v>
      </c>
      <c r="C60" s="2067"/>
      <c r="D60" s="2085" t="s">
        <v>842</v>
      </c>
      <c r="E60" s="2085"/>
      <c r="F60" s="2085"/>
      <c r="G60" s="2085"/>
      <c r="H60" s="2085"/>
      <c r="I60" s="2085"/>
      <c r="J60" s="2085"/>
      <c r="K60" s="2085"/>
      <c r="L60" s="2085"/>
      <c r="M60" s="2085"/>
      <c r="N60" s="2085"/>
      <c r="O60" s="2085"/>
      <c r="P60" s="2085"/>
      <c r="Q60" s="2085"/>
      <c r="R60" s="2085"/>
      <c r="S60" s="2085"/>
      <c r="T60" s="2085"/>
      <c r="U60" s="2085"/>
      <c r="V60" s="2085"/>
      <c r="W60" s="2085"/>
      <c r="X60" s="2085"/>
      <c r="Y60" s="2085"/>
      <c r="Z60" s="2085"/>
      <c r="AA60" s="2085"/>
      <c r="AB60" s="2085"/>
      <c r="AC60" s="2085"/>
      <c r="AD60" s="2085"/>
      <c r="AE60" s="2085"/>
    </row>
    <row r="122" spans="3:7">
      <c r="C122" s="60"/>
      <c r="D122" s="60"/>
      <c r="E122" s="60"/>
      <c r="F122" s="60"/>
      <c r="G122" s="60"/>
    </row>
    <row r="123" spans="3:7">
      <c r="C123" s="58"/>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3"/>
  <pageMargins left="0.7" right="0.7" top="0.75" bottom="0.75" header="0.3" footer="0.3"/>
  <pageSetup paperSize="9" scale="87"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6CA39A-A102-42A3-B16E-1F4FB0895B63}">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3F1D7-97B4-4E59-B39B-B6867C048F53}">
  <sheetPr>
    <tabColor rgb="FFFFFF00"/>
    <pageSetUpPr fitToPage="1"/>
  </sheetPr>
  <dimension ref="A1:AG123"/>
  <sheetViews>
    <sheetView view="pageBreakPreview" zoomScaleNormal="100" zoomScaleSheetLayoutView="100" workbookViewId="0"/>
  </sheetViews>
  <sheetFormatPr defaultColWidth="3.44140625" defaultRowHeight="13.2"/>
  <cols>
    <col min="1" max="1" width="1.21875" style="3" customWidth="1"/>
    <col min="2" max="2" width="3" style="1035"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026" customFormat="1">
      <c r="A1" s="1058"/>
    </row>
    <row r="2" spans="1:30" s="1026" customFormat="1">
      <c r="B2" s="1026" t="s">
        <v>1805</v>
      </c>
    </row>
    <row r="3" spans="1:30" s="1026" customFormat="1">
      <c r="X3" s="45" t="s">
        <v>544</v>
      </c>
      <c r="Y3" s="1029"/>
      <c r="Z3" s="1029" t="s">
        <v>34</v>
      </c>
      <c r="AA3" s="1029"/>
      <c r="AB3" s="1029" t="s">
        <v>392</v>
      </c>
      <c r="AC3" s="1029"/>
      <c r="AD3" s="1029" t="s">
        <v>241</v>
      </c>
    </row>
    <row r="4" spans="1:30" s="1026" customFormat="1">
      <c r="AD4" s="45"/>
    </row>
    <row r="5" spans="1:30" s="1026" customFormat="1" ht="27.75" customHeight="1">
      <c r="B5" s="2022" t="s">
        <v>1806</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row>
    <row r="6" spans="1:30" s="1026" customFormat="1"/>
    <row r="7" spans="1:30" s="1026" customFormat="1" ht="39.75" customHeight="1">
      <c r="B7" s="1993" t="s">
        <v>196</v>
      </c>
      <c r="C7" s="1993"/>
      <c r="D7" s="1993"/>
      <c r="E7" s="1993"/>
      <c r="F7" s="1993"/>
      <c r="G7" s="2011"/>
      <c r="H7" s="2012"/>
      <c r="I7" s="2012"/>
      <c r="J7" s="2012"/>
      <c r="K7" s="2012"/>
      <c r="L7" s="2012"/>
      <c r="M7" s="2012"/>
      <c r="N7" s="2012"/>
      <c r="O7" s="2012"/>
      <c r="P7" s="2012"/>
      <c r="Q7" s="2012"/>
      <c r="R7" s="2012"/>
      <c r="S7" s="2012"/>
      <c r="T7" s="2012"/>
      <c r="U7" s="2012"/>
      <c r="V7" s="2012"/>
      <c r="W7" s="2012"/>
      <c r="X7" s="2012"/>
      <c r="Y7" s="2012"/>
      <c r="Z7" s="2012"/>
      <c r="AA7" s="2012"/>
      <c r="AB7" s="2012"/>
      <c r="AC7" s="2012"/>
      <c r="AD7" s="2014"/>
    </row>
    <row r="8" spans="1:30" ht="39.75" customHeight="1">
      <c r="B8" s="1787" t="s">
        <v>93</v>
      </c>
      <c r="C8" s="1788"/>
      <c r="D8" s="1788"/>
      <c r="E8" s="1788"/>
      <c r="F8" s="1789"/>
      <c r="G8" s="1048"/>
      <c r="H8" s="706" t="s">
        <v>121</v>
      </c>
      <c r="I8" s="1049" t="s">
        <v>1174</v>
      </c>
      <c r="J8" s="1049"/>
      <c r="K8" s="1049"/>
      <c r="L8" s="1049"/>
      <c r="M8" s="707" t="s">
        <v>121</v>
      </c>
      <c r="N8" s="1049" t="s">
        <v>1175</v>
      </c>
      <c r="O8" s="1049"/>
      <c r="P8" s="1049"/>
      <c r="Q8" s="1049"/>
      <c r="R8" s="707" t="s">
        <v>121</v>
      </c>
      <c r="S8" s="1049" t="s">
        <v>1176</v>
      </c>
      <c r="T8" s="1049"/>
      <c r="U8" s="1049"/>
      <c r="V8" s="1049"/>
      <c r="W8" s="1049"/>
      <c r="X8" s="1049"/>
      <c r="Y8" s="1049"/>
      <c r="Z8" s="1049"/>
      <c r="AA8" s="1049"/>
      <c r="AB8" s="1049"/>
      <c r="AC8" s="1049"/>
      <c r="AD8" s="1057"/>
    </row>
    <row r="9" spans="1:30" ht="39.75" customHeight="1">
      <c r="B9" s="1787" t="s">
        <v>294</v>
      </c>
      <c r="C9" s="1788"/>
      <c r="D9" s="1788"/>
      <c r="E9" s="1788"/>
      <c r="F9" s="1788"/>
      <c r="G9" s="1048"/>
      <c r="H9" s="706" t="s">
        <v>121</v>
      </c>
      <c r="I9" s="1049" t="s">
        <v>1712</v>
      </c>
      <c r="J9" s="1049"/>
      <c r="K9" s="1049"/>
      <c r="L9" s="1049"/>
      <c r="M9" s="1049"/>
      <c r="N9" s="1049"/>
      <c r="O9" s="1049"/>
      <c r="P9" s="1049"/>
      <c r="Q9" s="1049"/>
      <c r="R9" s="1049"/>
      <c r="S9" s="1049"/>
      <c r="T9" s="1049"/>
      <c r="U9" s="1049"/>
      <c r="V9" s="1049"/>
      <c r="W9" s="1049"/>
      <c r="X9" s="1049"/>
      <c r="Y9" s="1049"/>
      <c r="Z9" s="1049"/>
      <c r="AA9" s="1049"/>
      <c r="AB9" s="1049"/>
      <c r="AC9" s="1049"/>
      <c r="AD9" s="1057"/>
    </row>
    <row r="10" spans="1:30" s="1026" customFormat="1"/>
    <row r="11" spans="1:30" s="1026" customFormat="1" ht="10.5" customHeight="1">
      <c r="B11" s="1039"/>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1040"/>
      <c r="Z11" s="1040"/>
      <c r="AA11" s="1040"/>
      <c r="AB11" s="1040"/>
      <c r="AC11" s="1040"/>
      <c r="AD11" s="1041"/>
    </row>
    <row r="12" spans="1:30" s="1026" customFormat="1" ht="10.5" customHeight="1">
      <c r="B12" s="1052"/>
      <c r="C12" s="1039"/>
      <c r="D12" s="1040"/>
      <c r="E12" s="1040"/>
      <c r="F12" s="1040"/>
      <c r="G12" s="1039"/>
      <c r="H12" s="1040"/>
      <c r="I12" s="1040"/>
      <c r="J12" s="1040"/>
      <c r="K12" s="1040"/>
      <c r="L12" s="1040"/>
      <c r="M12" s="1040"/>
      <c r="N12" s="1040"/>
      <c r="O12" s="1040"/>
      <c r="P12" s="1040"/>
      <c r="Q12" s="1040"/>
      <c r="R12" s="1040"/>
      <c r="S12" s="1040"/>
      <c r="T12" s="1040"/>
      <c r="U12" s="1040"/>
      <c r="V12" s="1040"/>
      <c r="W12" s="1040"/>
      <c r="X12" s="1040"/>
      <c r="Y12" s="1040"/>
      <c r="Z12" s="1041"/>
      <c r="AA12" s="1040"/>
      <c r="AB12" s="1040"/>
      <c r="AC12" s="1041"/>
      <c r="AD12" s="1053"/>
    </row>
    <row r="13" spans="1:30" s="1026" customFormat="1" ht="32.25" customHeight="1">
      <c r="B13" s="1055"/>
      <c r="C13" s="2089" t="s">
        <v>295</v>
      </c>
      <c r="D13" s="2017"/>
      <c r="E13" s="2017"/>
      <c r="F13" s="2090"/>
      <c r="H13" s="1054" t="s">
        <v>107</v>
      </c>
      <c r="I13" s="2091" t="s">
        <v>1807</v>
      </c>
      <c r="J13" s="2092"/>
      <c r="K13" s="2092"/>
      <c r="L13" s="2092"/>
      <c r="M13" s="2092"/>
      <c r="N13" s="2092"/>
      <c r="O13" s="2092"/>
      <c r="P13" s="2092"/>
      <c r="Q13" s="2092"/>
      <c r="R13" s="2092"/>
      <c r="S13" s="1787"/>
      <c r="T13" s="1788"/>
      <c r="U13" s="1031" t="s">
        <v>89</v>
      </c>
      <c r="V13" s="1029"/>
      <c r="W13" s="1029"/>
      <c r="X13" s="1029"/>
      <c r="Y13" s="1029"/>
      <c r="AA13" s="1052"/>
      <c r="AC13" s="1053"/>
      <c r="AD13" s="1053"/>
    </row>
    <row r="14" spans="1:30" s="1026" customFormat="1" ht="32.25" customHeight="1">
      <c r="B14" s="1055"/>
      <c r="C14" s="1055"/>
      <c r="D14" s="1047"/>
      <c r="E14" s="1047"/>
      <c r="F14" s="1056"/>
      <c r="H14" s="1054" t="s">
        <v>104</v>
      </c>
      <c r="I14" s="2091" t="s">
        <v>1808</v>
      </c>
      <c r="J14" s="2092"/>
      <c r="K14" s="2092"/>
      <c r="L14" s="2092"/>
      <c r="M14" s="2092"/>
      <c r="N14" s="2092"/>
      <c r="O14" s="2092"/>
      <c r="P14" s="2092"/>
      <c r="Q14" s="2092"/>
      <c r="R14" s="2092"/>
      <c r="S14" s="1787"/>
      <c r="T14" s="1788"/>
      <c r="U14" s="1031" t="s">
        <v>89</v>
      </c>
      <c r="V14" s="1029"/>
      <c r="W14" s="1029"/>
      <c r="X14" s="1029"/>
      <c r="Y14" s="1029"/>
      <c r="AA14" s="718" t="s">
        <v>1119</v>
      </c>
      <c r="AB14" s="719" t="s">
        <v>440</v>
      </c>
      <c r="AC14" s="720" t="s">
        <v>674</v>
      </c>
      <c r="AD14" s="1053"/>
    </row>
    <row r="15" spans="1:30" s="1026" customFormat="1" ht="32.25" customHeight="1">
      <c r="B15" s="1052"/>
      <c r="C15" s="1052"/>
      <c r="F15" s="1053"/>
      <c r="H15" s="1054" t="s">
        <v>211</v>
      </c>
      <c r="I15" s="2093" t="s">
        <v>284</v>
      </c>
      <c r="J15" s="2094"/>
      <c r="K15" s="2094"/>
      <c r="L15" s="2094"/>
      <c r="M15" s="2094"/>
      <c r="N15" s="2094"/>
      <c r="O15" s="2094"/>
      <c r="P15" s="2094"/>
      <c r="Q15" s="2094"/>
      <c r="R15" s="2095"/>
      <c r="S15" s="1787"/>
      <c r="T15" s="1788"/>
      <c r="U15" s="1031" t="s">
        <v>60</v>
      </c>
      <c r="V15" s="1026" t="s">
        <v>198</v>
      </c>
      <c r="W15" s="2096" t="s">
        <v>1809</v>
      </c>
      <c r="X15" s="2096"/>
      <c r="Y15" s="2096"/>
      <c r="Z15" s="1032"/>
      <c r="AA15" s="721" t="s">
        <v>121</v>
      </c>
      <c r="AB15" s="707" t="s">
        <v>440</v>
      </c>
      <c r="AC15" s="722" t="s">
        <v>121</v>
      </c>
      <c r="AD15" s="850"/>
    </row>
    <row r="16" spans="1:30" s="1026" customFormat="1">
      <c r="B16" s="1052"/>
      <c r="C16" s="1042"/>
      <c r="D16" s="1043"/>
      <c r="E16" s="1043"/>
      <c r="F16" s="1044"/>
      <c r="G16" s="1043"/>
      <c r="H16" s="1043"/>
      <c r="I16" s="1043"/>
      <c r="J16" s="1043"/>
      <c r="K16" s="1043"/>
      <c r="L16" s="1043"/>
      <c r="M16" s="1043"/>
      <c r="N16" s="1043"/>
      <c r="O16" s="1043"/>
      <c r="P16" s="1043"/>
      <c r="Q16" s="1043"/>
      <c r="R16" s="1043"/>
      <c r="S16" s="1043"/>
      <c r="T16" s="1043"/>
      <c r="U16" s="1043"/>
      <c r="V16" s="1043"/>
      <c r="W16" s="1043"/>
      <c r="X16" s="1043"/>
      <c r="Y16" s="1043"/>
      <c r="Z16" s="1043"/>
      <c r="AA16" s="1042"/>
      <c r="AB16" s="1043"/>
      <c r="AC16" s="1044"/>
      <c r="AD16" s="1053"/>
    </row>
    <row r="17" spans="2:30" s="1026" customFormat="1" ht="10.5" customHeight="1">
      <c r="B17" s="1052"/>
      <c r="C17" s="1039"/>
      <c r="D17" s="1040"/>
      <c r="E17" s="1040"/>
      <c r="F17" s="1040"/>
      <c r="G17" s="1039"/>
      <c r="H17" s="1040"/>
      <c r="I17" s="1040"/>
      <c r="J17" s="1040"/>
      <c r="K17" s="1040"/>
      <c r="L17" s="1040"/>
      <c r="M17" s="1040"/>
      <c r="N17" s="1040"/>
      <c r="O17" s="1040"/>
      <c r="P17" s="1040"/>
      <c r="Q17" s="1040"/>
      <c r="R17" s="1040"/>
      <c r="S17" s="1040"/>
      <c r="T17" s="1040"/>
      <c r="U17" s="1040"/>
      <c r="V17" s="1040"/>
      <c r="W17" s="1040"/>
      <c r="X17" s="1040"/>
      <c r="Y17" s="1040"/>
      <c r="Z17" s="1041"/>
      <c r="AA17" s="1040"/>
      <c r="AB17" s="1040"/>
      <c r="AC17" s="1041"/>
      <c r="AD17" s="1053"/>
    </row>
    <row r="18" spans="2:30" s="1026" customFormat="1" ht="27" customHeight="1">
      <c r="B18" s="1055"/>
      <c r="C18" s="2089" t="s">
        <v>296</v>
      </c>
      <c r="D18" s="2017"/>
      <c r="E18" s="2017"/>
      <c r="F18" s="2090"/>
      <c r="H18" s="1054" t="s">
        <v>107</v>
      </c>
      <c r="I18" s="2091" t="s">
        <v>297</v>
      </c>
      <c r="J18" s="2092"/>
      <c r="K18" s="2092"/>
      <c r="L18" s="2092"/>
      <c r="M18" s="2092"/>
      <c r="N18" s="2092"/>
      <c r="O18" s="2092"/>
      <c r="P18" s="2092"/>
      <c r="Q18" s="2092"/>
      <c r="R18" s="2092"/>
      <c r="S18" s="1787"/>
      <c r="T18" s="1788"/>
      <c r="U18" s="1031" t="s">
        <v>30</v>
      </c>
      <c r="V18" s="1029"/>
      <c r="W18" s="1029"/>
      <c r="X18" s="1029"/>
      <c r="Y18" s="1029"/>
      <c r="AA18" s="1052"/>
      <c r="AC18" s="1053"/>
      <c r="AD18" s="1053"/>
    </row>
    <row r="19" spans="2:30" s="1026" customFormat="1" ht="27" customHeight="1">
      <c r="B19" s="1055"/>
      <c r="C19" s="2089"/>
      <c r="D19" s="2017"/>
      <c r="E19" s="2017"/>
      <c r="F19" s="2090"/>
      <c r="H19" s="1054" t="s">
        <v>104</v>
      </c>
      <c r="I19" s="2091" t="s">
        <v>298</v>
      </c>
      <c r="J19" s="2092"/>
      <c r="K19" s="2092"/>
      <c r="L19" s="2092"/>
      <c r="M19" s="2092"/>
      <c r="N19" s="2092"/>
      <c r="O19" s="2092"/>
      <c r="P19" s="2092"/>
      <c r="Q19" s="2092"/>
      <c r="R19" s="2092"/>
      <c r="S19" s="1787"/>
      <c r="T19" s="1788"/>
      <c r="U19" s="1031" t="s">
        <v>89</v>
      </c>
      <c r="V19" s="1029"/>
      <c r="W19" s="1029"/>
      <c r="X19" s="1029"/>
      <c r="Y19" s="1029"/>
      <c r="AA19" s="1052"/>
      <c r="AC19" s="1053"/>
      <c r="AD19" s="1053"/>
    </row>
    <row r="20" spans="2:30" s="1026" customFormat="1" ht="27" customHeight="1">
      <c r="B20" s="1055"/>
      <c r="C20" s="1055"/>
      <c r="D20" s="1047"/>
      <c r="E20" s="1047"/>
      <c r="F20" s="1056"/>
      <c r="H20" s="1054" t="s">
        <v>211</v>
      </c>
      <c r="I20" s="2091" t="s">
        <v>846</v>
      </c>
      <c r="J20" s="2092"/>
      <c r="K20" s="2092"/>
      <c r="L20" s="2092"/>
      <c r="M20" s="2092"/>
      <c r="N20" s="2092"/>
      <c r="O20" s="2092"/>
      <c r="P20" s="2092"/>
      <c r="Q20" s="2092"/>
      <c r="R20" s="2092"/>
      <c r="S20" s="1787"/>
      <c r="T20" s="1788"/>
      <c r="U20" s="1031" t="s">
        <v>89</v>
      </c>
      <c r="V20" s="1029"/>
      <c r="W20" s="1029"/>
      <c r="X20" s="1029"/>
      <c r="Y20" s="1029"/>
      <c r="AA20" s="718" t="s">
        <v>1119</v>
      </c>
      <c r="AB20" s="719" t="s">
        <v>440</v>
      </c>
      <c r="AC20" s="720" t="s">
        <v>674</v>
      </c>
      <c r="AD20" s="1053"/>
    </row>
    <row r="21" spans="2:30" s="1026" customFormat="1" ht="27" customHeight="1">
      <c r="B21" s="1052"/>
      <c r="C21" s="1052"/>
      <c r="F21" s="1053"/>
      <c r="H21" s="1054" t="s">
        <v>207</v>
      </c>
      <c r="I21" s="2093" t="s">
        <v>299</v>
      </c>
      <c r="J21" s="2094"/>
      <c r="K21" s="2094"/>
      <c r="L21" s="2094"/>
      <c r="M21" s="2094"/>
      <c r="N21" s="2094"/>
      <c r="O21" s="2094"/>
      <c r="P21" s="2094"/>
      <c r="Q21" s="2094"/>
      <c r="R21" s="2095"/>
      <c r="S21" s="1787"/>
      <c r="T21" s="1788"/>
      <c r="U21" s="1031" t="s">
        <v>60</v>
      </c>
      <c r="V21" s="1026" t="s">
        <v>198</v>
      </c>
      <c r="W21" s="2096" t="s">
        <v>1810</v>
      </c>
      <c r="X21" s="2096"/>
      <c r="Y21" s="2096"/>
      <c r="Z21" s="1032"/>
      <c r="AA21" s="721" t="s">
        <v>121</v>
      </c>
      <c r="AB21" s="707" t="s">
        <v>440</v>
      </c>
      <c r="AC21" s="722" t="s">
        <v>121</v>
      </c>
      <c r="AD21" s="850"/>
    </row>
    <row r="22" spans="2:30" s="1026" customFormat="1">
      <c r="B22" s="1052"/>
      <c r="C22" s="1042"/>
      <c r="D22" s="1043"/>
      <c r="E22" s="1043"/>
      <c r="F22" s="1044"/>
      <c r="G22" s="1043"/>
      <c r="H22" s="1043"/>
      <c r="I22" s="1043"/>
      <c r="J22" s="1043"/>
      <c r="K22" s="1043"/>
      <c r="L22" s="1043"/>
      <c r="M22" s="1043"/>
      <c r="N22" s="1043"/>
      <c r="O22" s="1043"/>
      <c r="P22" s="1043"/>
      <c r="Q22" s="1043"/>
      <c r="R22" s="1043"/>
      <c r="S22" s="1043"/>
      <c r="T22" s="1043"/>
      <c r="U22" s="1043"/>
      <c r="V22" s="1043"/>
      <c r="W22" s="1043"/>
      <c r="X22" s="1043"/>
      <c r="Y22" s="1043"/>
      <c r="Z22" s="1043"/>
      <c r="AA22" s="1042"/>
      <c r="AB22" s="1043"/>
      <c r="AC22" s="1044"/>
      <c r="AD22" s="1053"/>
    </row>
    <row r="23" spans="2:30" s="1026" customFormat="1">
      <c r="B23" s="1042"/>
      <c r="C23" s="1043"/>
      <c r="D23" s="1043"/>
      <c r="E23" s="1043"/>
      <c r="F23" s="1043"/>
      <c r="G23" s="1043"/>
      <c r="H23" s="1043"/>
      <c r="I23" s="1043"/>
      <c r="J23" s="1043"/>
      <c r="K23" s="1043"/>
      <c r="L23" s="1043"/>
      <c r="M23" s="1043"/>
      <c r="N23" s="1043"/>
      <c r="O23" s="1043"/>
      <c r="P23" s="1043"/>
      <c r="Q23" s="1043"/>
      <c r="R23" s="1043"/>
      <c r="S23" s="1043"/>
      <c r="T23" s="1043"/>
      <c r="U23" s="1043"/>
      <c r="V23" s="1043"/>
      <c r="W23" s="1043"/>
      <c r="X23" s="1043"/>
      <c r="Y23" s="1043"/>
      <c r="Z23" s="1043"/>
      <c r="AA23" s="1043"/>
      <c r="AB23" s="1043"/>
      <c r="AC23" s="1043"/>
      <c r="AD23" s="1044"/>
    </row>
    <row r="24" spans="2:30" s="1026" customFormat="1" ht="7.5" customHeight="1">
      <c r="B24" s="1906"/>
      <c r="C24" s="1906"/>
      <c r="D24" s="1906"/>
      <c r="E24" s="1906"/>
      <c r="F24" s="1906"/>
      <c r="G24" s="1906"/>
      <c r="H24" s="1906"/>
      <c r="I24" s="1906"/>
      <c r="J24" s="1906"/>
      <c r="K24" s="1906"/>
      <c r="L24" s="1906"/>
      <c r="M24" s="1906"/>
      <c r="N24" s="1906"/>
      <c r="O24" s="1906"/>
      <c r="P24" s="1906"/>
      <c r="Q24" s="1906"/>
      <c r="R24" s="1906"/>
      <c r="S24" s="1906"/>
      <c r="T24" s="1906"/>
      <c r="U24" s="1906"/>
      <c r="V24" s="1906"/>
      <c r="W24" s="1906"/>
      <c r="X24" s="1906"/>
      <c r="Y24" s="1906"/>
      <c r="Z24" s="1906"/>
      <c r="AA24" s="1906"/>
      <c r="AB24" s="1906"/>
      <c r="AC24" s="1906"/>
      <c r="AD24" s="1906"/>
    </row>
    <row r="25" spans="2:30" s="1026" customFormat="1" ht="89.25" customHeight="1">
      <c r="B25" s="1917" t="s">
        <v>848</v>
      </c>
      <c r="C25" s="1917"/>
      <c r="D25" s="1811" t="s">
        <v>1811</v>
      </c>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032"/>
    </row>
    <row r="26" spans="2:30" s="1026" customFormat="1" ht="43.5" customHeight="1">
      <c r="B26" s="2030" t="s">
        <v>849</v>
      </c>
      <c r="C26" s="2030"/>
      <c r="D26" s="1906" t="s">
        <v>1812</v>
      </c>
      <c r="E26" s="1906"/>
      <c r="F26" s="1906"/>
      <c r="G26" s="1906"/>
      <c r="H26" s="1906"/>
      <c r="I26" s="1906"/>
      <c r="J26" s="1906"/>
      <c r="K26" s="1906"/>
      <c r="L26" s="1906"/>
      <c r="M26" s="1906"/>
      <c r="N26" s="1906"/>
      <c r="O26" s="1906"/>
      <c r="P26" s="1906"/>
      <c r="Q26" s="1906"/>
      <c r="R26" s="1906"/>
      <c r="S26" s="1906"/>
      <c r="T26" s="1906"/>
      <c r="U26" s="1906"/>
      <c r="V26" s="1906"/>
      <c r="W26" s="1906"/>
      <c r="X26" s="1906"/>
      <c r="Y26" s="1906"/>
      <c r="Z26" s="1906"/>
      <c r="AA26" s="1906"/>
      <c r="AB26" s="1906"/>
      <c r="AC26" s="1906"/>
      <c r="AD26" s="1047"/>
    </row>
    <row r="27" spans="2:30" s="1026" customFormat="1" ht="50.25" customHeight="1">
      <c r="B27" s="1906" t="s">
        <v>1813</v>
      </c>
      <c r="C27" s="1906"/>
      <c r="D27" s="1906"/>
      <c r="E27" s="1906"/>
      <c r="F27" s="1906"/>
      <c r="G27" s="1906"/>
      <c r="H27" s="1906"/>
      <c r="I27" s="1906"/>
      <c r="J27" s="1906"/>
      <c r="K27" s="1906"/>
      <c r="L27" s="1906"/>
      <c r="M27" s="1906"/>
      <c r="N27" s="1906"/>
      <c r="O27" s="1906"/>
      <c r="P27" s="1906"/>
      <c r="Q27" s="1906"/>
      <c r="R27" s="1906"/>
      <c r="S27" s="1906"/>
      <c r="T27" s="1906"/>
      <c r="U27" s="1906"/>
      <c r="V27" s="1906"/>
      <c r="W27" s="1906"/>
      <c r="X27" s="1906"/>
      <c r="Y27" s="1906"/>
      <c r="Z27" s="1906"/>
      <c r="AA27" s="1906"/>
      <c r="AB27" s="1906"/>
      <c r="AC27" s="1906"/>
      <c r="AD27" s="1906"/>
    </row>
    <row r="28" spans="2:30" s="1026" customFormat="1">
      <c r="B28" s="1906"/>
      <c r="C28" s="1906"/>
      <c r="D28" s="1906"/>
      <c r="E28" s="1906"/>
      <c r="F28" s="1906"/>
      <c r="G28" s="1906"/>
      <c r="H28" s="1906"/>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03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c r="B33" s="103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c r="B34" s="103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c r="B35" s="103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c r="B36" s="103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c r="B37" s="103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c r="C122" s="60"/>
      <c r="D122" s="60"/>
      <c r="E122" s="60"/>
      <c r="F122" s="60"/>
      <c r="G122" s="60"/>
    </row>
    <row r="123" spans="3:7">
      <c r="C123" s="58"/>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86915C55-D960-4E18-9651-BB52764C152E}">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28EC-03AA-4254-96D5-227D5BC448F6}">
  <sheetPr>
    <tabColor rgb="FFFFFF00"/>
    <pageSetUpPr fitToPage="1"/>
  </sheetPr>
  <dimension ref="B2:AD123"/>
  <sheetViews>
    <sheetView view="pageBreakPreview" zoomScaleNormal="100" zoomScaleSheetLayoutView="100" workbookViewId="0"/>
  </sheetViews>
  <sheetFormatPr defaultColWidth="4" defaultRowHeight="13.2"/>
  <cols>
    <col min="1" max="1" width="1.44140625" style="809" customWidth="1"/>
    <col min="2" max="2" width="3.109375" style="809" customWidth="1"/>
    <col min="3" max="3" width="1.109375" style="809" customWidth="1"/>
    <col min="4" max="19" width="4" style="809"/>
    <col min="20" max="20" width="3.109375" style="809" customWidth="1"/>
    <col min="21" max="21" width="2.33203125" style="809" customWidth="1"/>
    <col min="22" max="22" width="4" style="809"/>
    <col min="23" max="23" width="2.21875" style="809" customWidth="1"/>
    <col min="24" max="24" width="4" style="809"/>
    <col min="25" max="25" width="2.33203125" style="809" customWidth="1"/>
    <col min="26" max="26" width="1.44140625" style="809" customWidth="1"/>
    <col min="27" max="29" width="4" style="809"/>
    <col min="30" max="30" width="6.6640625" style="809" bestFit="1" customWidth="1"/>
    <col min="31" max="16384" width="4" style="809"/>
  </cols>
  <sheetData>
    <row r="2" spans="2:30">
      <c r="B2" s="809" t="s">
        <v>1688</v>
      </c>
      <c r="C2"/>
      <c r="D2"/>
      <c r="E2"/>
      <c r="F2"/>
      <c r="G2"/>
      <c r="H2"/>
      <c r="I2"/>
      <c r="J2"/>
      <c r="K2"/>
      <c r="L2"/>
      <c r="M2"/>
      <c r="N2"/>
      <c r="O2"/>
      <c r="P2"/>
      <c r="Q2"/>
      <c r="R2"/>
      <c r="S2"/>
      <c r="T2"/>
      <c r="U2"/>
      <c r="V2"/>
      <c r="W2"/>
      <c r="X2"/>
      <c r="Y2"/>
    </row>
    <row r="4" spans="2:30" ht="34.5" customHeight="1">
      <c r="B4" s="2099" t="s">
        <v>1107</v>
      </c>
      <c r="C4" s="1899"/>
      <c r="D4" s="1899"/>
      <c r="E4" s="1899"/>
      <c r="F4" s="1899"/>
      <c r="G4" s="1899"/>
      <c r="H4" s="1899"/>
      <c r="I4" s="1899"/>
      <c r="J4" s="1899"/>
      <c r="K4" s="1899"/>
      <c r="L4" s="1899"/>
      <c r="M4" s="1899"/>
      <c r="N4" s="1899"/>
      <c r="O4" s="1899"/>
      <c r="P4" s="1899"/>
      <c r="Q4" s="1899"/>
      <c r="R4" s="1899"/>
      <c r="S4" s="1899"/>
      <c r="T4" s="1899"/>
      <c r="U4" s="1899"/>
      <c r="V4" s="1899"/>
      <c r="W4" s="1899"/>
      <c r="X4" s="1899"/>
      <c r="Y4" s="1899"/>
    </row>
    <row r="5" spans="2:30" ht="13.5" customHeight="1"/>
    <row r="6" spans="2:30" ht="24" customHeight="1">
      <c r="B6" s="1993" t="s">
        <v>1173</v>
      </c>
      <c r="C6" s="1993"/>
      <c r="D6" s="1993"/>
      <c r="E6" s="1993"/>
      <c r="F6" s="1993"/>
      <c r="G6" s="2011"/>
      <c r="H6" s="2012"/>
      <c r="I6" s="2012"/>
      <c r="J6" s="2012"/>
      <c r="K6" s="2012"/>
      <c r="L6" s="2012"/>
      <c r="M6" s="2012"/>
      <c r="N6" s="2012"/>
      <c r="O6" s="2012"/>
      <c r="P6" s="2012"/>
      <c r="Q6" s="2012"/>
      <c r="R6" s="2012"/>
      <c r="S6" s="2012"/>
      <c r="T6" s="2012"/>
      <c r="U6" s="2012"/>
      <c r="V6" s="2012"/>
      <c r="W6" s="2012"/>
      <c r="X6" s="2012"/>
      <c r="Y6" s="2014"/>
    </row>
    <row r="7" spans="2:30" ht="24" customHeight="1">
      <c r="B7" s="1993" t="s">
        <v>1111</v>
      </c>
      <c r="C7" s="1993"/>
      <c r="D7" s="1993"/>
      <c r="E7" s="1993"/>
      <c r="F7" s="1993"/>
      <c r="G7" s="813" t="s">
        <v>121</v>
      </c>
      <c r="H7" s="905" t="s">
        <v>1174</v>
      </c>
      <c r="I7" s="905"/>
      <c r="J7" s="905"/>
      <c r="K7" s="905"/>
      <c r="L7" s="813" t="s">
        <v>121</v>
      </c>
      <c r="M7" s="905" t="s">
        <v>1175</v>
      </c>
      <c r="N7" s="905"/>
      <c r="O7" s="905"/>
      <c r="P7" s="905"/>
      <c r="Q7" s="813" t="s">
        <v>121</v>
      </c>
      <c r="R7" s="905" t="s">
        <v>1176</v>
      </c>
      <c r="S7" s="905"/>
      <c r="T7" s="905"/>
      <c r="U7" s="905"/>
      <c r="V7" s="905"/>
      <c r="W7" s="827"/>
      <c r="X7" s="827"/>
      <c r="Y7" s="828"/>
    </row>
    <row r="8" spans="2:30" ht="22.05" customHeight="1">
      <c r="B8" s="2002" t="s">
        <v>1177</v>
      </c>
      <c r="C8" s="2003"/>
      <c r="D8" s="2003"/>
      <c r="E8" s="2003"/>
      <c r="F8" s="2004"/>
      <c r="G8" s="810" t="s">
        <v>121</v>
      </c>
      <c r="H8" s="830" t="s">
        <v>1178</v>
      </c>
      <c r="I8" s="815"/>
      <c r="J8" s="815"/>
      <c r="K8" s="815"/>
      <c r="L8" s="815"/>
      <c r="M8" s="815"/>
      <c r="N8" s="815"/>
      <c r="O8" s="815"/>
      <c r="P8" s="815"/>
      <c r="Q8" s="815"/>
      <c r="R8" s="815"/>
      <c r="S8" s="815"/>
      <c r="T8" s="815"/>
      <c r="U8" s="815"/>
      <c r="V8" s="815"/>
      <c r="W8" s="815"/>
      <c r="X8" s="815"/>
      <c r="Y8" s="817"/>
    </row>
    <row r="9" spans="2:30" ht="22.05" customHeight="1">
      <c r="B9" s="2008"/>
      <c r="C9" s="1899"/>
      <c r="D9" s="1899"/>
      <c r="E9" s="1899"/>
      <c r="F9" s="2009"/>
      <c r="G9" s="811" t="s">
        <v>121</v>
      </c>
      <c r="H9" s="809" t="s">
        <v>1179</v>
      </c>
      <c r="I9" s="816"/>
      <c r="J9" s="816"/>
      <c r="K9" s="816"/>
      <c r="L9" s="816"/>
      <c r="M9" s="816"/>
      <c r="N9" s="816"/>
      <c r="O9" s="816"/>
      <c r="P9" s="816"/>
      <c r="Q9" s="816"/>
      <c r="R9" s="816"/>
      <c r="S9" s="816"/>
      <c r="T9" s="816"/>
      <c r="U9" s="816"/>
      <c r="V9" s="816"/>
      <c r="W9" s="816"/>
      <c r="X9" s="816"/>
      <c r="Y9" s="818"/>
    </row>
    <row r="10" spans="2:30" ht="22.05" customHeight="1">
      <c r="B10" s="2005"/>
      <c r="C10" s="2006"/>
      <c r="D10" s="2006"/>
      <c r="E10" s="2006"/>
      <c r="F10" s="2007"/>
      <c r="G10" s="823" t="s">
        <v>121</v>
      </c>
      <c r="H10" s="833" t="s">
        <v>1180</v>
      </c>
      <c r="I10" s="819"/>
      <c r="J10" s="819"/>
      <c r="K10" s="819"/>
      <c r="L10" s="819"/>
      <c r="M10" s="819"/>
      <c r="N10" s="819"/>
      <c r="O10" s="819"/>
      <c r="P10" s="819"/>
      <c r="Q10" s="819"/>
      <c r="R10" s="819"/>
      <c r="S10" s="819"/>
      <c r="T10" s="819"/>
      <c r="U10" s="819"/>
      <c r="V10" s="819"/>
      <c r="W10" s="819"/>
      <c r="X10" s="819"/>
      <c r="Y10" s="820"/>
    </row>
    <row r="11" spans="2:30" ht="13.5" customHeight="1">
      <c r="AD11" s="979"/>
    </row>
    <row r="12" spans="2:30" ht="13.05" customHeight="1">
      <c r="B12" s="829"/>
      <c r="C12" s="830"/>
      <c r="D12" s="830"/>
      <c r="E12" s="830"/>
      <c r="F12" s="830"/>
      <c r="G12" s="830"/>
      <c r="H12" s="830"/>
      <c r="I12" s="830"/>
      <c r="J12" s="830"/>
      <c r="K12" s="830"/>
      <c r="L12" s="830"/>
      <c r="M12" s="830"/>
      <c r="N12" s="830"/>
      <c r="O12" s="830"/>
      <c r="P12" s="830"/>
      <c r="Q12" s="830"/>
      <c r="R12" s="830"/>
      <c r="S12" s="830"/>
      <c r="T12" s="831"/>
      <c r="U12" s="830"/>
      <c r="V12" s="830"/>
      <c r="W12" s="830"/>
      <c r="X12" s="830"/>
      <c r="Y12" s="831"/>
      <c r="Z12"/>
      <c r="AA12"/>
    </row>
    <row r="13" spans="2:30" ht="17.100000000000001" customHeight="1">
      <c r="B13" s="980" t="s">
        <v>1181</v>
      </c>
      <c r="C13" s="981"/>
      <c r="T13" s="912"/>
      <c r="V13" s="719" t="s">
        <v>1119</v>
      </c>
      <c r="W13" s="719" t="s">
        <v>440</v>
      </c>
      <c r="X13" s="719" t="s">
        <v>674</v>
      </c>
      <c r="Y13" s="912"/>
      <c r="Z13"/>
      <c r="AA13"/>
    </row>
    <row r="14" spans="2:30" ht="17.100000000000001" customHeight="1">
      <c r="B14" s="870"/>
      <c r="T14" s="912"/>
      <c r="Y14" s="912"/>
      <c r="Z14"/>
      <c r="AA14"/>
    </row>
    <row r="15" spans="2:30" ht="49.5" customHeight="1">
      <c r="B15" s="870"/>
      <c r="C15" s="2097" t="s">
        <v>1182</v>
      </c>
      <c r="D15" s="2098"/>
      <c r="E15" s="2098"/>
      <c r="F15" s="822" t="s">
        <v>107</v>
      </c>
      <c r="G15" s="1871" t="s">
        <v>1183</v>
      </c>
      <c r="H15" s="1871"/>
      <c r="I15" s="1871"/>
      <c r="J15" s="1871"/>
      <c r="K15" s="1871"/>
      <c r="L15" s="1871"/>
      <c r="M15" s="1871"/>
      <c r="N15" s="1871"/>
      <c r="O15" s="1871"/>
      <c r="P15" s="1871"/>
      <c r="Q15" s="1871"/>
      <c r="R15" s="1871"/>
      <c r="S15" s="1871"/>
      <c r="T15" s="912"/>
      <c r="V15" s="812" t="s">
        <v>121</v>
      </c>
      <c r="W15" s="812" t="s">
        <v>440</v>
      </c>
      <c r="X15" s="812" t="s">
        <v>121</v>
      </c>
      <c r="Y15" s="912"/>
      <c r="Z15"/>
      <c r="AA15"/>
    </row>
    <row r="16" spans="2:30" ht="69" customHeight="1">
      <c r="B16" s="870"/>
      <c r="C16" s="2098"/>
      <c r="D16" s="2098"/>
      <c r="E16" s="2098"/>
      <c r="F16" s="822" t="s">
        <v>104</v>
      </c>
      <c r="G16" s="1871" t="s">
        <v>1184</v>
      </c>
      <c r="H16" s="1871"/>
      <c r="I16" s="1871"/>
      <c r="J16" s="1871"/>
      <c r="K16" s="1871"/>
      <c r="L16" s="1871"/>
      <c r="M16" s="1871"/>
      <c r="N16" s="1871"/>
      <c r="O16" s="1871"/>
      <c r="P16" s="1871"/>
      <c r="Q16" s="1871"/>
      <c r="R16" s="1871"/>
      <c r="S16" s="1871"/>
      <c r="T16" s="912"/>
      <c r="V16" s="812" t="s">
        <v>121</v>
      </c>
      <c r="W16" s="812" t="s">
        <v>440</v>
      </c>
      <c r="X16" s="812" t="s">
        <v>121</v>
      </c>
      <c r="Y16" s="912"/>
      <c r="Z16"/>
      <c r="AA16"/>
    </row>
    <row r="17" spans="2:27" ht="40.049999999999997" customHeight="1">
      <c r="B17" s="870"/>
      <c r="C17" s="2098"/>
      <c r="D17" s="2098"/>
      <c r="E17" s="2098"/>
      <c r="F17" s="822" t="s">
        <v>211</v>
      </c>
      <c r="G17" s="1871" t="s">
        <v>1185</v>
      </c>
      <c r="H17" s="1871"/>
      <c r="I17" s="1871"/>
      <c r="J17" s="1871"/>
      <c r="K17" s="1871"/>
      <c r="L17" s="1871"/>
      <c r="M17" s="1871"/>
      <c r="N17" s="1871"/>
      <c r="O17" s="1871"/>
      <c r="P17" s="1871"/>
      <c r="Q17" s="1871"/>
      <c r="R17" s="1871"/>
      <c r="S17" s="1871"/>
      <c r="T17" s="912"/>
      <c r="V17" s="812" t="s">
        <v>121</v>
      </c>
      <c r="W17" s="812" t="s">
        <v>440</v>
      </c>
      <c r="X17" s="812" t="s">
        <v>121</v>
      </c>
      <c r="Y17" s="912"/>
      <c r="Z17"/>
      <c r="AA17"/>
    </row>
    <row r="18" spans="2:27" ht="22.05" customHeight="1">
      <c r="B18" s="870"/>
      <c r="C18" s="2098"/>
      <c r="D18" s="2098"/>
      <c r="E18" s="2098"/>
      <c r="F18" s="822" t="s">
        <v>207</v>
      </c>
      <c r="G18" s="1871" t="s">
        <v>1186</v>
      </c>
      <c r="H18" s="1871"/>
      <c r="I18" s="1871"/>
      <c r="J18" s="1871"/>
      <c r="K18" s="1871"/>
      <c r="L18" s="1871"/>
      <c r="M18" s="1871"/>
      <c r="N18" s="1871"/>
      <c r="O18" s="1871"/>
      <c r="P18" s="1871"/>
      <c r="Q18" s="1871"/>
      <c r="R18" s="1871"/>
      <c r="S18" s="1871"/>
      <c r="T18" s="912"/>
      <c r="V18" s="812" t="s">
        <v>121</v>
      </c>
      <c r="W18" s="812" t="s">
        <v>440</v>
      </c>
      <c r="X18" s="812" t="s">
        <v>121</v>
      </c>
      <c r="Y18" s="912"/>
      <c r="Z18"/>
      <c r="AA18"/>
    </row>
    <row r="19" spans="2:27" ht="17.55" customHeight="1">
      <c r="B19" s="870"/>
      <c r="C19" s="836"/>
      <c r="D19" s="836"/>
      <c r="E19" s="836"/>
      <c r="F19" s="812"/>
      <c r="G19" s="816"/>
      <c r="H19" s="816"/>
      <c r="I19" s="816"/>
      <c r="J19" s="816"/>
      <c r="K19" s="816"/>
      <c r="L19" s="816"/>
      <c r="M19" s="816"/>
      <c r="N19" s="816"/>
      <c r="O19" s="816"/>
      <c r="P19" s="816"/>
      <c r="Q19" s="816"/>
      <c r="R19" s="816"/>
      <c r="S19" s="816"/>
      <c r="T19" s="912"/>
      <c r="Y19" s="912"/>
      <c r="Z19"/>
      <c r="AA19"/>
    </row>
    <row r="20" spans="2:27" ht="69" customHeight="1">
      <c r="B20" s="870"/>
      <c r="C20" s="2109" t="s">
        <v>1187</v>
      </c>
      <c r="D20" s="2110"/>
      <c r="E20" s="2110"/>
      <c r="F20" s="822" t="s">
        <v>107</v>
      </c>
      <c r="G20" s="1871" t="s">
        <v>1188</v>
      </c>
      <c r="H20" s="1871"/>
      <c r="I20" s="1871"/>
      <c r="J20" s="1871"/>
      <c r="K20" s="1871"/>
      <c r="L20" s="1871"/>
      <c r="M20" s="1871"/>
      <c r="N20" s="1871"/>
      <c r="O20" s="1871"/>
      <c r="P20" s="1871"/>
      <c r="Q20" s="1871"/>
      <c r="R20" s="1871"/>
      <c r="S20" s="1871"/>
      <c r="T20" s="912"/>
      <c r="V20" s="812" t="s">
        <v>121</v>
      </c>
      <c r="W20" s="812" t="s">
        <v>440</v>
      </c>
      <c r="X20" s="812" t="s">
        <v>121</v>
      </c>
      <c r="Y20" s="912"/>
      <c r="Z20"/>
      <c r="AA20"/>
    </row>
    <row r="21" spans="2:27" ht="69" customHeight="1">
      <c r="B21" s="870"/>
      <c r="C21" s="2110"/>
      <c r="D21" s="2110"/>
      <c r="E21" s="2110"/>
      <c r="F21" s="822" t="s">
        <v>104</v>
      </c>
      <c r="G21" s="1871" t="s">
        <v>1189</v>
      </c>
      <c r="H21" s="1871"/>
      <c r="I21" s="1871"/>
      <c r="J21" s="1871"/>
      <c r="K21" s="1871"/>
      <c r="L21" s="1871"/>
      <c r="M21" s="1871"/>
      <c r="N21" s="1871"/>
      <c r="O21" s="1871"/>
      <c r="P21" s="1871"/>
      <c r="Q21" s="1871"/>
      <c r="R21" s="1871"/>
      <c r="S21" s="1871"/>
      <c r="T21" s="912"/>
      <c r="V21" s="812" t="s">
        <v>121</v>
      </c>
      <c r="W21" s="812" t="s">
        <v>440</v>
      </c>
      <c r="X21" s="812" t="s">
        <v>121</v>
      </c>
      <c r="Y21" s="912"/>
      <c r="Z21"/>
      <c r="AA21"/>
    </row>
    <row r="22" spans="2:27" ht="49.5" customHeight="1">
      <c r="B22" s="870"/>
      <c r="C22" s="2110"/>
      <c r="D22" s="2110"/>
      <c r="E22" s="2110"/>
      <c r="F22" s="822" t="s">
        <v>211</v>
      </c>
      <c r="G22" s="1871" t="s">
        <v>1190</v>
      </c>
      <c r="H22" s="1871"/>
      <c r="I22" s="1871"/>
      <c r="J22" s="1871"/>
      <c r="K22" s="1871"/>
      <c r="L22" s="1871"/>
      <c r="M22" s="1871"/>
      <c r="N22" s="1871"/>
      <c r="O22" s="1871"/>
      <c r="P22" s="1871"/>
      <c r="Q22" s="1871"/>
      <c r="R22" s="1871"/>
      <c r="S22" s="1871"/>
      <c r="T22" s="912"/>
      <c r="V22" s="812" t="s">
        <v>121</v>
      </c>
      <c r="W22" s="812" t="s">
        <v>440</v>
      </c>
      <c r="X22" s="812" t="s">
        <v>121</v>
      </c>
      <c r="Y22" s="912"/>
      <c r="Z22"/>
      <c r="AA22"/>
    </row>
    <row r="23" spans="2:27" ht="22.05" customHeight="1">
      <c r="B23" s="870"/>
      <c r="C23" s="2110"/>
      <c r="D23" s="2110"/>
      <c r="E23" s="2110"/>
      <c r="F23" s="822" t="s">
        <v>207</v>
      </c>
      <c r="G23" s="1871" t="s">
        <v>1191</v>
      </c>
      <c r="H23" s="1871"/>
      <c r="I23" s="1871"/>
      <c r="J23" s="1871"/>
      <c r="K23" s="1871"/>
      <c r="L23" s="1871"/>
      <c r="M23" s="1871"/>
      <c r="N23" s="1871"/>
      <c r="O23" s="1871"/>
      <c r="P23" s="1871"/>
      <c r="Q23" s="1871"/>
      <c r="R23" s="1871"/>
      <c r="S23" s="1871"/>
      <c r="T23" s="912"/>
      <c r="V23" s="812" t="s">
        <v>121</v>
      </c>
      <c r="W23" s="812" t="s">
        <v>440</v>
      </c>
      <c r="X23" s="812" t="s">
        <v>121</v>
      </c>
      <c r="Y23" s="912"/>
      <c r="Z23"/>
      <c r="AA23"/>
    </row>
    <row r="24" spans="2:27" ht="17.55" customHeight="1">
      <c r="B24" s="870"/>
      <c r="C24" s="836"/>
      <c r="D24" s="836"/>
      <c r="E24" s="836"/>
      <c r="F24" s="812"/>
      <c r="G24" s="816"/>
      <c r="H24" s="816"/>
      <c r="I24" s="816"/>
      <c r="J24" s="816"/>
      <c r="K24" s="816"/>
      <c r="L24" s="816"/>
      <c r="M24" s="816"/>
      <c r="N24" s="816"/>
      <c r="O24" s="816"/>
      <c r="P24" s="816"/>
      <c r="Q24" s="816"/>
      <c r="R24" s="816"/>
      <c r="S24" s="816"/>
      <c r="T24" s="912"/>
      <c r="Y24" s="912"/>
      <c r="Z24"/>
      <c r="AA24"/>
    </row>
    <row r="25" spans="2:27" ht="69" customHeight="1">
      <c r="B25" s="870"/>
      <c r="C25" s="2100" t="s">
        <v>1192</v>
      </c>
      <c r="D25" s="2101"/>
      <c r="E25" s="2102"/>
      <c r="F25" s="822" t="s">
        <v>107</v>
      </c>
      <c r="G25" s="1871" t="s">
        <v>1193</v>
      </c>
      <c r="H25" s="1871"/>
      <c r="I25" s="1871"/>
      <c r="J25" s="1871"/>
      <c r="K25" s="1871"/>
      <c r="L25" s="1871"/>
      <c r="M25" s="1871"/>
      <c r="N25" s="1871"/>
      <c r="O25" s="1871"/>
      <c r="P25" s="1871"/>
      <c r="Q25" s="1871"/>
      <c r="R25" s="1871"/>
      <c r="S25" s="1871"/>
      <c r="T25" s="912"/>
      <c r="V25" s="812" t="s">
        <v>121</v>
      </c>
      <c r="W25" s="812" t="s">
        <v>440</v>
      </c>
      <c r="X25" s="812" t="s">
        <v>121</v>
      </c>
      <c r="Y25" s="912"/>
      <c r="Z25"/>
      <c r="AA25"/>
    </row>
    <row r="26" spans="2:27" ht="69" customHeight="1">
      <c r="B26" s="870"/>
      <c r="C26" s="2103"/>
      <c r="D26" s="2104"/>
      <c r="E26" s="2105"/>
      <c r="F26" s="822" t="s">
        <v>104</v>
      </c>
      <c r="G26" s="1871" t="s">
        <v>1194</v>
      </c>
      <c r="H26" s="1871"/>
      <c r="I26" s="1871"/>
      <c r="J26" s="1871"/>
      <c r="K26" s="1871"/>
      <c r="L26" s="1871"/>
      <c r="M26" s="1871"/>
      <c r="N26" s="1871"/>
      <c r="O26" s="1871"/>
      <c r="P26" s="1871"/>
      <c r="Q26" s="1871"/>
      <c r="R26" s="1871"/>
      <c r="S26" s="1871"/>
      <c r="T26" s="912"/>
      <c r="V26" s="812" t="s">
        <v>121</v>
      </c>
      <c r="W26" s="812" t="s">
        <v>440</v>
      </c>
      <c r="X26" s="812" t="s">
        <v>121</v>
      </c>
      <c r="Y26" s="912"/>
      <c r="Z26"/>
      <c r="AA26"/>
    </row>
    <row r="27" spans="2:27" ht="49.5" customHeight="1">
      <c r="B27" s="870"/>
      <c r="C27" s="2106"/>
      <c r="D27" s="2107"/>
      <c r="E27" s="2108"/>
      <c r="F27" s="822" t="s">
        <v>211</v>
      </c>
      <c r="G27" s="1871" t="s">
        <v>1195</v>
      </c>
      <c r="H27" s="1871"/>
      <c r="I27" s="1871"/>
      <c r="J27" s="1871"/>
      <c r="K27" s="1871"/>
      <c r="L27" s="1871"/>
      <c r="M27" s="1871"/>
      <c r="N27" s="1871"/>
      <c r="O27" s="1871"/>
      <c r="P27" s="1871"/>
      <c r="Q27" s="1871"/>
      <c r="R27" s="1871"/>
      <c r="S27" s="1871"/>
      <c r="T27" s="912"/>
      <c r="V27" s="812" t="s">
        <v>121</v>
      </c>
      <c r="W27" s="812" t="s">
        <v>440</v>
      </c>
      <c r="X27" s="812" t="s">
        <v>121</v>
      </c>
      <c r="Y27" s="912"/>
      <c r="Z27"/>
      <c r="AA27"/>
    </row>
    <row r="28" spans="2:27" ht="13.05" customHeight="1">
      <c r="B28" s="832"/>
      <c r="C28" s="833"/>
      <c r="D28" s="833"/>
      <c r="E28" s="833"/>
      <c r="F28" s="833"/>
      <c r="G28" s="833"/>
      <c r="H28" s="833"/>
      <c r="I28" s="833"/>
      <c r="J28" s="833"/>
      <c r="K28" s="833"/>
      <c r="L28" s="833"/>
      <c r="M28" s="833"/>
      <c r="N28" s="833"/>
      <c r="O28" s="833"/>
      <c r="P28" s="833"/>
      <c r="Q28" s="833"/>
      <c r="R28" s="833"/>
      <c r="S28" s="833"/>
      <c r="T28" s="834"/>
      <c r="U28" s="833"/>
      <c r="V28" s="833"/>
      <c r="W28" s="833"/>
      <c r="X28" s="833"/>
      <c r="Y28" s="834"/>
    </row>
    <row r="30" spans="2:27">
      <c r="B30" s="809" t="s">
        <v>1196</v>
      </c>
    </row>
    <row r="31" spans="2:27">
      <c r="B31" s="809" t="s">
        <v>1197</v>
      </c>
      <c r="K31"/>
      <c r="L31"/>
      <c r="M31"/>
      <c r="N31"/>
      <c r="O31"/>
      <c r="P31"/>
      <c r="Q31"/>
      <c r="R31"/>
      <c r="S31"/>
      <c r="T31"/>
      <c r="U31"/>
      <c r="V31"/>
      <c r="W31"/>
      <c r="X31"/>
      <c r="Y31"/>
      <c r="Z31"/>
      <c r="AA31"/>
    </row>
    <row r="122" spans="3:7">
      <c r="C122" s="833"/>
      <c r="D122" s="833"/>
      <c r="E122" s="833"/>
      <c r="F122" s="833"/>
      <c r="G122" s="833"/>
    </row>
    <row r="123" spans="3:7">
      <c r="C123" s="830"/>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4013C338-10F3-4017-8663-56B5B063CD01}">
      <formula1>"□,■"</formula1>
    </dataValidation>
  </dataValidations>
  <printOptions horizontalCentered="1"/>
  <pageMargins left="0.70866141732283472" right="0.39370078740157483" top="0.51181102362204722" bottom="0.35433070866141736" header="0.31496062992125984" footer="0.31496062992125984"/>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B3CE-6CDF-4C40-BC1A-13BC92A0F5D1}">
  <sheetPr>
    <tabColor rgb="FFFFFF00"/>
    <pageSetUpPr fitToPage="1"/>
  </sheetPr>
  <dimension ref="A1:W123"/>
  <sheetViews>
    <sheetView view="pageBreakPreview" zoomScaleNormal="100" zoomScaleSheetLayoutView="100" workbookViewId="0"/>
  </sheetViews>
  <sheetFormatPr defaultColWidth="9" defaultRowHeight="13.2"/>
  <cols>
    <col min="1" max="1" width="2.109375" style="983" customWidth="1"/>
    <col min="2" max="23" width="3.6640625" style="983" customWidth="1"/>
    <col min="24" max="24" width="2.109375" style="983" customWidth="1"/>
    <col min="25" max="37" width="5.6640625" style="983" customWidth="1"/>
    <col min="38" max="16384" width="9" style="983"/>
  </cols>
  <sheetData>
    <row r="1" spans="2:23">
      <c r="B1" s="982" t="s">
        <v>1689</v>
      </c>
      <c r="C1" s="982"/>
      <c r="D1" s="982"/>
      <c r="M1" s="984"/>
      <c r="N1" s="985"/>
      <c r="O1" s="985"/>
      <c r="P1" s="985"/>
      <c r="Q1" s="984" t="s">
        <v>544</v>
      </c>
      <c r="R1" s="986"/>
      <c r="S1" s="985" t="s">
        <v>34</v>
      </c>
      <c r="T1" s="986"/>
      <c r="U1" s="985" t="s">
        <v>392</v>
      </c>
      <c r="V1" s="986"/>
      <c r="W1" s="985" t="s">
        <v>241</v>
      </c>
    </row>
    <row r="2" spans="2:23" ht="5.0999999999999996" customHeight="1">
      <c r="M2" s="984"/>
      <c r="N2" s="985"/>
      <c r="O2" s="985"/>
      <c r="P2" s="985"/>
      <c r="Q2" s="984"/>
      <c r="R2" s="985"/>
      <c r="S2" s="985"/>
      <c r="T2" s="985"/>
      <c r="U2" s="985"/>
      <c r="V2" s="985"/>
      <c r="W2" s="985"/>
    </row>
    <row r="3" spans="2:23">
      <c r="B3" s="2111" t="s">
        <v>1108</v>
      </c>
      <c r="C3" s="2111"/>
      <c r="D3" s="2111"/>
      <c r="E3" s="2111"/>
      <c r="F3" s="2111"/>
      <c r="G3" s="2111"/>
      <c r="H3" s="2111"/>
      <c r="I3" s="2111"/>
      <c r="J3" s="2111"/>
      <c r="K3" s="2111"/>
      <c r="L3" s="2111"/>
      <c r="M3" s="2111"/>
      <c r="N3" s="2111"/>
      <c r="O3" s="2111"/>
      <c r="P3" s="2111"/>
      <c r="Q3" s="2111"/>
      <c r="R3" s="2111"/>
      <c r="S3" s="2111"/>
      <c r="T3" s="2111"/>
      <c r="U3" s="2111"/>
      <c r="V3" s="2111"/>
      <c r="W3" s="2111"/>
    </row>
    <row r="4" spans="2:23" ht="5.0999999999999996" customHeight="1">
      <c r="B4" s="985"/>
      <c r="C4" s="985"/>
      <c r="D4" s="985"/>
      <c r="E4" s="985"/>
      <c r="F4" s="985"/>
      <c r="G4" s="985"/>
      <c r="H4" s="985"/>
      <c r="I4" s="985"/>
      <c r="J4" s="985"/>
      <c r="K4" s="985"/>
      <c r="L4" s="985"/>
      <c r="M4" s="985"/>
      <c r="N4" s="985"/>
      <c r="O4" s="985"/>
      <c r="P4" s="985"/>
      <c r="Q4" s="985"/>
      <c r="R4" s="985"/>
      <c r="S4" s="985"/>
      <c r="T4" s="985"/>
      <c r="U4" s="985"/>
      <c r="V4" s="985"/>
      <c r="W4" s="985"/>
    </row>
    <row r="5" spans="2:23">
      <c r="B5" s="985"/>
      <c r="C5" s="985"/>
      <c r="D5" s="985"/>
      <c r="E5" s="985"/>
      <c r="F5" s="985"/>
      <c r="G5" s="985"/>
      <c r="H5" s="985"/>
      <c r="I5" s="985"/>
      <c r="J5" s="985"/>
      <c r="K5" s="985"/>
      <c r="L5" s="985"/>
      <c r="M5" s="985"/>
      <c r="N5" s="985"/>
      <c r="O5" s="985"/>
      <c r="P5" s="984" t="s">
        <v>92</v>
      </c>
      <c r="Q5" s="2112"/>
      <c r="R5" s="2112"/>
      <c r="S5" s="2112"/>
      <c r="T5" s="2112"/>
      <c r="U5" s="2112"/>
      <c r="V5" s="2112"/>
      <c r="W5" s="2112"/>
    </row>
    <row r="6" spans="2:23">
      <c r="B6" s="985"/>
      <c r="C6" s="985"/>
      <c r="D6" s="985"/>
      <c r="E6" s="985"/>
      <c r="F6" s="985"/>
      <c r="G6" s="985"/>
      <c r="H6" s="985"/>
      <c r="I6" s="985"/>
      <c r="J6" s="985"/>
      <c r="K6" s="985"/>
      <c r="L6" s="985"/>
      <c r="M6" s="985"/>
      <c r="N6" s="985"/>
      <c r="O6" s="985"/>
      <c r="P6" s="984" t="s">
        <v>1565</v>
      </c>
      <c r="Q6" s="2113"/>
      <c r="R6" s="2113"/>
      <c r="S6" s="2113"/>
      <c r="T6" s="2113"/>
      <c r="U6" s="2113"/>
      <c r="V6" s="2113"/>
      <c r="W6" s="2113"/>
    </row>
    <row r="7" spans="2:23" ht="10.5" customHeight="1">
      <c r="B7" s="985"/>
      <c r="C7" s="985"/>
      <c r="D7" s="985"/>
      <c r="E7" s="985"/>
      <c r="F7" s="985"/>
      <c r="G7" s="985"/>
      <c r="H7" s="985"/>
      <c r="I7" s="985"/>
      <c r="J7" s="985"/>
      <c r="K7" s="985"/>
      <c r="L7" s="985"/>
      <c r="M7" s="985"/>
      <c r="N7" s="985"/>
      <c r="O7" s="985"/>
      <c r="P7" s="985"/>
      <c r="Q7" s="985"/>
      <c r="R7" s="985"/>
      <c r="S7" s="985"/>
      <c r="T7" s="985"/>
      <c r="U7" s="985"/>
      <c r="V7" s="985"/>
      <c r="W7" s="985"/>
    </row>
    <row r="8" spans="2:23">
      <c r="B8" s="983" t="s">
        <v>1690</v>
      </c>
    </row>
    <row r="9" spans="2:23">
      <c r="C9" s="986" t="s">
        <v>121</v>
      </c>
      <c r="D9" s="983" t="s">
        <v>1691</v>
      </c>
      <c r="J9" s="986" t="s">
        <v>121</v>
      </c>
      <c r="K9" s="983" t="s">
        <v>1692</v>
      </c>
    </row>
    <row r="10" spans="2:23" ht="10.5" customHeight="1"/>
    <row r="11" spans="2:23">
      <c r="B11" s="983" t="s">
        <v>1693</v>
      </c>
    </row>
    <row r="12" spans="2:23">
      <c r="C12" s="986" t="s">
        <v>121</v>
      </c>
      <c r="D12" s="983" t="s">
        <v>1694</v>
      </c>
    </row>
    <row r="13" spans="2:23">
      <c r="C13" s="986" t="s">
        <v>121</v>
      </c>
      <c r="D13" s="983" t="s">
        <v>1695</v>
      </c>
    </row>
    <row r="14" spans="2:23" ht="10.5" customHeight="1"/>
    <row r="15" spans="2:23">
      <c r="B15" s="983" t="s">
        <v>1198</v>
      </c>
    </row>
    <row r="16" spans="2:23" ht="60" customHeight="1">
      <c r="B16" s="2114"/>
      <c r="C16" s="2114"/>
      <c r="D16" s="2114"/>
      <c r="E16" s="2114"/>
      <c r="F16" s="2115" t="s">
        <v>1696</v>
      </c>
      <c r="G16" s="2116"/>
      <c r="H16" s="2116"/>
      <c r="I16" s="2116"/>
      <c r="J16" s="2116"/>
      <c r="K16" s="2116"/>
      <c r="L16" s="2117"/>
      <c r="M16" s="2118" t="s">
        <v>1697</v>
      </c>
      <c r="N16" s="2118"/>
      <c r="O16" s="2118"/>
      <c r="P16" s="2118"/>
      <c r="Q16" s="2118"/>
      <c r="R16" s="2118"/>
      <c r="S16" s="2118"/>
    </row>
    <row r="17" spans="2:23">
      <c r="B17" s="2119">
        <v>4</v>
      </c>
      <c r="C17" s="2120"/>
      <c r="D17" s="2120" t="s">
        <v>1109</v>
      </c>
      <c r="E17" s="2121"/>
      <c r="F17" s="2122"/>
      <c r="G17" s="2123"/>
      <c r="H17" s="2123"/>
      <c r="I17" s="2123"/>
      <c r="J17" s="2123"/>
      <c r="K17" s="2123"/>
      <c r="L17" s="987" t="s">
        <v>89</v>
      </c>
      <c r="M17" s="2122"/>
      <c r="N17" s="2123"/>
      <c r="O17" s="2123"/>
      <c r="P17" s="2123"/>
      <c r="Q17" s="2123"/>
      <c r="R17" s="2123"/>
      <c r="S17" s="987" t="s">
        <v>89</v>
      </c>
    </row>
    <row r="18" spans="2:23">
      <c r="B18" s="2119">
        <v>5</v>
      </c>
      <c r="C18" s="2120"/>
      <c r="D18" s="2120" t="s">
        <v>1109</v>
      </c>
      <c r="E18" s="2121"/>
      <c r="F18" s="2122"/>
      <c r="G18" s="2123"/>
      <c r="H18" s="2123"/>
      <c r="I18" s="2123"/>
      <c r="J18" s="2123"/>
      <c r="K18" s="2123"/>
      <c r="L18" s="987" t="s">
        <v>89</v>
      </c>
      <c r="M18" s="2122"/>
      <c r="N18" s="2123"/>
      <c r="O18" s="2123"/>
      <c r="P18" s="2123"/>
      <c r="Q18" s="2123"/>
      <c r="R18" s="2123"/>
      <c r="S18" s="987" t="s">
        <v>89</v>
      </c>
    </row>
    <row r="19" spans="2:23">
      <c r="B19" s="2119">
        <v>6</v>
      </c>
      <c r="C19" s="2120"/>
      <c r="D19" s="2120" t="s">
        <v>1109</v>
      </c>
      <c r="E19" s="2121"/>
      <c r="F19" s="2122"/>
      <c r="G19" s="2123"/>
      <c r="H19" s="2123"/>
      <c r="I19" s="2123"/>
      <c r="J19" s="2123"/>
      <c r="K19" s="2123"/>
      <c r="L19" s="987" t="s">
        <v>89</v>
      </c>
      <c r="M19" s="2122"/>
      <c r="N19" s="2123"/>
      <c r="O19" s="2123"/>
      <c r="P19" s="2123"/>
      <c r="Q19" s="2123"/>
      <c r="R19" s="2123"/>
      <c r="S19" s="987" t="s">
        <v>89</v>
      </c>
    </row>
    <row r="20" spans="2:23">
      <c r="B20" s="2119">
        <v>7</v>
      </c>
      <c r="C20" s="2120"/>
      <c r="D20" s="2120" t="s">
        <v>1109</v>
      </c>
      <c r="E20" s="2121"/>
      <c r="F20" s="2122"/>
      <c r="G20" s="2123"/>
      <c r="H20" s="2123"/>
      <c r="I20" s="2123"/>
      <c r="J20" s="2123"/>
      <c r="K20" s="2123"/>
      <c r="L20" s="987" t="s">
        <v>89</v>
      </c>
      <c r="M20" s="2122"/>
      <c r="N20" s="2123"/>
      <c r="O20" s="2123"/>
      <c r="P20" s="2123"/>
      <c r="Q20" s="2123"/>
      <c r="R20" s="2123"/>
      <c r="S20" s="987" t="s">
        <v>89</v>
      </c>
    </row>
    <row r="21" spans="2:23">
      <c r="B21" s="2119">
        <v>8</v>
      </c>
      <c r="C21" s="2120"/>
      <c r="D21" s="2120" t="s">
        <v>1109</v>
      </c>
      <c r="E21" s="2121"/>
      <c r="F21" s="2122"/>
      <c r="G21" s="2123"/>
      <c r="H21" s="2123"/>
      <c r="I21" s="2123"/>
      <c r="J21" s="2123"/>
      <c r="K21" s="2123"/>
      <c r="L21" s="987" t="s">
        <v>89</v>
      </c>
      <c r="M21" s="2122"/>
      <c r="N21" s="2123"/>
      <c r="O21" s="2123"/>
      <c r="P21" s="2123"/>
      <c r="Q21" s="2123"/>
      <c r="R21" s="2123"/>
      <c r="S21" s="987" t="s">
        <v>89</v>
      </c>
    </row>
    <row r="22" spans="2:23">
      <c r="B22" s="2119">
        <v>9</v>
      </c>
      <c r="C22" s="2120"/>
      <c r="D22" s="2120" t="s">
        <v>1109</v>
      </c>
      <c r="E22" s="2121"/>
      <c r="F22" s="2122"/>
      <c r="G22" s="2123"/>
      <c r="H22" s="2123"/>
      <c r="I22" s="2123"/>
      <c r="J22" s="2123"/>
      <c r="K22" s="2123"/>
      <c r="L22" s="987" t="s">
        <v>89</v>
      </c>
      <c r="M22" s="2122"/>
      <c r="N22" s="2123"/>
      <c r="O22" s="2123"/>
      <c r="P22" s="2123"/>
      <c r="Q22" s="2123"/>
      <c r="R22" s="2123"/>
      <c r="S22" s="987" t="s">
        <v>89</v>
      </c>
    </row>
    <row r="23" spans="2:23">
      <c r="B23" s="2119">
        <v>10</v>
      </c>
      <c r="C23" s="2120"/>
      <c r="D23" s="2120" t="s">
        <v>1109</v>
      </c>
      <c r="E23" s="2121"/>
      <c r="F23" s="2122"/>
      <c r="G23" s="2123"/>
      <c r="H23" s="2123"/>
      <c r="I23" s="2123"/>
      <c r="J23" s="2123"/>
      <c r="K23" s="2123"/>
      <c r="L23" s="987" t="s">
        <v>89</v>
      </c>
      <c r="M23" s="2122"/>
      <c r="N23" s="2123"/>
      <c r="O23" s="2123"/>
      <c r="P23" s="2123"/>
      <c r="Q23" s="2123"/>
      <c r="R23" s="2123"/>
      <c r="S23" s="987" t="s">
        <v>89</v>
      </c>
    </row>
    <row r="24" spans="2:23">
      <c r="B24" s="2119">
        <v>11</v>
      </c>
      <c r="C24" s="2120"/>
      <c r="D24" s="2120" t="s">
        <v>1109</v>
      </c>
      <c r="E24" s="2121"/>
      <c r="F24" s="2122"/>
      <c r="G24" s="2123"/>
      <c r="H24" s="2123"/>
      <c r="I24" s="2123"/>
      <c r="J24" s="2123"/>
      <c r="K24" s="2123"/>
      <c r="L24" s="987" t="s">
        <v>89</v>
      </c>
      <c r="M24" s="2122"/>
      <c r="N24" s="2123"/>
      <c r="O24" s="2123"/>
      <c r="P24" s="2123"/>
      <c r="Q24" s="2123"/>
      <c r="R24" s="2123"/>
      <c r="S24" s="987" t="s">
        <v>89</v>
      </c>
    </row>
    <row r="25" spans="2:23">
      <c r="B25" s="2119">
        <v>12</v>
      </c>
      <c r="C25" s="2120"/>
      <c r="D25" s="2120" t="s">
        <v>1109</v>
      </c>
      <c r="E25" s="2121"/>
      <c r="F25" s="2122"/>
      <c r="G25" s="2123"/>
      <c r="H25" s="2123"/>
      <c r="I25" s="2123"/>
      <c r="J25" s="2123"/>
      <c r="K25" s="2123"/>
      <c r="L25" s="987" t="s">
        <v>89</v>
      </c>
      <c r="M25" s="2122"/>
      <c r="N25" s="2123"/>
      <c r="O25" s="2123"/>
      <c r="P25" s="2123"/>
      <c r="Q25" s="2123"/>
      <c r="R25" s="2123"/>
      <c r="S25" s="987" t="s">
        <v>89</v>
      </c>
      <c r="U25" s="2114" t="s">
        <v>1698</v>
      </c>
      <c r="V25" s="2114"/>
      <c r="W25" s="2114"/>
    </row>
    <row r="26" spans="2:23">
      <c r="B26" s="2119">
        <v>1</v>
      </c>
      <c r="C26" s="2120"/>
      <c r="D26" s="2120" t="s">
        <v>1109</v>
      </c>
      <c r="E26" s="2121"/>
      <c r="F26" s="2122"/>
      <c r="G26" s="2123"/>
      <c r="H26" s="2123"/>
      <c r="I26" s="2123"/>
      <c r="J26" s="2123"/>
      <c r="K26" s="2123"/>
      <c r="L26" s="987" t="s">
        <v>89</v>
      </c>
      <c r="M26" s="2122"/>
      <c r="N26" s="2123"/>
      <c r="O26" s="2123"/>
      <c r="P26" s="2123"/>
      <c r="Q26" s="2123"/>
      <c r="R26" s="2123"/>
      <c r="S26" s="987" t="s">
        <v>89</v>
      </c>
      <c r="U26" s="2124"/>
      <c r="V26" s="2124"/>
      <c r="W26" s="2124"/>
    </row>
    <row r="27" spans="2:23">
      <c r="B27" s="2119">
        <v>2</v>
      </c>
      <c r="C27" s="2120"/>
      <c r="D27" s="2120" t="s">
        <v>1109</v>
      </c>
      <c r="E27" s="2121"/>
      <c r="F27" s="2122"/>
      <c r="G27" s="2123"/>
      <c r="H27" s="2123"/>
      <c r="I27" s="2123"/>
      <c r="J27" s="2123"/>
      <c r="K27" s="2123"/>
      <c r="L27" s="987" t="s">
        <v>89</v>
      </c>
      <c r="M27" s="2122"/>
      <c r="N27" s="2123"/>
      <c r="O27" s="2123"/>
      <c r="P27" s="2123"/>
      <c r="Q27" s="2123"/>
      <c r="R27" s="2123"/>
      <c r="S27" s="987" t="s">
        <v>89</v>
      </c>
    </row>
    <row r="28" spans="2:23">
      <c r="B28" s="2114" t="s">
        <v>664</v>
      </c>
      <c r="C28" s="2114"/>
      <c r="D28" s="2114"/>
      <c r="E28" s="2114"/>
      <c r="F28" s="2119" t="str">
        <f>IF(SUM(F17:K27)=0,"",SUM(F17:K27))</f>
        <v/>
      </c>
      <c r="G28" s="2120"/>
      <c r="H28" s="2120"/>
      <c r="I28" s="2120"/>
      <c r="J28" s="2120"/>
      <c r="K28" s="2120"/>
      <c r="L28" s="987" t="s">
        <v>89</v>
      </c>
      <c r="M28" s="2119" t="str">
        <f>IF(SUM(M17:R27)=0,"",SUM(M17:R27))</f>
        <v/>
      </c>
      <c r="N28" s="2120"/>
      <c r="O28" s="2120"/>
      <c r="P28" s="2120"/>
      <c r="Q28" s="2120"/>
      <c r="R28" s="2120"/>
      <c r="S28" s="987" t="s">
        <v>89</v>
      </c>
      <c r="U28" s="2114" t="s">
        <v>1699</v>
      </c>
      <c r="V28" s="2114"/>
      <c r="W28" s="2114"/>
    </row>
    <row r="29" spans="2:23" ht="40.049999999999997" customHeight="1">
      <c r="B29" s="2118" t="s">
        <v>1700</v>
      </c>
      <c r="C29" s="2114"/>
      <c r="D29" s="2114"/>
      <c r="E29" s="2114"/>
      <c r="F29" s="2125" t="str">
        <f>IF(F28="","",F28/U26)</f>
        <v/>
      </c>
      <c r="G29" s="2126"/>
      <c r="H29" s="2126"/>
      <c r="I29" s="2126"/>
      <c r="J29" s="2126"/>
      <c r="K29" s="2126"/>
      <c r="L29" s="987" t="s">
        <v>89</v>
      </c>
      <c r="M29" s="2125" t="str">
        <f>IF(M28="","",M28/U26)</f>
        <v/>
      </c>
      <c r="N29" s="2126"/>
      <c r="O29" s="2126"/>
      <c r="P29" s="2126"/>
      <c r="Q29" s="2126"/>
      <c r="R29" s="2126"/>
      <c r="S29" s="987" t="s">
        <v>89</v>
      </c>
      <c r="U29" s="2127" t="str">
        <f>IF(F29="","",ROUNDDOWN(M29/F29,3))</f>
        <v/>
      </c>
      <c r="V29" s="2128"/>
      <c r="W29" s="2129"/>
    </row>
    <row r="31" spans="2:23">
      <c r="B31" s="983" t="s">
        <v>1199</v>
      </c>
    </row>
    <row r="32" spans="2:23" ht="60" customHeight="1">
      <c r="B32" s="2114"/>
      <c r="C32" s="2114"/>
      <c r="D32" s="2114"/>
      <c r="E32" s="2114"/>
      <c r="F32" s="2115" t="s">
        <v>1696</v>
      </c>
      <c r="G32" s="2116"/>
      <c r="H32" s="2116"/>
      <c r="I32" s="2116"/>
      <c r="J32" s="2116"/>
      <c r="K32" s="2116"/>
      <c r="L32" s="2117"/>
      <c r="M32" s="2118" t="s">
        <v>1697</v>
      </c>
      <c r="N32" s="2118"/>
      <c r="O32" s="2118"/>
      <c r="P32" s="2118"/>
      <c r="Q32" s="2118"/>
      <c r="R32" s="2118"/>
      <c r="S32" s="2118"/>
    </row>
    <row r="33" spans="1:23">
      <c r="B33" s="2122"/>
      <c r="C33" s="2123"/>
      <c r="D33" s="2123"/>
      <c r="E33" s="988" t="s">
        <v>1109</v>
      </c>
      <c r="F33" s="2122"/>
      <c r="G33" s="2123"/>
      <c r="H33" s="2123"/>
      <c r="I33" s="2123"/>
      <c r="J33" s="2123"/>
      <c r="K33" s="2123"/>
      <c r="L33" s="987" t="s">
        <v>89</v>
      </c>
      <c r="M33" s="2122"/>
      <c r="N33" s="2123"/>
      <c r="O33" s="2123"/>
      <c r="P33" s="2123"/>
      <c r="Q33" s="2123"/>
      <c r="R33" s="2123"/>
      <c r="S33" s="987" t="s">
        <v>89</v>
      </c>
    </row>
    <row r="34" spans="1:23">
      <c r="B34" s="2122"/>
      <c r="C34" s="2123"/>
      <c r="D34" s="2123"/>
      <c r="E34" s="988" t="s">
        <v>1109</v>
      </c>
      <c r="F34" s="2122"/>
      <c r="G34" s="2123"/>
      <c r="H34" s="2123"/>
      <c r="I34" s="2123"/>
      <c r="J34" s="2123"/>
      <c r="K34" s="2123"/>
      <c r="L34" s="987" t="s">
        <v>89</v>
      </c>
      <c r="M34" s="2122"/>
      <c r="N34" s="2123"/>
      <c r="O34" s="2123"/>
      <c r="P34" s="2123"/>
      <c r="Q34" s="2123"/>
      <c r="R34" s="2123"/>
      <c r="S34" s="987" t="s">
        <v>89</v>
      </c>
    </row>
    <row r="35" spans="1:23">
      <c r="B35" s="2122"/>
      <c r="C35" s="2123"/>
      <c r="D35" s="2123"/>
      <c r="E35" s="988" t="s">
        <v>1200</v>
      </c>
      <c r="F35" s="2122"/>
      <c r="G35" s="2123"/>
      <c r="H35" s="2123"/>
      <c r="I35" s="2123"/>
      <c r="J35" s="2123"/>
      <c r="K35" s="2123"/>
      <c r="L35" s="987" t="s">
        <v>89</v>
      </c>
      <c r="M35" s="2122"/>
      <c r="N35" s="2123"/>
      <c r="O35" s="2123"/>
      <c r="P35" s="2123"/>
      <c r="Q35" s="2123"/>
      <c r="R35" s="2123"/>
      <c r="S35" s="987" t="s">
        <v>89</v>
      </c>
    </row>
    <row r="36" spans="1:23">
      <c r="B36" s="2114" t="s">
        <v>664</v>
      </c>
      <c r="C36" s="2114"/>
      <c r="D36" s="2114"/>
      <c r="E36" s="2114"/>
      <c r="F36" s="2119" t="str">
        <f>IF(SUM(F33:K35)=0,"",SUM(F33:K35))</f>
        <v/>
      </c>
      <c r="G36" s="2120"/>
      <c r="H36" s="2120"/>
      <c r="I36" s="2120"/>
      <c r="J36" s="2120"/>
      <c r="K36" s="2120"/>
      <c r="L36" s="987" t="s">
        <v>89</v>
      </c>
      <c r="M36" s="2119" t="str">
        <f>IF(SUM(M33:R35)=0,"",SUM(M33:R35))</f>
        <v/>
      </c>
      <c r="N36" s="2120"/>
      <c r="O36" s="2120"/>
      <c r="P36" s="2120"/>
      <c r="Q36" s="2120"/>
      <c r="R36" s="2120"/>
      <c r="S36" s="987" t="s">
        <v>89</v>
      </c>
      <c r="U36" s="2114" t="s">
        <v>1699</v>
      </c>
      <c r="V36" s="2114"/>
      <c r="W36" s="2114"/>
    </row>
    <row r="37" spans="1:23" ht="40.049999999999997" customHeight="1">
      <c r="B37" s="2118" t="s">
        <v>1700</v>
      </c>
      <c r="C37" s="2114"/>
      <c r="D37" s="2114"/>
      <c r="E37" s="2114"/>
      <c r="F37" s="2125" t="str">
        <f>IF(F36="","",F36/3)</f>
        <v/>
      </c>
      <c r="G37" s="2126"/>
      <c r="H37" s="2126"/>
      <c r="I37" s="2126"/>
      <c r="J37" s="2126"/>
      <c r="K37" s="2126"/>
      <c r="L37" s="987" t="s">
        <v>89</v>
      </c>
      <c r="M37" s="2125" t="str">
        <f>IF(M36="","",M36/3)</f>
        <v/>
      </c>
      <c r="N37" s="2126"/>
      <c r="O37" s="2126"/>
      <c r="P37" s="2126"/>
      <c r="Q37" s="2126"/>
      <c r="R37" s="2126"/>
      <c r="S37" s="987" t="s">
        <v>89</v>
      </c>
      <c r="U37" s="2127" t="str">
        <f>IF(F37="","",ROUNDDOWN(M37/F37,3))</f>
        <v/>
      </c>
      <c r="V37" s="2128"/>
      <c r="W37" s="2129"/>
    </row>
    <row r="38" spans="1:23" ht="5.0999999999999996" customHeight="1">
      <c r="A38" s="989"/>
      <c r="B38" s="990"/>
      <c r="C38" s="991"/>
      <c r="D38" s="991"/>
      <c r="E38" s="991"/>
      <c r="F38" s="992"/>
      <c r="G38" s="992"/>
      <c r="H38" s="992"/>
      <c r="I38" s="992"/>
      <c r="J38" s="992"/>
      <c r="K38" s="992"/>
      <c r="L38" s="991"/>
      <c r="M38" s="992"/>
      <c r="N38" s="992"/>
      <c r="O38" s="992"/>
      <c r="P38" s="992"/>
      <c r="Q38" s="992"/>
      <c r="R38" s="992"/>
      <c r="S38" s="991"/>
      <c r="T38" s="989"/>
      <c r="U38" s="993"/>
      <c r="V38" s="993"/>
      <c r="W38" s="993"/>
    </row>
    <row r="39" spans="1:23">
      <c r="B39" s="983" t="s">
        <v>545</v>
      </c>
      <c r="C39" s="994"/>
    </row>
    <row r="40" spans="1:23">
      <c r="B40" s="2130" t="s">
        <v>1701</v>
      </c>
      <c r="C40" s="2130"/>
      <c r="D40" s="2130"/>
      <c r="E40" s="2130"/>
      <c r="F40" s="2130"/>
      <c r="G40" s="2130"/>
      <c r="H40" s="2130"/>
      <c r="I40" s="2130"/>
      <c r="J40" s="2130"/>
      <c r="K40" s="2130"/>
      <c r="L40" s="2130"/>
      <c r="M40" s="2130"/>
      <c r="N40" s="2130"/>
      <c r="O40" s="2130"/>
      <c r="P40" s="2130"/>
      <c r="Q40" s="2130"/>
      <c r="R40" s="2130"/>
      <c r="S40" s="2130"/>
      <c r="T40" s="2130"/>
      <c r="U40" s="2130"/>
      <c r="V40" s="2130"/>
      <c r="W40" s="2130"/>
    </row>
    <row r="41" spans="1:23">
      <c r="B41" s="2130" t="s">
        <v>1702</v>
      </c>
      <c r="C41" s="2130"/>
      <c r="D41" s="2130"/>
      <c r="E41" s="2130"/>
      <c r="F41" s="2130"/>
      <c r="G41" s="2130"/>
      <c r="H41" s="2130"/>
      <c r="I41" s="2130"/>
      <c r="J41" s="2130"/>
      <c r="K41" s="2130"/>
      <c r="L41" s="2130"/>
      <c r="M41" s="2130"/>
      <c r="N41" s="2130"/>
      <c r="O41" s="2130"/>
      <c r="P41" s="2130"/>
      <c r="Q41" s="2130"/>
      <c r="R41" s="2130"/>
      <c r="S41" s="2130"/>
      <c r="T41" s="2130"/>
      <c r="U41" s="2130"/>
      <c r="V41" s="2130"/>
      <c r="W41" s="2130"/>
    </row>
    <row r="42" spans="1:23">
      <c r="B42" s="2130" t="s">
        <v>1703</v>
      </c>
      <c r="C42" s="2130"/>
      <c r="D42" s="2130"/>
      <c r="E42" s="2130"/>
      <c r="F42" s="2130"/>
      <c r="G42" s="2130"/>
      <c r="H42" s="2130"/>
      <c r="I42" s="2130"/>
      <c r="J42" s="2130"/>
      <c r="K42" s="2130"/>
      <c r="L42" s="2130"/>
      <c r="M42" s="2130"/>
      <c r="N42" s="2130"/>
      <c r="O42" s="2130"/>
      <c r="P42" s="2130"/>
      <c r="Q42" s="2130"/>
      <c r="R42" s="2130"/>
      <c r="S42" s="2130"/>
      <c r="T42" s="2130"/>
      <c r="U42" s="2130"/>
      <c r="V42" s="2130"/>
      <c r="W42" s="2130"/>
    </row>
    <row r="43" spans="1:23">
      <c r="B43" s="2130" t="s">
        <v>1704</v>
      </c>
      <c r="C43" s="2130"/>
      <c r="D43" s="2130"/>
      <c r="E43" s="2130"/>
      <c r="F43" s="2130"/>
      <c r="G43" s="2130"/>
      <c r="H43" s="2130"/>
      <c r="I43" s="2130"/>
      <c r="J43" s="2130"/>
      <c r="K43" s="2130"/>
      <c r="L43" s="2130"/>
      <c r="M43" s="2130"/>
      <c r="N43" s="2130"/>
      <c r="O43" s="2130"/>
      <c r="P43" s="2130"/>
      <c r="Q43" s="2130"/>
      <c r="R43" s="2130"/>
      <c r="S43" s="2130"/>
      <c r="T43" s="2130"/>
      <c r="U43" s="2130"/>
      <c r="V43" s="2130"/>
      <c r="W43" s="2130"/>
    </row>
    <row r="44" spans="1:23">
      <c r="B44" s="2130" t="s">
        <v>1705</v>
      </c>
      <c r="C44" s="2130"/>
      <c r="D44" s="2130"/>
      <c r="E44" s="2130"/>
      <c r="F44" s="2130"/>
      <c r="G44" s="2130"/>
      <c r="H44" s="2130"/>
      <c r="I44" s="2130"/>
      <c r="J44" s="2130"/>
      <c r="K44" s="2130"/>
      <c r="L44" s="2130"/>
      <c r="M44" s="2130"/>
      <c r="N44" s="2130"/>
      <c r="O44" s="2130"/>
      <c r="P44" s="2130"/>
      <c r="Q44" s="2130"/>
      <c r="R44" s="2130"/>
      <c r="S44" s="2130"/>
      <c r="T44" s="2130"/>
      <c r="U44" s="2130"/>
      <c r="V44" s="2130"/>
      <c r="W44" s="2130"/>
    </row>
    <row r="45" spans="1:23">
      <c r="B45" s="2130" t="s">
        <v>1706</v>
      </c>
      <c r="C45" s="2130"/>
      <c r="D45" s="2130"/>
      <c r="E45" s="2130"/>
      <c r="F45" s="2130"/>
      <c r="G45" s="2130"/>
      <c r="H45" s="2130"/>
      <c r="I45" s="2130"/>
      <c r="J45" s="2130"/>
      <c r="K45" s="2130"/>
      <c r="L45" s="2130"/>
      <c r="M45" s="2130"/>
      <c r="N45" s="2130"/>
      <c r="O45" s="2130"/>
      <c r="P45" s="2130"/>
      <c r="Q45" s="2130"/>
      <c r="R45" s="2130"/>
      <c r="S45" s="2130"/>
      <c r="T45" s="2130"/>
      <c r="U45" s="2130"/>
      <c r="V45" s="2130"/>
      <c r="W45" s="2130"/>
    </row>
    <row r="46" spans="1:23">
      <c r="B46" s="2130" t="s">
        <v>1707</v>
      </c>
      <c r="C46" s="2130"/>
      <c r="D46" s="2130"/>
      <c r="E46" s="2130"/>
      <c r="F46" s="2130"/>
      <c r="G46" s="2130"/>
      <c r="H46" s="2130"/>
      <c r="I46" s="2130"/>
      <c r="J46" s="2130"/>
      <c r="K46" s="2130"/>
      <c r="L46" s="2130"/>
      <c r="M46" s="2130"/>
      <c r="N46" s="2130"/>
      <c r="O46" s="2130"/>
      <c r="P46" s="2130"/>
      <c r="Q46" s="2130"/>
      <c r="R46" s="2130"/>
      <c r="S46" s="2130"/>
      <c r="T46" s="2130"/>
      <c r="U46" s="2130"/>
      <c r="V46" s="2130"/>
      <c r="W46" s="2130"/>
    </row>
    <row r="47" spans="1:23">
      <c r="B47" s="2130" t="s">
        <v>1708</v>
      </c>
      <c r="C47" s="2130"/>
      <c r="D47" s="2130"/>
      <c r="E47" s="2130"/>
      <c r="F47" s="2130"/>
      <c r="G47" s="2130"/>
      <c r="H47" s="2130"/>
      <c r="I47" s="2130"/>
      <c r="J47" s="2130"/>
      <c r="K47" s="2130"/>
      <c r="L47" s="2130"/>
      <c r="M47" s="2130"/>
      <c r="N47" s="2130"/>
      <c r="O47" s="2130"/>
      <c r="P47" s="2130"/>
      <c r="Q47" s="2130"/>
      <c r="R47" s="2130"/>
      <c r="S47" s="2130"/>
      <c r="T47" s="2130"/>
      <c r="U47" s="2130"/>
      <c r="V47" s="2130"/>
      <c r="W47" s="2130"/>
    </row>
    <row r="48" spans="1:23">
      <c r="B48" s="2130"/>
      <c r="C48" s="2130"/>
      <c r="D48" s="2130"/>
      <c r="E48" s="2130"/>
      <c r="F48" s="2130"/>
      <c r="G48" s="2130"/>
      <c r="H48" s="2130"/>
      <c r="I48" s="2130"/>
      <c r="J48" s="2130"/>
      <c r="K48" s="2130"/>
      <c r="L48" s="2130"/>
      <c r="M48" s="2130"/>
      <c r="N48" s="2130"/>
      <c r="O48" s="2130"/>
      <c r="P48" s="2130"/>
      <c r="Q48" s="2130"/>
      <c r="R48" s="2130"/>
      <c r="S48" s="2130"/>
      <c r="T48" s="2130"/>
      <c r="U48" s="2130"/>
      <c r="V48" s="2130"/>
      <c r="W48" s="2130"/>
    </row>
    <row r="49" spans="2:23">
      <c r="B49" s="2130"/>
      <c r="C49" s="2130"/>
      <c r="D49" s="2130"/>
      <c r="E49" s="2130"/>
      <c r="F49" s="2130"/>
      <c r="G49" s="2130"/>
      <c r="H49" s="2130"/>
      <c r="I49" s="2130"/>
      <c r="J49" s="2130"/>
      <c r="K49" s="2130"/>
      <c r="L49" s="2130"/>
      <c r="M49" s="2130"/>
      <c r="N49" s="2130"/>
      <c r="O49" s="2130"/>
      <c r="P49" s="2130"/>
      <c r="Q49" s="2130"/>
      <c r="R49" s="2130"/>
      <c r="S49" s="2130"/>
      <c r="T49" s="2130"/>
      <c r="U49" s="2130"/>
      <c r="V49" s="2130"/>
      <c r="W49" s="2130"/>
    </row>
    <row r="122" spans="3:7">
      <c r="C122" s="989"/>
      <c r="D122" s="989"/>
      <c r="E122" s="989"/>
      <c r="F122" s="989"/>
      <c r="G122" s="989"/>
    </row>
    <row r="123" spans="3:7">
      <c r="C123" s="99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FA36A6EE-D9B5-42A5-980C-6C15B7EFB2A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6F95-7242-4DAC-AA03-9DEEBDA76CC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33203125" style="82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809" customFormat="1"/>
    <row r="2" spans="2:30" s="809" customFormat="1">
      <c r="B2" s="809" t="s">
        <v>1710</v>
      </c>
    </row>
    <row r="3" spans="2:30" s="809" customFormat="1">
      <c r="X3" s="45" t="s">
        <v>544</v>
      </c>
      <c r="Z3" s="809" t="s">
        <v>34</v>
      </c>
      <c r="AB3" s="809" t="s">
        <v>1109</v>
      </c>
      <c r="AD3" s="45" t="s">
        <v>241</v>
      </c>
    </row>
    <row r="4" spans="2:30" s="809" customFormat="1">
      <c r="AD4" s="45"/>
    </row>
    <row r="5" spans="2:30" s="809" customFormat="1" ht="27.75" customHeight="1">
      <c r="B5" s="2022" t="s">
        <v>1711</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row>
    <row r="6" spans="2:30" s="809" customFormat="1"/>
    <row r="7" spans="2:30" s="809" customFormat="1" ht="39.75" customHeight="1">
      <c r="B7" s="1993" t="s">
        <v>196</v>
      </c>
      <c r="C7" s="1993"/>
      <c r="D7" s="1993"/>
      <c r="E7" s="1993"/>
      <c r="F7" s="1993"/>
      <c r="G7" s="2011"/>
      <c r="H7" s="2012"/>
      <c r="I7" s="2012"/>
      <c r="J7" s="2012"/>
      <c r="K7" s="2012"/>
      <c r="L7" s="2012"/>
      <c r="M7" s="2012"/>
      <c r="N7" s="2012"/>
      <c r="O7" s="2012"/>
      <c r="P7" s="2012"/>
      <c r="Q7" s="2012"/>
      <c r="R7" s="2012"/>
      <c r="S7" s="2012"/>
      <c r="T7" s="2012"/>
      <c r="U7" s="2012"/>
      <c r="V7" s="2012"/>
      <c r="W7" s="2012"/>
      <c r="X7" s="2012"/>
      <c r="Y7" s="2012"/>
      <c r="Z7" s="2012"/>
      <c r="AA7" s="2012"/>
      <c r="AB7" s="2012"/>
      <c r="AC7" s="2012"/>
      <c r="AD7" s="2014"/>
    </row>
    <row r="8" spans="2:30" ht="39.75" customHeight="1">
      <c r="B8" s="1787" t="s">
        <v>93</v>
      </c>
      <c r="C8" s="1788"/>
      <c r="D8" s="1788"/>
      <c r="E8" s="1788"/>
      <c r="F8" s="1789"/>
      <c r="G8" s="907"/>
      <c r="H8" s="706" t="s">
        <v>121</v>
      </c>
      <c r="I8" s="905" t="s">
        <v>1174</v>
      </c>
      <c r="J8" s="905"/>
      <c r="K8" s="905"/>
      <c r="L8" s="905"/>
      <c r="M8" s="706" t="s">
        <v>121</v>
      </c>
      <c r="N8" s="905" t="s">
        <v>1175</v>
      </c>
      <c r="O8" s="905"/>
      <c r="P8" s="905"/>
      <c r="Q8" s="905"/>
      <c r="R8" s="706" t="s">
        <v>121</v>
      </c>
      <c r="S8" s="905" t="s">
        <v>1176</v>
      </c>
      <c r="T8" s="905"/>
      <c r="U8" s="905"/>
      <c r="V8" s="905"/>
      <c r="W8" s="905"/>
      <c r="X8" s="905"/>
      <c r="Y8" s="905"/>
      <c r="Z8" s="905"/>
      <c r="AA8" s="905"/>
      <c r="AB8" s="905"/>
      <c r="AC8" s="905"/>
      <c r="AD8" s="906"/>
    </row>
    <row r="9" spans="2:30" ht="39.75" customHeight="1">
      <c r="B9" s="1787" t="s">
        <v>294</v>
      </c>
      <c r="C9" s="1788"/>
      <c r="D9" s="1788"/>
      <c r="E9" s="1788"/>
      <c r="F9" s="1788"/>
      <c r="G9" s="826"/>
      <c r="H9" s="706" t="s">
        <v>121</v>
      </c>
      <c r="I9" s="905" t="s">
        <v>1712</v>
      </c>
      <c r="J9" s="827"/>
      <c r="K9" s="827"/>
      <c r="L9" s="827"/>
      <c r="M9" s="827"/>
      <c r="N9" s="827"/>
      <c r="O9" s="827"/>
      <c r="P9" s="827"/>
      <c r="Q9" s="827"/>
      <c r="R9" s="827"/>
      <c r="S9" s="827"/>
      <c r="T9" s="827"/>
      <c r="U9" s="827"/>
      <c r="V9" s="827"/>
      <c r="W9" s="827"/>
      <c r="X9" s="827"/>
      <c r="Y9" s="827"/>
      <c r="Z9" s="827"/>
      <c r="AA9" s="827"/>
      <c r="AB9" s="827"/>
      <c r="AC9" s="827"/>
      <c r="AD9" s="828"/>
    </row>
    <row r="10" spans="2:30" s="809" customFormat="1"/>
    <row r="11" spans="2:30" s="809" customFormat="1" ht="10.5" customHeight="1">
      <c r="B11" s="829"/>
      <c r="C11" s="830"/>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1"/>
    </row>
    <row r="12" spans="2:30" s="809" customFormat="1" ht="10.5" customHeight="1">
      <c r="B12" s="870"/>
      <c r="C12" s="829"/>
      <c r="D12" s="830"/>
      <c r="E12" s="830"/>
      <c r="F12" s="830"/>
      <c r="G12" s="829"/>
      <c r="H12" s="830"/>
      <c r="I12" s="830"/>
      <c r="J12" s="830"/>
      <c r="K12" s="830"/>
      <c r="L12" s="830"/>
      <c r="M12" s="830"/>
      <c r="N12" s="830"/>
      <c r="O12" s="830"/>
      <c r="P12" s="830"/>
      <c r="Q12" s="830"/>
      <c r="R12" s="830"/>
      <c r="S12" s="830"/>
      <c r="T12" s="830"/>
      <c r="U12" s="830"/>
      <c r="V12" s="830"/>
      <c r="W12" s="830"/>
      <c r="X12" s="830"/>
      <c r="Y12" s="830"/>
      <c r="Z12" s="831"/>
      <c r="AA12" s="830"/>
      <c r="AB12" s="830"/>
      <c r="AC12" s="831"/>
      <c r="AD12" s="912"/>
    </row>
    <row r="13" spans="2:30" s="809" customFormat="1" ht="32.25" customHeight="1">
      <c r="B13" s="447"/>
      <c r="C13" s="2089" t="s">
        <v>295</v>
      </c>
      <c r="D13" s="2017"/>
      <c r="E13" s="2017"/>
      <c r="F13" s="2090"/>
      <c r="H13" s="835" t="s">
        <v>107</v>
      </c>
      <c r="I13" s="2091" t="s">
        <v>843</v>
      </c>
      <c r="J13" s="2092"/>
      <c r="K13" s="2092"/>
      <c r="L13" s="2092"/>
      <c r="M13" s="2092"/>
      <c r="N13" s="2092"/>
      <c r="O13" s="2092"/>
      <c r="P13" s="2092"/>
      <c r="Q13" s="2092"/>
      <c r="R13" s="2092"/>
      <c r="S13" s="1787"/>
      <c r="T13" s="1788"/>
      <c r="U13" s="814" t="s">
        <v>89</v>
      </c>
      <c r="V13" s="812"/>
      <c r="W13" s="812"/>
      <c r="X13" s="812"/>
      <c r="Y13" s="812"/>
      <c r="AA13" s="870"/>
      <c r="AC13" s="912"/>
      <c r="AD13" s="912"/>
    </row>
    <row r="14" spans="2:30" s="809" customFormat="1" ht="32.25" customHeight="1">
      <c r="B14" s="447"/>
      <c r="C14" s="447"/>
      <c r="D14" s="840"/>
      <c r="E14" s="840"/>
      <c r="F14" s="841"/>
      <c r="H14" s="835" t="s">
        <v>104</v>
      </c>
      <c r="I14" s="2091" t="s">
        <v>844</v>
      </c>
      <c r="J14" s="2092"/>
      <c r="K14" s="2092"/>
      <c r="L14" s="2092"/>
      <c r="M14" s="2092"/>
      <c r="N14" s="2092"/>
      <c r="O14" s="2092"/>
      <c r="P14" s="2092"/>
      <c r="Q14" s="2092"/>
      <c r="R14" s="2092"/>
      <c r="S14" s="1787"/>
      <c r="T14" s="1788"/>
      <c r="U14" s="814" t="s">
        <v>89</v>
      </c>
      <c r="V14" s="812"/>
      <c r="W14" s="812"/>
      <c r="X14" s="812"/>
      <c r="Y14" s="812"/>
      <c r="AA14" s="718" t="s">
        <v>1119</v>
      </c>
      <c r="AB14" s="719" t="s">
        <v>440</v>
      </c>
      <c r="AC14" s="720" t="s">
        <v>674</v>
      </c>
      <c r="AD14" s="912"/>
    </row>
    <row r="15" spans="2:30" s="809" customFormat="1" ht="32.25" customHeight="1">
      <c r="B15" s="870"/>
      <c r="C15" s="870"/>
      <c r="F15" s="912"/>
      <c r="H15" s="835" t="s">
        <v>211</v>
      </c>
      <c r="I15" s="2093" t="s">
        <v>284</v>
      </c>
      <c r="J15" s="2094"/>
      <c r="K15" s="2094"/>
      <c r="L15" s="2094"/>
      <c r="M15" s="2094"/>
      <c r="N15" s="2094"/>
      <c r="O15" s="2094"/>
      <c r="P15" s="2094"/>
      <c r="Q15" s="2094"/>
      <c r="R15" s="2095"/>
      <c r="S15" s="1787"/>
      <c r="T15" s="1788"/>
      <c r="U15" s="814" t="s">
        <v>60</v>
      </c>
      <c r="V15" s="809" t="s">
        <v>198</v>
      </c>
      <c r="W15" s="2096" t="s">
        <v>845</v>
      </c>
      <c r="X15" s="2096"/>
      <c r="Y15" s="2096"/>
      <c r="Z15" s="816"/>
      <c r="AA15" s="721" t="s">
        <v>121</v>
      </c>
      <c r="AB15" s="707" t="s">
        <v>440</v>
      </c>
      <c r="AC15" s="722" t="s">
        <v>121</v>
      </c>
      <c r="AD15" s="850"/>
    </row>
    <row r="16" spans="2:30" s="809" customFormat="1">
      <c r="B16" s="870"/>
      <c r="C16" s="832"/>
      <c r="D16" s="833"/>
      <c r="E16" s="833"/>
      <c r="F16" s="834"/>
      <c r="G16" s="833"/>
      <c r="H16" s="833"/>
      <c r="I16" s="833"/>
      <c r="J16" s="833"/>
      <c r="K16" s="833"/>
      <c r="L16" s="833"/>
      <c r="M16" s="833"/>
      <c r="N16" s="833"/>
      <c r="O16" s="833"/>
      <c r="P16" s="833"/>
      <c r="Q16" s="833"/>
      <c r="R16" s="833"/>
      <c r="S16" s="833"/>
      <c r="T16" s="833"/>
      <c r="U16" s="833"/>
      <c r="V16" s="833"/>
      <c r="W16" s="833"/>
      <c r="X16" s="833"/>
      <c r="Y16" s="833"/>
      <c r="Z16" s="833"/>
      <c r="AA16" s="832"/>
      <c r="AB16" s="833"/>
      <c r="AC16" s="834"/>
      <c r="AD16" s="912"/>
    </row>
    <row r="17" spans="2:30" s="809" customFormat="1" ht="10.5" customHeight="1">
      <c r="B17" s="870"/>
      <c r="C17" s="829"/>
      <c r="D17" s="830"/>
      <c r="E17" s="830"/>
      <c r="F17" s="830"/>
      <c r="G17" s="829"/>
      <c r="H17" s="830"/>
      <c r="I17" s="830"/>
      <c r="J17" s="830"/>
      <c r="K17" s="830"/>
      <c r="L17" s="830"/>
      <c r="M17" s="830"/>
      <c r="N17" s="830"/>
      <c r="O17" s="830"/>
      <c r="P17" s="830"/>
      <c r="Q17" s="830"/>
      <c r="R17" s="830"/>
      <c r="S17" s="830"/>
      <c r="T17" s="830"/>
      <c r="U17" s="830"/>
      <c r="V17" s="830"/>
      <c r="W17" s="830"/>
      <c r="X17" s="830"/>
      <c r="Y17" s="830"/>
      <c r="Z17" s="831"/>
      <c r="AA17" s="830"/>
      <c r="AB17" s="830"/>
      <c r="AC17" s="831"/>
      <c r="AD17" s="912"/>
    </row>
    <row r="18" spans="2:30" s="809" customFormat="1" ht="27" customHeight="1">
      <c r="B18" s="447"/>
      <c r="C18" s="2089" t="s">
        <v>296</v>
      </c>
      <c r="D18" s="2017"/>
      <c r="E18" s="2017"/>
      <c r="F18" s="2090"/>
      <c r="H18" s="835" t="s">
        <v>107</v>
      </c>
      <c r="I18" s="2091" t="s">
        <v>297</v>
      </c>
      <c r="J18" s="2092"/>
      <c r="K18" s="2092"/>
      <c r="L18" s="2092"/>
      <c r="M18" s="2092"/>
      <c r="N18" s="2092"/>
      <c r="O18" s="2092"/>
      <c r="P18" s="2092"/>
      <c r="Q18" s="2092"/>
      <c r="R18" s="2092"/>
      <c r="S18" s="1787"/>
      <c r="T18" s="1788"/>
      <c r="U18" s="814" t="s">
        <v>30</v>
      </c>
      <c r="V18" s="812"/>
      <c r="W18" s="812"/>
      <c r="X18" s="812"/>
      <c r="Y18" s="812"/>
      <c r="AA18" s="870"/>
      <c r="AC18" s="912"/>
      <c r="AD18" s="912"/>
    </row>
    <row r="19" spans="2:30" s="809" customFormat="1" ht="27" customHeight="1">
      <c r="B19" s="447"/>
      <c r="C19" s="2089"/>
      <c r="D19" s="2017"/>
      <c r="E19" s="2017"/>
      <c r="F19" s="2090"/>
      <c r="H19" s="835" t="s">
        <v>104</v>
      </c>
      <c r="I19" s="2091" t="s">
        <v>298</v>
      </c>
      <c r="J19" s="2092"/>
      <c r="K19" s="2092"/>
      <c r="L19" s="2092"/>
      <c r="M19" s="2092"/>
      <c r="N19" s="2092"/>
      <c r="O19" s="2092"/>
      <c r="P19" s="2092"/>
      <c r="Q19" s="2092"/>
      <c r="R19" s="2092"/>
      <c r="S19" s="1787"/>
      <c r="T19" s="1788"/>
      <c r="U19" s="814" t="s">
        <v>89</v>
      </c>
      <c r="V19" s="812"/>
      <c r="W19" s="812"/>
      <c r="X19" s="812"/>
      <c r="Y19" s="812"/>
      <c r="AA19" s="870"/>
      <c r="AC19" s="912"/>
      <c r="AD19" s="912"/>
    </row>
    <row r="20" spans="2:30" s="809" customFormat="1" ht="27" customHeight="1">
      <c r="B20" s="447"/>
      <c r="C20" s="447"/>
      <c r="D20" s="840"/>
      <c r="E20" s="840"/>
      <c r="F20" s="841"/>
      <c r="H20" s="835" t="s">
        <v>211</v>
      </c>
      <c r="I20" s="2091" t="s">
        <v>846</v>
      </c>
      <c r="J20" s="2092"/>
      <c r="K20" s="2092"/>
      <c r="L20" s="2092"/>
      <c r="M20" s="2092"/>
      <c r="N20" s="2092"/>
      <c r="O20" s="2092"/>
      <c r="P20" s="2092"/>
      <c r="Q20" s="2092"/>
      <c r="R20" s="2092"/>
      <c r="S20" s="1787"/>
      <c r="T20" s="1788"/>
      <c r="U20" s="814" t="s">
        <v>89</v>
      </c>
      <c r="V20" s="812"/>
      <c r="W20" s="812"/>
      <c r="X20" s="812"/>
      <c r="Y20" s="812"/>
      <c r="AA20" s="718" t="s">
        <v>1119</v>
      </c>
      <c r="AB20" s="719" t="s">
        <v>440</v>
      </c>
      <c r="AC20" s="720" t="s">
        <v>674</v>
      </c>
      <c r="AD20" s="912"/>
    </row>
    <row r="21" spans="2:30" s="809" customFormat="1" ht="27" customHeight="1">
      <c r="B21" s="870"/>
      <c r="C21" s="870"/>
      <c r="F21" s="912"/>
      <c r="H21" s="835" t="s">
        <v>207</v>
      </c>
      <c r="I21" s="2093" t="s">
        <v>299</v>
      </c>
      <c r="J21" s="2094"/>
      <c r="K21" s="2094"/>
      <c r="L21" s="2094"/>
      <c r="M21" s="2094"/>
      <c r="N21" s="2094"/>
      <c r="O21" s="2094"/>
      <c r="P21" s="2094"/>
      <c r="Q21" s="2094"/>
      <c r="R21" s="2095"/>
      <c r="S21" s="1787"/>
      <c r="T21" s="1788"/>
      <c r="U21" s="814" t="s">
        <v>60</v>
      </c>
      <c r="V21" s="809" t="s">
        <v>198</v>
      </c>
      <c r="W21" s="2096" t="s">
        <v>847</v>
      </c>
      <c r="X21" s="2096"/>
      <c r="Y21" s="2096"/>
      <c r="Z21" s="816"/>
      <c r="AA21" s="721" t="s">
        <v>121</v>
      </c>
      <c r="AB21" s="707" t="s">
        <v>440</v>
      </c>
      <c r="AC21" s="722" t="s">
        <v>121</v>
      </c>
      <c r="AD21" s="850"/>
    </row>
    <row r="22" spans="2:30" s="809" customFormat="1">
      <c r="B22" s="870"/>
      <c r="C22" s="832"/>
      <c r="D22" s="833"/>
      <c r="E22" s="833"/>
      <c r="F22" s="834"/>
      <c r="G22" s="833"/>
      <c r="H22" s="833"/>
      <c r="I22" s="833"/>
      <c r="J22" s="833"/>
      <c r="K22" s="833"/>
      <c r="L22" s="833"/>
      <c r="M22" s="833"/>
      <c r="N22" s="833"/>
      <c r="O22" s="833"/>
      <c r="P22" s="833"/>
      <c r="Q22" s="833"/>
      <c r="R22" s="833"/>
      <c r="S22" s="833"/>
      <c r="T22" s="833"/>
      <c r="U22" s="833"/>
      <c r="V22" s="833"/>
      <c r="W22" s="833"/>
      <c r="X22" s="833"/>
      <c r="Y22" s="833"/>
      <c r="Z22" s="833"/>
      <c r="AA22" s="832"/>
      <c r="AB22" s="833"/>
      <c r="AC22" s="834"/>
      <c r="AD22" s="912"/>
    </row>
    <row r="23" spans="2:30" s="809" customFormat="1">
      <c r="B23" s="832"/>
      <c r="C23" s="833"/>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c r="AC23" s="833"/>
      <c r="AD23" s="834"/>
    </row>
    <row r="24" spans="2:30" s="809" customFormat="1" ht="7.5" customHeight="1">
      <c r="B24" s="1874"/>
      <c r="C24" s="1874"/>
      <c r="D24" s="1874"/>
      <c r="E24" s="1874"/>
      <c r="F24" s="1874"/>
      <c r="G24" s="1874"/>
      <c r="H24" s="1874"/>
      <c r="I24" s="1874"/>
      <c r="J24" s="1874"/>
      <c r="K24" s="1874"/>
      <c r="L24" s="1874"/>
      <c r="M24" s="1874"/>
      <c r="N24" s="1874"/>
      <c r="O24" s="1874"/>
      <c r="P24" s="1874"/>
      <c r="Q24" s="1874"/>
      <c r="R24" s="1874"/>
      <c r="S24" s="1874"/>
      <c r="T24" s="1874"/>
      <c r="U24" s="1874"/>
      <c r="V24" s="1874"/>
      <c r="W24" s="1874"/>
      <c r="X24" s="1874"/>
      <c r="Y24" s="1874"/>
      <c r="Z24" s="1874"/>
      <c r="AA24" s="1874"/>
      <c r="AB24" s="1874"/>
      <c r="AC24" s="1874"/>
      <c r="AD24" s="1874"/>
    </row>
    <row r="25" spans="2:30" s="809" customFormat="1" ht="86.25" customHeight="1">
      <c r="B25" s="1917" t="s">
        <v>848</v>
      </c>
      <c r="C25" s="1917"/>
      <c r="D25" s="1811" t="s">
        <v>1713</v>
      </c>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816"/>
    </row>
    <row r="26" spans="2:30" s="809" customFormat="1" ht="31.5" customHeight="1">
      <c r="B26" s="1906" t="s">
        <v>849</v>
      </c>
      <c r="C26" s="1906"/>
      <c r="D26" s="1906" t="s">
        <v>1714</v>
      </c>
      <c r="E26" s="1906"/>
      <c r="F26" s="1906"/>
      <c r="G26" s="1906"/>
      <c r="H26" s="1906"/>
      <c r="I26" s="1906"/>
      <c r="J26" s="1906"/>
      <c r="K26" s="1906"/>
      <c r="L26" s="1906"/>
      <c r="M26" s="1906"/>
      <c r="N26" s="1906"/>
      <c r="O26" s="1906"/>
      <c r="P26" s="1906"/>
      <c r="Q26" s="1906"/>
      <c r="R26" s="1906"/>
      <c r="S26" s="1906"/>
      <c r="T26" s="1906"/>
      <c r="U26" s="1906"/>
      <c r="V26" s="1906"/>
      <c r="W26" s="1906"/>
      <c r="X26" s="1906"/>
      <c r="Y26" s="1906"/>
      <c r="Z26" s="1906"/>
      <c r="AA26" s="1906"/>
      <c r="AB26" s="1906"/>
      <c r="AC26" s="1906"/>
      <c r="AD26" s="840"/>
    </row>
    <row r="27" spans="2:30" s="809" customFormat="1" ht="29.25" customHeight="1">
      <c r="B27" s="1906" t="s">
        <v>300</v>
      </c>
      <c r="C27" s="1906"/>
      <c r="D27" s="1906"/>
      <c r="E27" s="1906"/>
      <c r="F27" s="1906"/>
      <c r="G27" s="1906"/>
      <c r="H27" s="1906"/>
      <c r="I27" s="1906"/>
      <c r="J27" s="1906"/>
      <c r="K27" s="1906"/>
      <c r="L27" s="1906"/>
      <c r="M27" s="1906"/>
      <c r="N27" s="1906"/>
      <c r="O27" s="1906"/>
      <c r="P27" s="1906"/>
      <c r="Q27" s="1906"/>
      <c r="R27" s="1906"/>
      <c r="S27" s="1906"/>
      <c r="T27" s="1906"/>
      <c r="U27" s="1906"/>
      <c r="V27" s="1906"/>
      <c r="W27" s="1906"/>
      <c r="X27" s="1906"/>
      <c r="Y27" s="1906"/>
      <c r="Z27" s="1906"/>
      <c r="AA27" s="1906"/>
      <c r="AB27" s="1906"/>
      <c r="AC27" s="1906"/>
      <c r="AD27" s="1906"/>
    </row>
    <row r="28" spans="2:30" s="809" customFormat="1">
      <c r="B28" s="1906"/>
      <c r="C28" s="1906"/>
      <c r="D28" s="1906"/>
      <c r="E28" s="1906"/>
      <c r="F28" s="1906"/>
      <c r="G28" s="1906"/>
      <c r="H28" s="1906"/>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60"/>
      <c r="D122" s="60"/>
      <c r="E122" s="60"/>
      <c r="F122" s="60"/>
      <c r="G122" s="60"/>
    </row>
    <row r="123" spans="3:7">
      <c r="C123" s="58"/>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58794109-459C-41B7-B107-8F3F3B89E427}">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A63F-79AD-4C33-ADBE-C50E028ED023}">
  <sheetPr>
    <tabColor rgb="FFFFFF00"/>
    <pageSetUpPr fitToPage="1"/>
  </sheetPr>
  <dimension ref="A1:AK78"/>
  <sheetViews>
    <sheetView view="pageBreakPreview" zoomScaleNormal="100" zoomScaleSheetLayoutView="100" workbookViewId="0"/>
  </sheetViews>
  <sheetFormatPr defaultColWidth="3.44140625" defaultRowHeight="13.2"/>
  <cols>
    <col min="1" max="1" width="3.44140625" style="3"/>
    <col min="2" max="2" width="3" style="749"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738" customFormat="1"/>
    <row r="2" spans="2:27" s="738" customFormat="1">
      <c r="B2" s="738" t="s">
        <v>1563</v>
      </c>
      <c r="AA2" s="45" t="s">
        <v>766</v>
      </c>
    </row>
    <row r="3" spans="2:27" s="738" customFormat="1" ht="8.25" customHeight="1"/>
    <row r="4" spans="2:27" s="738" customFormat="1">
      <c r="B4" s="1899" t="s">
        <v>1564</v>
      </c>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row>
    <row r="5" spans="2:27" s="738" customFormat="1" ht="6.75" customHeight="1"/>
    <row r="6" spans="2:27" s="738" customFormat="1" ht="18.600000000000001" customHeight="1">
      <c r="B6" s="1993" t="s">
        <v>1565</v>
      </c>
      <c r="C6" s="1993"/>
      <c r="D6" s="1993"/>
      <c r="E6" s="1993"/>
      <c r="F6" s="1993"/>
      <c r="G6" s="1787"/>
      <c r="H6" s="1788"/>
      <c r="I6" s="1788"/>
      <c r="J6" s="1788"/>
      <c r="K6" s="1788"/>
      <c r="L6" s="1788"/>
      <c r="M6" s="1788"/>
      <c r="N6" s="1788"/>
      <c r="O6" s="1788"/>
      <c r="P6" s="1788"/>
      <c r="Q6" s="1788"/>
      <c r="R6" s="1788"/>
      <c r="S6" s="1788"/>
      <c r="T6" s="1788"/>
      <c r="U6" s="1788"/>
      <c r="V6" s="1788"/>
      <c r="W6" s="1788"/>
      <c r="X6" s="1788"/>
      <c r="Y6" s="1788"/>
      <c r="Z6" s="1788"/>
      <c r="AA6" s="1789"/>
    </row>
    <row r="7" spans="2:27" s="738" customFormat="1" ht="19.5" customHeight="1">
      <c r="B7" s="1993" t="s">
        <v>1110</v>
      </c>
      <c r="C7" s="1993"/>
      <c r="D7" s="1993"/>
      <c r="E7" s="1993"/>
      <c r="F7" s="1993"/>
      <c r="G7" s="1787"/>
      <c r="H7" s="1788"/>
      <c r="I7" s="1788"/>
      <c r="J7" s="1788"/>
      <c r="K7" s="1788"/>
      <c r="L7" s="1788"/>
      <c r="M7" s="1788"/>
      <c r="N7" s="1788"/>
      <c r="O7" s="1788"/>
      <c r="P7" s="1788"/>
      <c r="Q7" s="1788"/>
      <c r="R7" s="1788"/>
      <c r="S7" s="1788"/>
      <c r="T7" s="1788"/>
      <c r="U7" s="1788"/>
      <c r="V7" s="1788"/>
      <c r="W7" s="1788"/>
      <c r="X7" s="1788"/>
      <c r="Y7" s="1788"/>
      <c r="Z7" s="1788"/>
      <c r="AA7" s="1789"/>
    </row>
    <row r="8" spans="2:27" s="738" customFormat="1" ht="19.5" customHeight="1">
      <c r="B8" s="1787" t="s">
        <v>1566</v>
      </c>
      <c r="C8" s="1788"/>
      <c r="D8" s="1788"/>
      <c r="E8" s="1788"/>
      <c r="F8" s="1789"/>
      <c r="G8" s="1994" t="s">
        <v>197</v>
      </c>
      <c r="H8" s="1995"/>
      <c r="I8" s="1995"/>
      <c r="J8" s="1995"/>
      <c r="K8" s="1995"/>
      <c r="L8" s="1995"/>
      <c r="M8" s="1995"/>
      <c r="N8" s="1995"/>
      <c r="O8" s="1995"/>
      <c r="P8" s="1995"/>
      <c r="Q8" s="1995"/>
      <c r="R8" s="1995"/>
      <c r="S8" s="1995"/>
      <c r="T8" s="1995"/>
      <c r="U8" s="1995"/>
      <c r="V8" s="1995"/>
      <c r="W8" s="1995"/>
      <c r="X8" s="1995"/>
      <c r="Y8" s="1995"/>
      <c r="Z8" s="1995"/>
      <c r="AA8" s="1996"/>
    </row>
    <row r="9" spans="2:27" ht="20.100000000000001" customHeight="1">
      <c r="B9" s="2002" t="s">
        <v>1567</v>
      </c>
      <c r="C9" s="2003"/>
      <c r="D9" s="2003"/>
      <c r="E9" s="2003"/>
      <c r="F9" s="2003"/>
      <c r="G9" s="2138" t="s">
        <v>1568</v>
      </c>
      <c r="H9" s="2138"/>
      <c r="I9" s="2138"/>
      <c r="J9" s="2138"/>
      <c r="K9" s="2138"/>
      <c r="L9" s="2138"/>
      <c r="M9" s="2138"/>
      <c r="N9" s="2138" t="s">
        <v>1569</v>
      </c>
      <c r="O9" s="2138"/>
      <c r="P9" s="2138"/>
      <c r="Q9" s="2138"/>
      <c r="R9" s="2138"/>
      <c r="S9" s="2138"/>
      <c r="T9" s="2138"/>
      <c r="U9" s="2138" t="s">
        <v>1570</v>
      </c>
      <c r="V9" s="2138"/>
      <c r="W9" s="2138"/>
      <c r="X9" s="2138"/>
      <c r="Y9" s="2138"/>
      <c r="Z9" s="2138"/>
      <c r="AA9" s="2138"/>
    </row>
    <row r="10" spans="2:27" ht="20.100000000000001" customHeight="1">
      <c r="B10" s="2008"/>
      <c r="C10" s="1899"/>
      <c r="D10" s="1899"/>
      <c r="E10" s="1899"/>
      <c r="F10" s="1899"/>
      <c r="G10" s="2138" t="s">
        <v>1571</v>
      </c>
      <c r="H10" s="2138"/>
      <c r="I10" s="2138"/>
      <c r="J10" s="2138"/>
      <c r="K10" s="2138"/>
      <c r="L10" s="2138"/>
      <c r="M10" s="2138"/>
      <c r="N10" s="2138" t="s">
        <v>1572</v>
      </c>
      <c r="O10" s="2138"/>
      <c r="P10" s="2138"/>
      <c r="Q10" s="2138"/>
      <c r="R10" s="2138"/>
      <c r="S10" s="2138"/>
      <c r="T10" s="2138"/>
      <c r="U10" s="2138" t="s">
        <v>1573</v>
      </c>
      <c r="V10" s="2138"/>
      <c r="W10" s="2138"/>
      <c r="X10" s="2138"/>
      <c r="Y10" s="2138"/>
      <c r="Z10" s="2138"/>
      <c r="AA10" s="2138"/>
    </row>
    <row r="11" spans="2:27" ht="20.100000000000001" customHeight="1">
      <c r="B11" s="2008"/>
      <c r="C11" s="1899"/>
      <c r="D11" s="1899"/>
      <c r="E11" s="1899"/>
      <c r="F11" s="1899"/>
      <c r="G11" s="2138" t="s">
        <v>1574</v>
      </c>
      <c r="H11" s="2138"/>
      <c r="I11" s="2138"/>
      <c r="J11" s="2138"/>
      <c r="K11" s="2138"/>
      <c r="L11" s="2138"/>
      <c r="M11" s="2138"/>
      <c r="N11" s="2138" t="s">
        <v>1575</v>
      </c>
      <c r="O11" s="2138"/>
      <c r="P11" s="2138"/>
      <c r="Q11" s="2138"/>
      <c r="R11" s="2138"/>
      <c r="S11" s="2138"/>
      <c r="T11" s="2138"/>
      <c r="U11" s="2138" t="s">
        <v>1576</v>
      </c>
      <c r="V11" s="2138"/>
      <c r="W11" s="2138"/>
      <c r="X11" s="2138"/>
      <c r="Y11" s="2138"/>
      <c r="Z11" s="2138"/>
      <c r="AA11" s="2138"/>
    </row>
    <row r="12" spans="2:27" ht="20.100000000000001" customHeight="1">
      <c r="B12" s="2008"/>
      <c r="C12" s="1899"/>
      <c r="D12" s="1899"/>
      <c r="E12" s="1899"/>
      <c r="F12" s="1899"/>
      <c r="G12" s="2138" t="s">
        <v>1577</v>
      </c>
      <c r="H12" s="2138"/>
      <c r="I12" s="2138"/>
      <c r="J12" s="2138"/>
      <c r="K12" s="2138"/>
      <c r="L12" s="2138"/>
      <c r="M12" s="2138"/>
      <c r="N12" s="2138" t="s">
        <v>1578</v>
      </c>
      <c r="O12" s="2138"/>
      <c r="P12" s="2138"/>
      <c r="Q12" s="2138"/>
      <c r="R12" s="2138"/>
      <c r="S12" s="2138"/>
      <c r="T12" s="2138"/>
      <c r="U12" s="2139" t="s">
        <v>1579</v>
      </c>
      <c r="V12" s="2139"/>
      <c r="W12" s="2139"/>
      <c r="X12" s="2139"/>
      <c r="Y12" s="2139"/>
      <c r="Z12" s="2139"/>
      <c r="AA12" s="2139"/>
    </row>
    <row r="13" spans="2:27" ht="20.100000000000001" customHeight="1">
      <c r="B13" s="2008"/>
      <c r="C13" s="1899"/>
      <c r="D13" s="1899"/>
      <c r="E13" s="1899"/>
      <c r="F13" s="1899"/>
      <c r="G13" s="2138" t="s">
        <v>1580</v>
      </c>
      <c r="H13" s="2138"/>
      <c r="I13" s="2138"/>
      <c r="J13" s="2138"/>
      <c r="K13" s="2138"/>
      <c r="L13" s="2138"/>
      <c r="M13" s="2138"/>
      <c r="N13" s="2138" t="s">
        <v>1581</v>
      </c>
      <c r="O13" s="2138"/>
      <c r="P13" s="2138"/>
      <c r="Q13" s="2138"/>
      <c r="R13" s="2138"/>
      <c r="S13" s="2138"/>
      <c r="T13" s="2138"/>
      <c r="U13" s="2139" t="s">
        <v>1582</v>
      </c>
      <c r="V13" s="2139"/>
      <c r="W13" s="2139"/>
      <c r="X13" s="2139"/>
      <c r="Y13" s="2139"/>
      <c r="Z13" s="2139"/>
      <c r="AA13" s="2139"/>
    </row>
    <row r="14" spans="2:27" ht="20.100000000000001" customHeight="1">
      <c r="B14" s="2005"/>
      <c r="C14" s="2006"/>
      <c r="D14" s="2006"/>
      <c r="E14" s="2006"/>
      <c r="F14" s="2006"/>
      <c r="G14" s="2138" t="s">
        <v>1583</v>
      </c>
      <c r="H14" s="2138"/>
      <c r="I14" s="2138"/>
      <c r="J14" s="2138"/>
      <c r="K14" s="2138"/>
      <c r="L14" s="2138"/>
      <c r="M14" s="2138"/>
      <c r="N14" s="2138"/>
      <c r="O14" s="2138"/>
      <c r="P14" s="2138"/>
      <c r="Q14" s="2138"/>
      <c r="R14" s="2138"/>
      <c r="S14" s="2138"/>
      <c r="T14" s="2138"/>
      <c r="U14" s="2139"/>
      <c r="V14" s="2139"/>
      <c r="W14" s="2139"/>
      <c r="X14" s="2139"/>
      <c r="Y14" s="2139"/>
      <c r="Z14" s="2139"/>
      <c r="AA14" s="2139"/>
    </row>
    <row r="15" spans="2:27" ht="20.25" customHeight="1">
      <c r="B15" s="1787" t="s">
        <v>1584</v>
      </c>
      <c r="C15" s="1788"/>
      <c r="D15" s="1788"/>
      <c r="E15" s="1788"/>
      <c r="F15" s="1789"/>
      <c r="G15" s="1997" t="s">
        <v>1585</v>
      </c>
      <c r="H15" s="1998"/>
      <c r="I15" s="1998"/>
      <c r="J15" s="1998"/>
      <c r="K15" s="1998"/>
      <c r="L15" s="1998"/>
      <c r="M15" s="1998"/>
      <c r="N15" s="1998"/>
      <c r="O15" s="1998"/>
      <c r="P15" s="1998"/>
      <c r="Q15" s="1998"/>
      <c r="R15" s="1998"/>
      <c r="S15" s="1998"/>
      <c r="T15" s="1998"/>
      <c r="U15" s="1998"/>
      <c r="V15" s="1998"/>
      <c r="W15" s="1998"/>
      <c r="X15" s="1998"/>
      <c r="Y15" s="1998"/>
      <c r="Z15" s="1998"/>
      <c r="AA15" s="1999"/>
    </row>
    <row r="16" spans="2:27" s="738" customFormat="1" ht="9" customHeight="1"/>
    <row r="17" spans="2:27" s="738" customFormat="1" ht="17.25" customHeight="1">
      <c r="B17" s="738" t="s">
        <v>1586</v>
      </c>
    </row>
    <row r="18" spans="2:27" s="738" customFormat="1" ht="6" customHeight="1">
      <c r="B18" s="763"/>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5"/>
    </row>
    <row r="19" spans="2:27" s="738" customFormat="1" ht="19.5" customHeight="1">
      <c r="B19" s="450"/>
      <c r="C19" s="738" t="s">
        <v>1587</v>
      </c>
      <c r="D19" s="736"/>
      <c r="E19" s="736"/>
      <c r="F19" s="736"/>
      <c r="G19" s="736"/>
      <c r="H19" s="736"/>
      <c r="I19" s="736"/>
      <c r="J19" s="736"/>
      <c r="K19" s="736"/>
      <c r="L19" s="736"/>
      <c r="M19" s="736"/>
      <c r="N19" s="736"/>
      <c r="O19" s="736"/>
      <c r="Y19" s="2133" t="s">
        <v>94</v>
      </c>
      <c r="Z19" s="2133"/>
      <c r="AA19" s="444"/>
    </row>
    <row r="20" spans="2:27" s="738" customFormat="1">
      <c r="B20" s="450"/>
      <c r="D20" s="736"/>
      <c r="E20" s="736"/>
      <c r="F20" s="736"/>
      <c r="G20" s="736"/>
      <c r="H20" s="736"/>
      <c r="I20" s="736"/>
      <c r="J20" s="736"/>
      <c r="K20" s="736"/>
      <c r="L20" s="736"/>
      <c r="M20" s="736"/>
      <c r="N20" s="736"/>
      <c r="O20" s="736"/>
      <c r="Y20" s="769"/>
      <c r="Z20" s="769"/>
      <c r="AA20" s="444"/>
    </row>
    <row r="21" spans="2:27" s="738" customFormat="1">
      <c r="B21" s="450"/>
      <c r="C21" s="738" t="s">
        <v>1588</v>
      </c>
      <c r="D21" s="736"/>
      <c r="E21" s="736"/>
      <c r="F21" s="736"/>
      <c r="G21" s="736"/>
      <c r="H21" s="736"/>
      <c r="I21" s="736"/>
      <c r="J21" s="736"/>
      <c r="K21" s="736"/>
      <c r="L21" s="736"/>
      <c r="M21" s="736"/>
      <c r="N21" s="736"/>
      <c r="O21" s="736"/>
      <c r="Y21" s="769"/>
      <c r="Z21" s="769"/>
      <c r="AA21" s="444"/>
    </row>
    <row r="22" spans="2:27" s="738" customFormat="1" ht="19.5" customHeight="1">
      <c r="B22" s="450"/>
      <c r="C22" s="738" t="s">
        <v>1589</v>
      </c>
      <c r="D22" s="736"/>
      <c r="E22" s="736"/>
      <c r="F22" s="736"/>
      <c r="G22" s="736"/>
      <c r="H22" s="736"/>
      <c r="I22" s="736"/>
      <c r="J22" s="736"/>
      <c r="K22" s="736"/>
      <c r="L22" s="736"/>
      <c r="M22" s="736"/>
      <c r="N22" s="736"/>
      <c r="O22" s="736"/>
      <c r="Y22" s="2133" t="s">
        <v>94</v>
      </c>
      <c r="Z22" s="2133"/>
      <c r="AA22" s="444"/>
    </row>
    <row r="23" spans="2:27" s="738" customFormat="1" ht="19.5" customHeight="1">
      <c r="B23" s="450"/>
      <c r="C23" s="738" t="s">
        <v>1590</v>
      </c>
      <c r="D23" s="736"/>
      <c r="E23" s="736"/>
      <c r="F23" s="736"/>
      <c r="G23" s="736"/>
      <c r="H23" s="736"/>
      <c r="I23" s="736"/>
      <c r="J23" s="736"/>
      <c r="K23" s="736"/>
      <c r="L23" s="736"/>
      <c r="M23" s="736"/>
      <c r="N23" s="736"/>
      <c r="O23" s="736"/>
      <c r="Y23" s="2133" t="s">
        <v>94</v>
      </c>
      <c r="Z23" s="2133"/>
      <c r="AA23" s="444"/>
    </row>
    <row r="24" spans="2:27" s="738" customFormat="1" ht="19.5" customHeight="1">
      <c r="B24" s="450"/>
      <c r="C24" s="738" t="s">
        <v>1591</v>
      </c>
      <c r="D24" s="736"/>
      <c r="E24" s="736"/>
      <c r="F24" s="736"/>
      <c r="G24" s="736"/>
      <c r="H24" s="736"/>
      <c r="I24" s="736"/>
      <c r="J24" s="736"/>
      <c r="K24" s="736"/>
      <c r="L24" s="736"/>
      <c r="M24" s="736"/>
      <c r="N24" s="736"/>
      <c r="O24" s="736"/>
      <c r="Y24" s="2133" t="s">
        <v>94</v>
      </c>
      <c r="Z24" s="2133"/>
      <c r="AA24" s="444"/>
    </row>
    <row r="25" spans="2:27" s="738" customFormat="1" ht="19.5" customHeight="1">
      <c r="B25" s="450"/>
      <c r="D25" s="2030" t="s">
        <v>1592</v>
      </c>
      <c r="E25" s="2030"/>
      <c r="F25" s="2030"/>
      <c r="G25" s="2030"/>
      <c r="H25" s="2030"/>
      <c r="I25" s="2030"/>
      <c r="J25" s="2030"/>
      <c r="K25" s="736"/>
      <c r="L25" s="736"/>
      <c r="M25" s="736"/>
      <c r="N25" s="736"/>
      <c r="O25" s="736"/>
      <c r="Y25" s="769"/>
      <c r="Z25" s="769"/>
      <c r="AA25" s="444"/>
    </row>
    <row r="26" spans="2:27" s="738" customFormat="1" ht="25.05" customHeight="1">
      <c r="B26" s="450"/>
      <c r="C26" s="738" t="s">
        <v>1593</v>
      </c>
      <c r="AA26" s="444"/>
    </row>
    <row r="27" spans="2:27" s="738" customFormat="1" ht="6.75" customHeight="1">
      <c r="B27" s="450"/>
      <c r="AA27" s="444"/>
    </row>
    <row r="28" spans="2:27" s="738" customFormat="1" ht="23.25" customHeight="1">
      <c r="B28" s="450" t="s">
        <v>134</v>
      </c>
      <c r="C28" s="1787" t="s">
        <v>1594</v>
      </c>
      <c r="D28" s="1788"/>
      <c r="E28" s="1788"/>
      <c r="F28" s="1788"/>
      <c r="G28" s="1788"/>
      <c r="H28" s="1789"/>
      <c r="I28" s="2077"/>
      <c r="J28" s="2077"/>
      <c r="K28" s="2077"/>
      <c r="L28" s="2077"/>
      <c r="M28" s="2077"/>
      <c r="N28" s="2077"/>
      <c r="O28" s="2077"/>
      <c r="P28" s="2077"/>
      <c r="Q28" s="2077"/>
      <c r="R28" s="2077"/>
      <c r="S28" s="2077"/>
      <c r="T28" s="2077"/>
      <c r="U28" s="2077"/>
      <c r="V28" s="2077"/>
      <c r="W28" s="2077"/>
      <c r="X28" s="2077"/>
      <c r="Y28" s="2077"/>
      <c r="Z28" s="2134"/>
      <c r="AA28" s="444"/>
    </row>
    <row r="29" spans="2:27" s="738" customFormat="1" ht="23.25" customHeight="1">
      <c r="B29" s="450" t="s">
        <v>134</v>
      </c>
      <c r="C29" s="1787" t="s">
        <v>1595</v>
      </c>
      <c r="D29" s="1788"/>
      <c r="E29" s="1788"/>
      <c r="F29" s="1788"/>
      <c r="G29" s="1788"/>
      <c r="H29" s="1789"/>
      <c r="I29" s="2077"/>
      <c r="J29" s="2077"/>
      <c r="K29" s="2077"/>
      <c r="L29" s="2077"/>
      <c r="M29" s="2077"/>
      <c r="N29" s="2077"/>
      <c r="O29" s="2077"/>
      <c r="P29" s="2077"/>
      <c r="Q29" s="2077"/>
      <c r="R29" s="2077"/>
      <c r="S29" s="2077"/>
      <c r="T29" s="2077"/>
      <c r="U29" s="2077"/>
      <c r="V29" s="2077"/>
      <c r="W29" s="2077"/>
      <c r="X29" s="2077"/>
      <c r="Y29" s="2077"/>
      <c r="Z29" s="2134"/>
      <c r="AA29" s="444"/>
    </row>
    <row r="30" spans="2:27" s="738" customFormat="1" ht="23.25" customHeight="1">
      <c r="B30" s="450" t="s">
        <v>134</v>
      </c>
      <c r="C30" s="1787" t="s">
        <v>1596</v>
      </c>
      <c r="D30" s="1788"/>
      <c r="E30" s="1788"/>
      <c r="F30" s="1788"/>
      <c r="G30" s="1788"/>
      <c r="H30" s="1789"/>
      <c r="I30" s="2077"/>
      <c r="J30" s="2077"/>
      <c r="K30" s="2077"/>
      <c r="L30" s="2077"/>
      <c r="M30" s="2077"/>
      <c r="N30" s="2077"/>
      <c r="O30" s="2077"/>
      <c r="P30" s="2077"/>
      <c r="Q30" s="2077"/>
      <c r="R30" s="2077"/>
      <c r="S30" s="2077"/>
      <c r="T30" s="2077"/>
      <c r="U30" s="2077"/>
      <c r="V30" s="2077"/>
      <c r="W30" s="2077"/>
      <c r="X30" s="2077"/>
      <c r="Y30" s="2077"/>
      <c r="Z30" s="2134"/>
      <c r="AA30" s="444"/>
    </row>
    <row r="31" spans="2:27" s="738" customFormat="1" ht="9" customHeight="1">
      <c r="B31" s="450"/>
      <c r="C31" s="736"/>
      <c r="D31" s="736"/>
      <c r="E31" s="736"/>
      <c r="F31" s="736"/>
      <c r="G31" s="736"/>
      <c r="H31" s="736"/>
      <c r="I31" s="750"/>
      <c r="J31" s="750"/>
      <c r="K31" s="750"/>
      <c r="L31" s="750"/>
      <c r="M31" s="750"/>
      <c r="N31" s="750"/>
      <c r="O31" s="750"/>
      <c r="P31" s="750"/>
      <c r="Q31" s="750"/>
      <c r="R31" s="750"/>
      <c r="S31" s="750"/>
      <c r="T31" s="750"/>
      <c r="U31" s="750"/>
      <c r="V31" s="750"/>
      <c r="W31" s="750"/>
      <c r="X31" s="750"/>
      <c r="Y31" s="750"/>
      <c r="Z31" s="750"/>
      <c r="AA31" s="444"/>
    </row>
    <row r="32" spans="2:27" s="738" customFormat="1" ht="19.5" customHeight="1">
      <c r="B32" s="450"/>
      <c r="C32" s="738" t="s">
        <v>1597</v>
      </c>
      <c r="D32" s="736"/>
      <c r="E32" s="736"/>
      <c r="F32" s="736"/>
      <c r="G32" s="736"/>
      <c r="H32" s="736"/>
      <c r="I32" s="736"/>
      <c r="J32" s="736"/>
      <c r="K32" s="736"/>
      <c r="L32" s="736"/>
      <c r="M32" s="736"/>
      <c r="N32" s="736"/>
      <c r="O32" s="736"/>
      <c r="Y32" s="2133" t="s">
        <v>94</v>
      </c>
      <c r="Z32" s="2133"/>
      <c r="AA32" s="444"/>
    </row>
    <row r="33" spans="1:37" s="738" customFormat="1" ht="12.75" customHeight="1">
      <c r="B33" s="450"/>
      <c r="D33" s="736"/>
      <c r="E33" s="736"/>
      <c r="F33" s="736"/>
      <c r="G33" s="736"/>
      <c r="H33" s="736"/>
      <c r="I33" s="736"/>
      <c r="J33" s="736"/>
      <c r="K33" s="736"/>
      <c r="L33" s="736"/>
      <c r="M33" s="736"/>
      <c r="N33" s="736"/>
      <c r="O33" s="736"/>
      <c r="Y33" s="769"/>
      <c r="Z33" s="769"/>
      <c r="AA33" s="444"/>
    </row>
    <row r="34" spans="1:37" s="738" customFormat="1" ht="19.5" customHeight="1">
      <c r="B34" s="450"/>
      <c r="C34" s="2132" t="s">
        <v>1598</v>
      </c>
      <c r="D34" s="2132"/>
      <c r="E34" s="2132"/>
      <c r="F34" s="2132"/>
      <c r="G34" s="2132"/>
      <c r="H34" s="2132"/>
      <c r="I34" s="2132"/>
      <c r="J34" s="2132"/>
      <c r="K34" s="2132"/>
      <c r="L34" s="2132"/>
      <c r="M34" s="2132"/>
      <c r="N34" s="2132"/>
      <c r="O34" s="2132"/>
      <c r="P34" s="2132"/>
      <c r="Q34" s="2132"/>
      <c r="R34" s="2132"/>
      <c r="S34" s="2132"/>
      <c r="T34" s="2132"/>
      <c r="U34" s="2132"/>
      <c r="V34" s="2132"/>
      <c r="W34" s="2132"/>
      <c r="X34" s="2132"/>
      <c r="Y34" s="2132"/>
      <c r="Z34" s="2132"/>
      <c r="AA34" s="444"/>
    </row>
    <row r="35" spans="1:37" s="738" customFormat="1" ht="19.5" customHeight="1">
      <c r="B35" s="450"/>
      <c r="C35" s="2132" t="s">
        <v>1599</v>
      </c>
      <c r="D35" s="2132"/>
      <c r="E35" s="2132"/>
      <c r="F35" s="2132"/>
      <c r="G35" s="2132"/>
      <c r="H35" s="2132"/>
      <c r="I35" s="2132"/>
      <c r="J35" s="2132"/>
      <c r="K35" s="2132"/>
      <c r="L35" s="2132"/>
      <c r="M35" s="2132"/>
      <c r="N35" s="2132"/>
      <c r="O35" s="2132"/>
      <c r="P35" s="2132"/>
      <c r="Q35" s="2132"/>
      <c r="R35" s="2132"/>
      <c r="S35" s="2132"/>
      <c r="T35" s="2132"/>
      <c r="U35" s="2132"/>
      <c r="V35" s="2132"/>
      <c r="W35" s="2132"/>
      <c r="X35" s="2132"/>
      <c r="Y35" s="2132"/>
      <c r="Z35" s="2132"/>
      <c r="AA35" s="444"/>
    </row>
    <row r="36" spans="1:37" s="738" customFormat="1" ht="19.5" customHeight="1">
      <c r="B36" s="450"/>
      <c r="C36" s="2030" t="s">
        <v>1600</v>
      </c>
      <c r="D36" s="2030"/>
      <c r="E36" s="2030"/>
      <c r="F36" s="2030"/>
      <c r="G36" s="2030"/>
      <c r="H36" s="2030"/>
      <c r="I36" s="2030"/>
      <c r="J36" s="2030"/>
      <c r="K36" s="2030"/>
      <c r="L36" s="2030"/>
      <c r="M36" s="2030"/>
      <c r="N36" s="2030"/>
      <c r="O36" s="2030"/>
      <c r="P36" s="2030"/>
      <c r="Q36" s="2030"/>
      <c r="R36" s="2030"/>
      <c r="S36" s="2030"/>
      <c r="T36" s="2030"/>
      <c r="U36" s="2030"/>
      <c r="V36" s="2030"/>
      <c r="W36" s="2030"/>
      <c r="X36" s="2030"/>
      <c r="Y36" s="2030"/>
      <c r="Z36" s="2030"/>
      <c r="AA36" s="444"/>
    </row>
    <row r="37" spans="1:37" s="750" customFormat="1" ht="12.75" customHeight="1">
      <c r="A37" s="738"/>
      <c r="B37" s="450"/>
      <c r="C37" s="736"/>
      <c r="D37" s="736"/>
      <c r="E37" s="736"/>
      <c r="F37" s="736"/>
      <c r="G37" s="736"/>
      <c r="H37" s="736"/>
      <c r="I37" s="736"/>
      <c r="J37" s="736"/>
      <c r="K37" s="736"/>
      <c r="L37" s="736"/>
      <c r="M37" s="736"/>
      <c r="N37" s="736"/>
      <c r="O37" s="736"/>
      <c r="P37" s="738"/>
      <c r="Q37" s="738"/>
      <c r="R37" s="738"/>
      <c r="S37" s="738"/>
      <c r="T37" s="738"/>
      <c r="U37" s="738"/>
      <c r="V37" s="738"/>
      <c r="W37" s="738"/>
      <c r="X37" s="738"/>
      <c r="Y37" s="738"/>
      <c r="Z37" s="738"/>
      <c r="AA37" s="444"/>
      <c r="AB37" s="738"/>
      <c r="AC37" s="738"/>
      <c r="AD37" s="738"/>
      <c r="AE37" s="738"/>
      <c r="AF37" s="738"/>
      <c r="AG37" s="738"/>
      <c r="AH37" s="738"/>
      <c r="AI37" s="738"/>
      <c r="AJ37" s="738"/>
      <c r="AK37" s="738"/>
    </row>
    <row r="38" spans="1:37" s="750" customFormat="1" ht="18" customHeight="1">
      <c r="A38" s="738"/>
      <c r="B38" s="450"/>
      <c r="C38" s="738"/>
      <c r="D38" s="2132" t="s">
        <v>1601</v>
      </c>
      <c r="E38" s="2132"/>
      <c r="F38" s="2132"/>
      <c r="G38" s="2132"/>
      <c r="H38" s="2132"/>
      <c r="I38" s="2132"/>
      <c r="J38" s="2132"/>
      <c r="K38" s="2132"/>
      <c r="L38" s="2132"/>
      <c r="M38" s="2132"/>
      <c r="N38" s="2132"/>
      <c r="O38" s="2132"/>
      <c r="P38" s="2132"/>
      <c r="Q38" s="2132"/>
      <c r="R38" s="2132"/>
      <c r="S38" s="2132"/>
      <c r="T38" s="2132"/>
      <c r="U38" s="2132"/>
      <c r="V38" s="2132"/>
      <c r="W38" s="738"/>
      <c r="X38" s="738"/>
      <c r="Y38" s="2133" t="s">
        <v>94</v>
      </c>
      <c r="Z38" s="2133"/>
      <c r="AA38" s="444"/>
      <c r="AB38" s="738"/>
      <c r="AC38" s="738"/>
      <c r="AD38" s="738"/>
      <c r="AE38" s="738"/>
      <c r="AF38" s="738"/>
      <c r="AG38" s="738"/>
      <c r="AH38" s="738"/>
      <c r="AI38" s="738"/>
      <c r="AJ38" s="738"/>
      <c r="AK38" s="738"/>
    </row>
    <row r="39" spans="1:37" s="750" customFormat="1" ht="37.5" customHeight="1">
      <c r="B39" s="735"/>
      <c r="D39" s="2132" t="s">
        <v>1602</v>
      </c>
      <c r="E39" s="2132"/>
      <c r="F39" s="2132"/>
      <c r="G39" s="2132"/>
      <c r="H39" s="2132"/>
      <c r="I39" s="2132"/>
      <c r="J39" s="2132"/>
      <c r="K39" s="2132"/>
      <c r="L39" s="2132"/>
      <c r="M39" s="2132"/>
      <c r="N39" s="2132"/>
      <c r="O39" s="2132"/>
      <c r="P39" s="2132"/>
      <c r="Q39" s="2132"/>
      <c r="R39" s="2132"/>
      <c r="S39" s="2132"/>
      <c r="T39" s="2132"/>
      <c r="U39" s="2132"/>
      <c r="V39" s="2132"/>
      <c r="Y39" s="2133" t="s">
        <v>94</v>
      </c>
      <c r="Z39" s="2133"/>
      <c r="AA39" s="751"/>
    </row>
    <row r="40" spans="1:37" ht="19.5" customHeight="1">
      <c r="A40" s="750"/>
      <c r="B40" s="735"/>
      <c r="C40" s="750"/>
      <c r="D40" s="2132" t="s">
        <v>1603</v>
      </c>
      <c r="E40" s="2132"/>
      <c r="F40" s="2132"/>
      <c r="G40" s="2132"/>
      <c r="H40" s="2132"/>
      <c r="I40" s="2132"/>
      <c r="J40" s="2132"/>
      <c r="K40" s="2132"/>
      <c r="L40" s="2132"/>
      <c r="M40" s="2132"/>
      <c r="N40" s="2132"/>
      <c r="O40" s="2132"/>
      <c r="P40" s="2132"/>
      <c r="Q40" s="2132"/>
      <c r="R40" s="2132"/>
      <c r="S40" s="2132"/>
      <c r="T40" s="2132"/>
      <c r="U40" s="2132"/>
      <c r="V40" s="2132"/>
      <c r="W40" s="750"/>
      <c r="X40" s="750"/>
      <c r="Y40" s="2133" t="s">
        <v>94</v>
      </c>
      <c r="Z40" s="2133"/>
      <c r="AA40" s="751"/>
      <c r="AB40" s="750"/>
      <c r="AC40" s="750"/>
      <c r="AD40" s="750"/>
      <c r="AE40" s="750"/>
      <c r="AF40" s="750"/>
      <c r="AG40" s="750"/>
      <c r="AH40" s="750"/>
      <c r="AI40" s="750"/>
      <c r="AJ40" s="750"/>
      <c r="AK40" s="750"/>
    </row>
    <row r="41" spans="1:37" s="738" customFormat="1" ht="19.5" customHeight="1">
      <c r="A41" s="750"/>
      <c r="B41" s="735"/>
      <c r="C41" s="750"/>
      <c r="D41" s="2132" t="s">
        <v>1604</v>
      </c>
      <c r="E41" s="2132"/>
      <c r="F41" s="2132"/>
      <c r="G41" s="2132"/>
      <c r="H41" s="2132"/>
      <c r="I41" s="2132"/>
      <c r="J41" s="2132"/>
      <c r="K41" s="2132"/>
      <c r="L41" s="2132"/>
      <c r="M41" s="2132"/>
      <c r="N41" s="2132"/>
      <c r="O41" s="2132"/>
      <c r="P41" s="2132"/>
      <c r="Q41" s="2132"/>
      <c r="R41" s="2132"/>
      <c r="S41" s="2132"/>
      <c r="T41" s="2132"/>
      <c r="U41" s="2132"/>
      <c r="V41" s="2132"/>
      <c r="W41" s="750"/>
      <c r="X41" s="750"/>
      <c r="Y41" s="2133" t="s">
        <v>94</v>
      </c>
      <c r="Z41" s="2133"/>
      <c r="AA41" s="751"/>
      <c r="AB41" s="750"/>
      <c r="AC41" s="750"/>
      <c r="AD41" s="750"/>
      <c r="AE41" s="750"/>
      <c r="AF41" s="750"/>
      <c r="AG41" s="750"/>
      <c r="AH41" s="750"/>
      <c r="AI41" s="750"/>
      <c r="AJ41" s="750"/>
      <c r="AK41" s="750"/>
    </row>
    <row r="42" spans="1:37" s="738" customFormat="1" ht="16.5" customHeight="1">
      <c r="A42" s="750"/>
      <c r="B42" s="735"/>
      <c r="C42" s="750"/>
      <c r="D42" s="2132" t="s">
        <v>1605</v>
      </c>
      <c r="E42" s="2132"/>
      <c r="F42" s="2132"/>
      <c r="G42" s="2132"/>
      <c r="H42" s="2132"/>
      <c r="I42" s="2132"/>
      <c r="J42" s="2132"/>
      <c r="K42" s="2132"/>
      <c r="L42" s="2132"/>
      <c r="M42" s="2132"/>
      <c r="N42" s="2132"/>
      <c r="O42" s="2132"/>
      <c r="P42" s="2132"/>
      <c r="Q42" s="2132"/>
      <c r="R42" s="2132"/>
      <c r="S42" s="2132"/>
      <c r="T42" s="2132"/>
      <c r="U42" s="2132"/>
      <c r="V42" s="2132"/>
      <c r="W42" s="750"/>
      <c r="X42" s="750"/>
      <c r="Y42" s="846"/>
      <c r="Z42" s="846"/>
      <c r="AA42" s="751"/>
      <c r="AB42" s="750"/>
      <c r="AC42" s="750"/>
      <c r="AD42" s="750"/>
      <c r="AE42" s="750"/>
      <c r="AF42" s="750"/>
      <c r="AG42" s="750"/>
      <c r="AH42" s="750"/>
      <c r="AI42" s="750"/>
      <c r="AJ42" s="750"/>
      <c r="AK42" s="750"/>
    </row>
    <row r="43" spans="1:37" s="738" customFormat="1" ht="8.25" customHeight="1">
      <c r="A43" s="3"/>
      <c r="B43" s="770"/>
      <c r="C43" s="60"/>
      <c r="D43" s="60"/>
      <c r="E43" s="60"/>
      <c r="F43" s="60"/>
      <c r="G43" s="60"/>
      <c r="H43" s="60"/>
      <c r="I43" s="60"/>
      <c r="J43" s="60"/>
      <c r="K43" s="60"/>
      <c r="L43" s="60"/>
      <c r="M43" s="60"/>
      <c r="N43" s="60"/>
      <c r="O43" s="60"/>
      <c r="P43" s="60"/>
      <c r="Q43" s="60"/>
      <c r="R43" s="60"/>
      <c r="S43" s="60"/>
      <c r="T43" s="60"/>
      <c r="U43" s="60"/>
      <c r="V43" s="60"/>
      <c r="W43" s="60"/>
      <c r="X43" s="60"/>
      <c r="Y43" s="60"/>
      <c r="Z43" s="60"/>
      <c r="AA43" s="61"/>
      <c r="AB43" s="3"/>
      <c r="AC43" s="3"/>
      <c r="AD43" s="3"/>
      <c r="AE43" s="3"/>
      <c r="AF43" s="3"/>
      <c r="AG43" s="3"/>
      <c r="AH43" s="3"/>
      <c r="AI43" s="3"/>
      <c r="AJ43" s="3"/>
      <c r="AK43" s="3"/>
    </row>
    <row r="44" spans="1:37" s="738" customFormat="1"/>
    <row r="45" spans="1:37" s="738" customFormat="1" ht="19.5" customHeight="1">
      <c r="B45" s="738" t="s">
        <v>1606</v>
      </c>
    </row>
    <row r="46" spans="1:37" s="738" customFormat="1" ht="19.5" customHeight="1">
      <c r="B46" s="763"/>
      <c r="C46" s="764"/>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5"/>
    </row>
    <row r="47" spans="1:37" s="738" customFormat="1" ht="19.5" customHeight="1">
      <c r="B47" s="450"/>
      <c r="C47" s="738" t="s">
        <v>1607</v>
      </c>
      <c r="D47" s="736"/>
      <c r="E47" s="736"/>
      <c r="F47" s="736"/>
      <c r="G47" s="736"/>
      <c r="H47" s="736"/>
      <c r="I47" s="736"/>
      <c r="J47" s="736"/>
      <c r="K47" s="736"/>
      <c r="L47" s="736"/>
      <c r="M47" s="736"/>
      <c r="N47" s="736"/>
      <c r="O47" s="736"/>
      <c r="Y47" s="769"/>
      <c r="Z47" s="769"/>
      <c r="AA47" s="444"/>
    </row>
    <row r="48" spans="1:37" s="738" customFormat="1" ht="19.5" customHeight="1">
      <c r="B48" s="450"/>
      <c r="C48" s="738" t="s">
        <v>1608</v>
      </c>
      <c r="D48" s="736"/>
      <c r="E48" s="736"/>
      <c r="F48" s="736"/>
      <c r="G48" s="736"/>
      <c r="H48" s="736"/>
      <c r="I48" s="736"/>
      <c r="J48" s="736"/>
      <c r="K48" s="736"/>
      <c r="L48" s="736"/>
      <c r="M48" s="736"/>
      <c r="N48" s="736"/>
      <c r="O48" s="736"/>
      <c r="Y48" s="2133" t="s">
        <v>94</v>
      </c>
      <c r="Z48" s="2133"/>
      <c r="AA48" s="444"/>
    </row>
    <row r="49" spans="1:37" s="738" customFormat="1" ht="19.5" customHeight="1">
      <c r="B49" s="450"/>
      <c r="D49" s="2076" t="s">
        <v>1609</v>
      </c>
      <c r="E49" s="2077"/>
      <c r="F49" s="2077"/>
      <c r="G49" s="2077"/>
      <c r="H49" s="2077"/>
      <c r="I49" s="2077"/>
      <c r="J49" s="2077"/>
      <c r="K49" s="2077"/>
      <c r="L49" s="2077"/>
      <c r="M49" s="2077"/>
      <c r="N49" s="2077"/>
      <c r="O49" s="2077"/>
      <c r="P49" s="2077"/>
      <c r="Q49" s="2077"/>
      <c r="R49" s="2135" t="s">
        <v>89</v>
      </c>
      <c r="S49" s="2136"/>
      <c r="T49" s="2136"/>
      <c r="U49" s="2136"/>
      <c r="V49" s="2137"/>
      <c r="AA49" s="444"/>
    </row>
    <row r="50" spans="1:37" s="738" customFormat="1" ht="19.5" customHeight="1">
      <c r="B50" s="450"/>
      <c r="D50" s="2076" t="s">
        <v>1610</v>
      </c>
      <c r="E50" s="2077"/>
      <c r="F50" s="2077"/>
      <c r="G50" s="2077"/>
      <c r="H50" s="2077"/>
      <c r="I50" s="2077"/>
      <c r="J50" s="2077"/>
      <c r="K50" s="2077"/>
      <c r="L50" s="2077"/>
      <c r="M50" s="2077"/>
      <c r="N50" s="2077"/>
      <c r="O50" s="2077"/>
      <c r="P50" s="2077"/>
      <c r="Q50" s="2134"/>
      <c r="R50" s="2135" t="s">
        <v>89</v>
      </c>
      <c r="S50" s="2136"/>
      <c r="T50" s="2136"/>
      <c r="U50" s="2136"/>
      <c r="V50" s="2137"/>
      <c r="AA50" s="444"/>
    </row>
    <row r="51" spans="1:37" s="738" customFormat="1" ht="19.5" customHeight="1">
      <c r="B51" s="450"/>
      <c r="C51" s="738" t="s">
        <v>1590</v>
      </c>
      <c r="D51" s="736"/>
      <c r="E51" s="736"/>
      <c r="F51" s="736"/>
      <c r="G51" s="736"/>
      <c r="H51" s="736"/>
      <c r="I51" s="736"/>
      <c r="J51" s="736"/>
      <c r="K51" s="736"/>
      <c r="L51" s="736"/>
      <c r="M51" s="736"/>
      <c r="N51" s="736"/>
      <c r="O51" s="736"/>
      <c r="Y51" s="2133" t="s">
        <v>94</v>
      </c>
      <c r="Z51" s="2133"/>
      <c r="AA51" s="444"/>
    </row>
    <row r="52" spans="1:37" s="738" customFormat="1" ht="19.5" customHeight="1">
      <c r="B52" s="450"/>
      <c r="C52" s="738" t="s">
        <v>1591</v>
      </c>
      <c r="D52" s="736"/>
      <c r="E52" s="736"/>
      <c r="F52" s="736"/>
      <c r="G52" s="736"/>
      <c r="H52" s="736"/>
      <c r="I52" s="736"/>
      <c r="J52" s="736"/>
      <c r="K52" s="736"/>
      <c r="L52" s="736"/>
      <c r="M52" s="736"/>
      <c r="N52" s="736"/>
      <c r="O52" s="736"/>
      <c r="Y52" s="2133" t="s">
        <v>94</v>
      </c>
      <c r="Z52" s="2133"/>
      <c r="AA52" s="444"/>
    </row>
    <row r="53" spans="1:37" s="738" customFormat="1" ht="23.25" customHeight="1">
      <c r="B53" s="450"/>
      <c r="D53" s="2030" t="s">
        <v>1592</v>
      </c>
      <c r="E53" s="2030"/>
      <c r="F53" s="2030"/>
      <c r="G53" s="2030"/>
      <c r="H53" s="2030"/>
      <c r="I53" s="2030"/>
      <c r="J53" s="2030"/>
      <c r="K53" s="736"/>
      <c r="L53" s="736"/>
      <c r="M53" s="736"/>
      <c r="N53" s="736"/>
      <c r="O53" s="736"/>
      <c r="Y53" s="769"/>
      <c r="Z53" s="769"/>
      <c r="AA53" s="444"/>
    </row>
    <row r="54" spans="1:37" s="738" customFormat="1" ht="23.25" customHeight="1">
      <c r="B54" s="450"/>
      <c r="C54" s="738" t="s">
        <v>1593</v>
      </c>
      <c r="AA54" s="444"/>
    </row>
    <row r="55" spans="1:37" s="738" customFormat="1" ht="6.75" customHeight="1">
      <c r="B55" s="450"/>
      <c r="AA55" s="444"/>
    </row>
    <row r="56" spans="1:37" s="738" customFormat="1" ht="19.5" customHeight="1">
      <c r="B56" s="450" t="s">
        <v>134</v>
      </c>
      <c r="C56" s="1787" t="s">
        <v>1594</v>
      </c>
      <c r="D56" s="1788"/>
      <c r="E56" s="1788"/>
      <c r="F56" s="1788"/>
      <c r="G56" s="1788"/>
      <c r="H56" s="1789"/>
      <c r="I56" s="2077"/>
      <c r="J56" s="2077"/>
      <c r="K56" s="2077"/>
      <c r="L56" s="2077"/>
      <c r="M56" s="2077"/>
      <c r="N56" s="2077"/>
      <c r="O56" s="2077"/>
      <c r="P56" s="2077"/>
      <c r="Q56" s="2077"/>
      <c r="R56" s="2077"/>
      <c r="S56" s="2077"/>
      <c r="T56" s="2077"/>
      <c r="U56" s="2077"/>
      <c r="V56" s="2077"/>
      <c r="W56" s="2077"/>
      <c r="X56" s="2077"/>
      <c r="Y56" s="2077"/>
      <c r="Z56" s="2134"/>
      <c r="AA56" s="444"/>
    </row>
    <row r="57" spans="1:37" s="738" customFormat="1" ht="19.5" customHeight="1">
      <c r="B57" s="450" t="s">
        <v>134</v>
      </c>
      <c r="C57" s="1787" t="s">
        <v>1595</v>
      </c>
      <c r="D57" s="1788"/>
      <c r="E57" s="1788"/>
      <c r="F57" s="1788"/>
      <c r="G57" s="1788"/>
      <c r="H57" s="1789"/>
      <c r="I57" s="2077"/>
      <c r="J57" s="2077"/>
      <c r="K57" s="2077"/>
      <c r="L57" s="2077"/>
      <c r="M57" s="2077"/>
      <c r="N57" s="2077"/>
      <c r="O57" s="2077"/>
      <c r="P57" s="2077"/>
      <c r="Q57" s="2077"/>
      <c r="R57" s="2077"/>
      <c r="S57" s="2077"/>
      <c r="T57" s="2077"/>
      <c r="U57" s="2077"/>
      <c r="V57" s="2077"/>
      <c r="W57" s="2077"/>
      <c r="X57" s="2077"/>
      <c r="Y57" s="2077"/>
      <c r="Z57" s="2134"/>
      <c r="AA57" s="444"/>
    </row>
    <row r="58" spans="1:37" s="738" customFormat="1" ht="19.5" customHeight="1">
      <c r="B58" s="450" t="s">
        <v>134</v>
      </c>
      <c r="C58" s="1787" t="s">
        <v>1596</v>
      </c>
      <c r="D58" s="1788"/>
      <c r="E58" s="1788"/>
      <c r="F58" s="1788"/>
      <c r="G58" s="1788"/>
      <c r="H58" s="1789"/>
      <c r="I58" s="2077"/>
      <c r="J58" s="2077"/>
      <c r="K58" s="2077"/>
      <c r="L58" s="2077"/>
      <c r="M58" s="2077"/>
      <c r="N58" s="2077"/>
      <c r="O58" s="2077"/>
      <c r="P58" s="2077"/>
      <c r="Q58" s="2077"/>
      <c r="R58" s="2077"/>
      <c r="S58" s="2077"/>
      <c r="T58" s="2077"/>
      <c r="U58" s="2077"/>
      <c r="V58" s="2077"/>
      <c r="W58" s="2077"/>
      <c r="X58" s="2077"/>
      <c r="Y58" s="2077"/>
      <c r="Z58" s="2134"/>
      <c r="AA58" s="444"/>
    </row>
    <row r="59" spans="1:37" s="738" customFormat="1" ht="19.5" customHeight="1">
      <c r="B59" s="450"/>
      <c r="C59" s="736"/>
      <c r="D59" s="736"/>
      <c r="E59" s="736"/>
      <c r="F59" s="736"/>
      <c r="G59" s="736"/>
      <c r="H59" s="736"/>
      <c r="I59" s="750"/>
      <c r="J59" s="750"/>
      <c r="K59" s="750"/>
      <c r="L59" s="750"/>
      <c r="M59" s="750"/>
      <c r="N59" s="750"/>
      <c r="O59" s="750"/>
      <c r="P59" s="750"/>
      <c r="Q59" s="750"/>
      <c r="R59" s="750"/>
      <c r="S59" s="750"/>
      <c r="T59" s="750"/>
      <c r="U59" s="750"/>
      <c r="V59" s="750"/>
      <c r="W59" s="750"/>
      <c r="X59" s="750"/>
      <c r="Y59" s="750"/>
      <c r="Z59" s="750"/>
      <c r="AA59" s="444"/>
    </row>
    <row r="60" spans="1:37" s="750" customFormat="1" ht="18" customHeight="1">
      <c r="A60" s="738"/>
      <c r="B60" s="450"/>
      <c r="C60" s="1906" t="s">
        <v>1611</v>
      </c>
      <c r="D60" s="1906"/>
      <c r="E60" s="1906"/>
      <c r="F60" s="1906"/>
      <c r="G60" s="1906"/>
      <c r="H60" s="1906"/>
      <c r="I60" s="1906"/>
      <c r="J60" s="1906"/>
      <c r="K60" s="1906"/>
      <c r="L60" s="1906"/>
      <c r="M60" s="1906"/>
      <c r="N60" s="1906"/>
      <c r="O60" s="1906"/>
      <c r="P60" s="1906"/>
      <c r="Q60" s="1906"/>
      <c r="R60" s="1906"/>
      <c r="S60" s="1906"/>
      <c r="T60" s="1906"/>
      <c r="U60" s="1906"/>
      <c r="V60" s="1906"/>
      <c r="W60" s="1906"/>
      <c r="X60" s="1906"/>
      <c r="Y60" s="1906"/>
      <c r="Z60" s="1906"/>
      <c r="AA60" s="1910"/>
      <c r="AB60" s="738"/>
      <c r="AC60" s="738"/>
      <c r="AD60" s="738"/>
      <c r="AE60" s="738"/>
      <c r="AF60" s="738"/>
      <c r="AG60" s="738"/>
      <c r="AH60" s="738"/>
      <c r="AI60" s="738"/>
      <c r="AJ60" s="738"/>
      <c r="AK60" s="738"/>
    </row>
    <row r="61" spans="1:37" s="750" customFormat="1" ht="18" customHeight="1">
      <c r="A61" s="738"/>
      <c r="B61" s="450"/>
      <c r="C61" s="736"/>
      <c r="D61" s="736"/>
      <c r="E61" s="736"/>
      <c r="F61" s="736"/>
      <c r="G61" s="736"/>
      <c r="H61" s="736"/>
      <c r="I61" s="736"/>
      <c r="J61" s="736"/>
      <c r="K61" s="736"/>
      <c r="L61" s="736"/>
      <c r="M61" s="736"/>
      <c r="N61" s="736"/>
      <c r="O61" s="736"/>
      <c r="P61" s="738"/>
      <c r="Q61" s="738"/>
      <c r="R61" s="738"/>
      <c r="S61" s="738"/>
      <c r="T61" s="738"/>
      <c r="U61" s="738"/>
      <c r="V61" s="738"/>
      <c r="W61" s="738"/>
      <c r="X61" s="738"/>
      <c r="Y61" s="738"/>
      <c r="Z61" s="738"/>
      <c r="AA61" s="444"/>
      <c r="AB61" s="738"/>
      <c r="AC61" s="738"/>
      <c r="AD61" s="738"/>
      <c r="AE61" s="738"/>
      <c r="AF61" s="738"/>
      <c r="AG61" s="738"/>
      <c r="AH61" s="738"/>
      <c r="AI61" s="738"/>
      <c r="AJ61" s="738"/>
      <c r="AK61" s="738"/>
    </row>
    <row r="62" spans="1:37" s="750" customFormat="1" ht="19.5" customHeight="1">
      <c r="A62" s="738"/>
      <c r="B62" s="450"/>
      <c r="C62" s="738"/>
      <c r="D62" s="2132" t="s">
        <v>1612</v>
      </c>
      <c r="E62" s="2132"/>
      <c r="F62" s="2132"/>
      <c r="G62" s="2132"/>
      <c r="H62" s="2132"/>
      <c r="I62" s="2132"/>
      <c r="J62" s="2132"/>
      <c r="K62" s="2132"/>
      <c r="L62" s="2132"/>
      <c r="M62" s="2132"/>
      <c r="N62" s="2132"/>
      <c r="O62" s="2132"/>
      <c r="P62" s="2132"/>
      <c r="Q62" s="2132"/>
      <c r="R62" s="2132"/>
      <c r="S62" s="2132"/>
      <c r="T62" s="2132"/>
      <c r="U62" s="2132"/>
      <c r="V62" s="2132"/>
      <c r="W62" s="738"/>
      <c r="X62" s="738"/>
      <c r="Y62" s="2133" t="s">
        <v>94</v>
      </c>
      <c r="Z62" s="2133"/>
      <c r="AA62" s="444"/>
      <c r="AB62" s="738"/>
      <c r="AC62" s="738"/>
      <c r="AD62" s="738"/>
      <c r="AE62" s="738"/>
      <c r="AF62" s="738"/>
      <c r="AG62" s="738"/>
      <c r="AH62" s="738"/>
      <c r="AI62" s="738"/>
      <c r="AJ62" s="738"/>
      <c r="AK62" s="738"/>
    </row>
    <row r="63" spans="1:37" ht="19.5" customHeight="1">
      <c r="A63" s="750"/>
      <c r="B63" s="735"/>
      <c r="C63" s="750"/>
      <c r="D63" s="2132" t="s">
        <v>1602</v>
      </c>
      <c r="E63" s="2132"/>
      <c r="F63" s="2132"/>
      <c r="G63" s="2132"/>
      <c r="H63" s="2132"/>
      <c r="I63" s="2132"/>
      <c r="J63" s="2132"/>
      <c r="K63" s="2132"/>
      <c r="L63" s="2132"/>
      <c r="M63" s="2132"/>
      <c r="N63" s="2132"/>
      <c r="O63" s="2132"/>
      <c r="P63" s="2132"/>
      <c r="Q63" s="2132"/>
      <c r="R63" s="2132"/>
      <c r="S63" s="2132"/>
      <c r="T63" s="2132"/>
      <c r="U63" s="2132"/>
      <c r="V63" s="2132"/>
      <c r="W63" s="750"/>
      <c r="X63" s="750"/>
      <c r="Y63" s="2133" t="s">
        <v>94</v>
      </c>
      <c r="Z63" s="2133"/>
      <c r="AA63" s="751"/>
      <c r="AB63" s="750"/>
      <c r="AC63" s="750"/>
      <c r="AD63" s="750"/>
      <c r="AE63" s="750"/>
      <c r="AF63" s="750"/>
      <c r="AG63" s="750"/>
      <c r="AH63" s="750"/>
      <c r="AI63" s="750"/>
      <c r="AJ63" s="750"/>
      <c r="AK63" s="750"/>
    </row>
    <row r="64" spans="1:37" ht="19.5" customHeight="1">
      <c r="A64" s="750"/>
      <c r="B64" s="735"/>
      <c r="C64" s="750"/>
      <c r="D64" s="2132" t="s">
        <v>1603</v>
      </c>
      <c r="E64" s="2132"/>
      <c r="F64" s="2132"/>
      <c r="G64" s="2132"/>
      <c r="H64" s="2132"/>
      <c r="I64" s="2132"/>
      <c r="J64" s="2132"/>
      <c r="K64" s="2132"/>
      <c r="L64" s="2132"/>
      <c r="M64" s="2132"/>
      <c r="N64" s="2132"/>
      <c r="O64" s="2132"/>
      <c r="P64" s="2132"/>
      <c r="Q64" s="2132"/>
      <c r="R64" s="2132"/>
      <c r="S64" s="2132"/>
      <c r="T64" s="2132"/>
      <c r="U64" s="2132"/>
      <c r="V64" s="2132"/>
      <c r="W64" s="750"/>
      <c r="X64" s="750"/>
      <c r="Y64" s="2133" t="s">
        <v>94</v>
      </c>
      <c r="Z64" s="2133"/>
      <c r="AA64" s="751"/>
      <c r="AB64" s="750"/>
      <c r="AC64" s="750"/>
      <c r="AD64" s="750"/>
      <c r="AE64" s="750"/>
      <c r="AF64" s="750"/>
      <c r="AG64" s="750"/>
      <c r="AH64" s="750"/>
      <c r="AI64" s="750"/>
      <c r="AJ64" s="750"/>
      <c r="AK64" s="750"/>
    </row>
    <row r="65" spans="1:37" ht="19.5" customHeight="1">
      <c r="A65" s="750"/>
      <c r="B65" s="735"/>
      <c r="C65" s="750"/>
      <c r="D65" s="2132" t="s">
        <v>1604</v>
      </c>
      <c r="E65" s="2132"/>
      <c r="F65" s="2132"/>
      <c r="G65" s="2132"/>
      <c r="H65" s="2132"/>
      <c r="I65" s="2132"/>
      <c r="J65" s="2132"/>
      <c r="K65" s="2132"/>
      <c r="L65" s="2132"/>
      <c r="M65" s="2132"/>
      <c r="N65" s="2132"/>
      <c r="O65" s="2132"/>
      <c r="P65" s="2132"/>
      <c r="Q65" s="2132"/>
      <c r="R65" s="2132"/>
      <c r="S65" s="2132"/>
      <c r="T65" s="2132"/>
      <c r="U65" s="2132"/>
      <c r="V65" s="2132"/>
      <c r="W65" s="750"/>
      <c r="X65" s="750"/>
      <c r="Y65" s="2133" t="s">
        <v>94</v>
      </c>
      <c r="Z65" s="2133"/>
      <c r="AA65" s="751"/>
      <c r="AB65" s="750"/>
      <c r="AC65" s="750"/>
      <c r="AD65" s="750"/>
      <c r="AE65" s="750"/>
      <c r="AF65" s="750"/>
      <c r="AG65" s="750"/>
      <c r="AH65" s="750"/>
      <c r="AI65" s="750"/>
      <c r="AJ65" s="750"/>
      <c r="AK65" s="750"/>
    </row>
    <row r="66" spans="1:37" s="750" customFormat="1">
      <c r="B66" s="735"/>
      <c r="D66" s="2132" t="s">
        <v>1605</v>
      </c>
      <c r="E66" s="2132"/>
      <c r="F66" s="2132"/>
      <c r="G66" s="2132"/>
      <c r="H66" s="2132"/>
      <c r="I66" s="2132"/>
      <c r="J66" s="2132"/>
      <c r="K66" s="2132"/>
      <c r="L66" s="2132"/>
      <c r="M66" s="2132"/>
      <c r="N66" s="2132"/>
      <c r="O66" s="2132"/>
      <c r="P66" s="2132"/>
      <c r="Q66" s="2132"/>
      <c r="R66" s="2132"/>
      <c r="S66" s="2132"/>
      <c r="T66" s="2132"/>
      <c r="U66" s="2132"/>
      <c r="V66" s="2132"/>
      <c r="Y66" s="846"/>
      <c r="Z66" s="846"/>
      <c r="AA66" s="751"/>
    </row>
    <row r="67" spans="1:37" s="750" customFormat="1">
      <c r="A67" s="3"/>
      <c r="B67" s="770"/>
      <c r="C67" s="60"/>
      <c r="D67" s="60"/>
      <c r="E67" s="60"/>
      <c r="F67" s="60"/>
      <c r="G67" s="60"/>
      <c r="H67" s="60"/>
      <c r="I67" s="60"/>
      <c r="J67" s="60"/>
      <c r="K67" s="60"/>
      <c r="L67" s="60"/>
      <c r="M67" s="60"/>
      <c r="N67" s="60"/>
      <c r="O67" s="60"/>
      <c r="P67" s="60"/>
      <c r="Q67" s="60"/>
      <c r="R67" s="60"/>
      <c r="S67" s="60"/>
      <c r="T67" s="60"/>
      <c r="U67" s="60"/>
      <c r="V67" s="60"/>
      <c r="W67" s="60"/>
      <c r="X67" s="60"/>
      <c r="Y67" s="60"/>
      <c r="Z67" s="60"/>
      <c r="AA67" s="61"/>
      <c r="AB67" s="3"/>
      <c r="AC67" s="3"/>
      <c r="AD67" s="3"/>
      <c r="AE67" s="3"/>
      <c r="AF67" s="3"/>
      <c r="AG67" s="3"/>
      <c r="AH67" s="3"/>
      <c r="AI67" s="3"/>
      <c r="AJ67" s="3"/>
      <c r="AK67" s="3"/>
    </row>
    <row r="68" spans="1:37" s="750" customFormat="1">
      <c r="A68" s="3"/>
      <c r="B68" s="74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049999999999997" customHeight="1">
      <c r="B69" s="2131" t="s">
        <v>1613</v>
      </c>
      <c r="C69" s="2131"/>
      <c r="D69" s="2131"/>
      <c r="E69" s="2131"/>
      <c r="F69" s="2131"/>
      <c r="G69" s="2131"/>
      <c r="H69" s="2131"/>
      <c r="I69" s="2131"/>
      <c r="J69" s="2131"/>
      <c r="K69" s="2131"/>
      <c r="L69" s="2131"/>
      <c r="M69" s="2131"/>
      <c r="N69" s="2131"/>
      <c r="O69" s="2131"/>
      <c r="P69" s="2131"/>
      <c r="Q69" s="2131"/>
      <c r="R69" s="2131"/>
      <c r="S69" s="2131"/>
      <c r="T69" s="2131"/>
      <c r="U69" s="2131"/>
      <c r="V69" s="2131"/>
      <c r="W69" s="2131"/>
      <c r="X69" s="2131"/>
      <c r="Y69" s="2131"/>
      <c r="Z69" s="2131"/>
      <c r="AA69" s="2131"/>
    </row>
    <row r="70" spans="1:37">
      <c r="A70" s="750"/>
      <c r="B70" s="2131" t="s">
        <v>1614</v>
      </c>
      <c r="C70" s="2131"/>
      <c r="D70" s="2131"/>
      <c r="E70" s="2131"/>
      <c r="F70" s="2131"/>
      <c r="G70" s="2131"/>
      <c r="H70" s="2131"/>
      <c r="I70" s="2131"/>
      <c r="J70" s="2131"/>
      <c r="K70" s="2131"/>
      <c r="L70" s="2131"/>
      <c r="M70" s="2131"/>
      <c r="N70" s="2131"/>
      <c r="O70" s="2131"/>
      <c r="P70" s="2131"/>
      <c r="Q70" s="2131"/>
      <c r="R70" s="2131"/>
      <c r="S70" s="2131"/>
      <c r="T70" s="2131"/>
      <c r="U70" s="2131"/>
      <c r="V70" s="2131"/>
      <c r="W70" s="2131"/>
      <c r="X70" s="2131"/>
      <c r="Y70" s="2131"/>
      <c r="Z70" s="2131"/>
      <c r="AA70" s="2131"/>
      <c r="AB70" s="750"/>
      <c r="AC70" s="750"/>
      <c r="AD70" s="750"/>
      <c r="AE70" s="750"/>
      <c r="AF70" s="750"/>
      <c r="AG70" s="750"/>
      <c r="AH70" s="750"/>
      <c r="AI70" s="750"/>
      <c r="AJ70" s="750"/>
      <c r="AK70" s="750"/>
    </row>
    <row r="71" spans="1:37" ht="13.5" customHeight="1">
      <c r="A71" s="750"/>
      <c r="B71" s="2131" t="s">
        <v>1615</v>
      </c>
      <c r="C71" s="2131"/>
      <c r="D71" s="2131"/>
      <c r="E71" s="2131"/>
      <c r="F71" s="2131"/>
      <c r="G71" s="2131"/>
      <c r="H71" s="2131"/>
      <c r="I71" s="2131"/>
      <c r="J71" s="2131"/>
      <c r="K71" s="2131"/>
      <c r="L71" s="2131"/>
      <c r="M71" s="2131"/>
      <c r="N71" s="2131"/>
      <c r="O71" s="2131"/>
      <c r="P71" s="2131"/>
      <c r="Q71" s="2131"/>
      <c r="R71" s="2131"/>
      <c r="S71" s="2131"/>
      <c r="T71" s="2131"/>
      <c r="U71" s="2131"/>
      <c r="V71" s="2131"/>
      <c r="W71" s="2131"/>
      <c r="X71" s="2131"/>
      <c r="Y71" s="2131"/>
      <c r="Z71" s="2131"/>
      <c r="AA71" s="2131"/>
      <c r="AB71" s="750"/>
      <c r="AC71" s="750"/>
      <c r="AD71" s="750"/>
      <c r="AE71" s="750"/>
      <c r="AF71" s="750"/>
      <c r="AG71" s="750"/>
      <c r="AH71" s="750"/>
      <c r="AI71" s="750"/>
      <c r="AJ71" s="750"/>
      <c r="AK71" s="750"/>
    </row>
    <row r="72" spans="1:37">
      <c r="A72" s="750"/>
      <c r="B72" s="2131" t="s">
        <v>1616</v>
      </c>
      <c r="C72" s="2131"/>
      <c r="D72" s="2131"/>
      <c r="E72" s="2131"/>
      <c r="F72" s="2131"/>
      <c r="G72" s="2131"/>
      <c r="H72" s="2131"/>
      <c r="I72" s="2131"/>
      <c r="J72" s="2131"/>
      <c r="K72" s="2131"/>
      <c r="L72" s="2131"/>
      <c r="M72" s="2131"/>
      <c r="N72" s="2131"/>
      <c r="O72" s="2131"/>
      <c r="P72" s="2131"/>
      <c r="Q72" s="2131"/>
      <c r="R72" s="2131"/>
      <c r="S72" s="2131"/>
      <c r="T72" s="2131"/>
      <c r="U72" s="2131"/>
      <c r="V72" s="2131"/>
      <c r="W72" s="2131"/>
      <c r="X72" s="2131"/>
      <c r="Y72" s="2131"/>
      <c r="Z72" s="2131"/>
      <c r="AA72" s="2131"/>
      <c r="AB72" s="750"/>
      <c r="AC72" s="750"/>
      <c r="AD72" s="750"/>
      <c r="AE72" s="750"/>
      <c r="AF72" s="750"/>
      <c r="AG72" s="750"/>
      <c r="AH72" s="750"/>
      <c r="AI72" s="750"/>
      <c r="AJ72" s="750"/>
      <c r="AK72" s="750"/>
    </row>
    <row r="73" spans="1:37">
      <c r="B73" s="2131" t="s">
        <v>1617</v>
      </c>
      <c r="C73" s="2131"/>
      <c r="D73" s="2131"/>
      <c r="E73" s="2131"/>
      <c r="F73" s="2131"/>
      <c r="G73" s="2131"/>
      <c r="H73" s="2131"/>
      <c r="I73" s="2131"/>
      <c r="J73" s="2131"/>
      <c r="K73" s="2131"/>
      <c r="L73" s="2131"/>
      <c r="M73" s="2131"/>
      <c r="N73" s="2131"/>
      <c r="O73" s="2131"/>
      <c r="P73" s="2131"/>
      <c r="Q73" s="2131"/>
      <c r="R73" s="2131"/>
      <c r="S73" s="2131"/>
      <c r="T73" s="2131"/>
      <c r="U73" s="2131"/>
      <c r="V73" s="2131"/>
      <c r="W73" s="2131"/>
      <c r="X73" s="2131"/>
      <c r="Y73" s="2131"/>
      <c r="Z73" s="2131"/>
      <c r="AA73" s="2131"/>
      <c r="AB73" s="908"/>
    </row>
    <row r="74" spans="1:37">
      <c r="B74" s="2131" t="s">
        <v>1618</v>
      </c>
      <c r="C74" s="2131"/>
      <c r="D74" s="2131"/>
      <c r="E74" s="2131"/>
      <c r="F74" s="2131"/>
      <c r="G74" s="2131"/>
      <c r="H74" s="2131"/>
      <c r="I74" s="2131"/>
      <c r="J74" s="2131"/>
      <c r="K74" s="2131"/>
      <c r="L74" s="2131"/>
      <c r="M74" s="2131"/>
      <c r="N74" s="2131"/>
      <c r="O74" s="2131"/>
      <c r="P74" s="2131"/>
      <c r="Q74" s="2131"/>
      <c r="R74" s="2131"/>
      <c r="S74" s="2131"/>
      <c r="T74" s="2131"/>
      <c r="U74" s="2131"/>
      <c r="V74" s="2131"/>
      <c r="W74" s="2131"/>
      <c r="X74" s="2131"/>
      <c r="Y74" s="2131"/>
      <c r="Z74" s="2131"/>
      <c r="AA74" s="909"/>
      <c r="AB74" s="908"/>
    </row>
    <row r="75" spans="1:37">
      <c r="B75" s="910"/>
      <c r="D75" s="473"/>
    </row>
    <row r="76" spans="1:37">
      <c r="B76" s="910"/>
      <c r="D76" s="473"/>
    </row>
    <row r="77" spans="1:37">
      <c r="B77" s="910"/>
      <c r="D77" s="473"/>
    </row>
    <row r="78" spans="1:37">
      <c r="B78" s="910"/>
      <c r="D78" s="473"/>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3"/>
  <printOptions horizontalCentered="1"/>
  <pageMargins left="0.70866141732283472" right="0.39370078740157483" top="0.51181102362204722" bottom="0.35433070866141736" header="0.31496062992125984" footer="0.31496062992125984"/>
  <pageSetup paperSize="9" fitToHeight="0" orientation="portrait" r:id="rId1"/>
  <headerFooter>
    <oddFooter>&amp;C1－&amp;P</oddFooter>
  </headerFooter>
  <rowBreaks count="1" manualBreakCount="1">
    <brk id="44"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DE657-32D6-454F-8F28-169F0D1373CF}">
  <sheetPr>
    <tabColor rgb="FFFFFF00"/>
  </sheetPr>
  <dimension ref="B1:AA63"/>
  <sheetViews>
    <sheetView view="pageBreakPreview" zoomScaleNormal="100" zoomScaleSheetLayoutView="100" workbookViewId="0"/>
  </sheetViews>
  <sheetFormatPr defaultColWidth="3.44140625" defaultRowHeight="13.2"/>
  <cols>
    <col min="1" max="1" width="3.44140625" style="3" customWidth="1"/>
    <col min="2" max="2" width="3" style="1085"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083" customFormat="1"/>
    <row r="2" spans="2:27" s="1083" customFormat="1">
      <c r="B2" s="1083" t="s">
        <v>1847</v>
      </c>
      <c r="AA2" s="45" t="s">
        <v>766</v>
      </c>
    </row>
    <row r="3" spans="2:27" s="1083" customFormat="1" ht="8.25" customHeight="1"/>
    <row r="4" spans="2:27" s="1083" customFormat="1">
      <c r="B4" s="1899" t="s">
        <v>1848</v>
      </c>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row>
    <row r="5" spans="2:27" s="1083" customFormat="1" ht="6.75" customHeight="1"/>
    <row r="6" spans="2:27" s="1083" customFormat="1" ht="19.5" customHeight="1">
      <c r="B6" s="1993" t="s">
        <v>1110</v>
      </c>
      <c r="C6" s="1993"/>
      <c r="D6" s="1993"/>
      <c r="E6" s="1993"/>
      <c r="F6" s="1993"/>
      <c r="G6" s="1787"/>
      <c r="H6" s="1788"/>
      <c r="I6" s="1788"/>
      <c r="J6" s="1788"/>
      <c r="K6" s="1788"/>
      <c r="L6" s="1788"/>
      <c r="M6" s="1788"/>
      <c r="N6" s="1788"/>
      <c r="O6" s="1788"/>
      <c r="P6" s="1788"/>
      <c r="Q6" s="1788"/>
      <c r="R6" s="1788"/>
      <c r="S6" s="1788"/>
      <c r="T6" s="1788"/>
      <c r="U6" s="1788"/>
      <c r="V6" s="1788"/>
      <c r="W6" s="1788"/>
      <c r="X6" s="1788"/>
      <c r="Y6" s="1788"/>
      <c r="Z6" s="1788"/>
      <c r="AA6" s="1789"/>
    </row>
    <row r="7" spans="2:27" s="1083" customFormat="1" ht="9" customHeight="1"/>
    <row r="8" spans="2:27" s="1083" customFormat="1" ht="6" customHeight="1">
      <c r="B8" s="1087"/>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9"/>
    </row>
    <row r="9" spans="2:27" s="1083" customFormat="1" ht="21" customHeight="1">
      <c r="B9" s="1091"/>
      <c r="C9" s="1083" t="s">
        <v>1849</v>
      </c>
      <c r="AA9" s="1092"/>
    </row>
    <row r="10" spans="2:27" s="1083" customFormat="1" ht="19.5" customHeight="1">
      <c r="B10" s="1091"/>
      <c r="C10" s="1993" t="s">
        <v>1850</v>
      </c>
      <c r="D10" s="1993"/>
      <c r="E10" s="1993"/>
      <c r="F10" s="1993"/>
      <c r="G10" s="1787" t="s">
        <v>1851</v>
      </c>
      <c r="H10" s="1788"/>
      <c r="I10" s="1788"/>
      <c r="J10" s="1788"/>
      <c r="K10" s="1789"/>
      <c r="M10" s="750"/>
      <c r="N10" s="750"/>
      <c r="O10" s="750"/>
      <c r="P10" s="750"/>
      <c r="Q10" s="750"/>
      <c r="R10" s="750"/>
      <c r="S10" s="750"/>
      <c r="T10" s="750"/>
      <c r="U10" s="750"/>
      <c r="Y10" s="846"/>
      <c r="Z10" s="846"/>
      <c r="AA10" s="1092"/>
    </row>
    <row r="11" spans="2:27" s="1083" customFormat="1" ht="6" customHeight="1">
      <c r="B11" s="1091"/>
      <c r="C11" s="1084"/>
      <c r="D11" s="1084"/>
      <c r="E11" s="1084"/>
      <c r="F11" s="1084"/>
      <c r="G11" s="1084"/>
      <c r="H11" s="1084"/>
      <c r="I11" s="1084"/>
      <c r="J11" s="1084"/>
      <c r="K11" s="1084"/>
      <c r="M11" s="1084"/>
      <c r="N11" s="1084"/>
      <c r="O11" s="1084"/>
      <c r="P11" s="1084"/>
      <c r="Q11" s="1084"/>
      <c r="R11" s="1084"/>
      <c r="S11" s="1084"/>
      <c r="T11" s="1084"/>
      <c r="U11" s="1084"/>
      <c r="Y11" s="846"/>
      <c r="Z11" s="846"/>
      <c r="AA11" s="1092"/>
    </row>
    <row r="12" spans="2:27" s="1083" customFormat="1" ht="18.75" customHeight="1">
      <c r="B12" s="1091"/>
      <c r="C12" s="1083" t="s">
        <v>1852</v>
      </c>
      <c r="AA12" s="1092"/>
    </row>
    <row r="13" spans="2:27" s="1083" customFormat="1" ht="19.5" customHeight="1">
      <c r="B13" s="1091"/>
      <c r="C13" s="1993" t="s">
        <v>1853</v>
      </c>
      <c r="D13" s="1993"/>
      <c r="E13" s="1993"/>
      <c r="F13" s="1993"/>
      <c r="G13" s="1787" t="s">
        <v>1854</v>
      </c>
      <c r="H13" s="1788"/>
      <c r="I13" s="1788"/>
      <c r="J13" s="1788"/>
      <c r="K13" s="1789"/>
      <c r="M13" s="1993" t="s">
        <v>1855</v>
      </c>
      <c r="N13" s="1993"/>
      <c r="O13" s="1993"/>
      <c r="P13" s="1993"/>
      <c r="Q13" s="1787" t="s">
        <v>1854</v>
      </c>
      <c r="R13" s="1788"/>
      <c r="S13" s="1788"/>
      <c r="T13" s="1788"/>
      <c r="U13" s="1789"/>
      <c r="Y13" s="846"/>
      <c r="Z13" s="846"/>
      <c r="AA13" s="1092"/>
    </row>
    <row r="14" spans="2:27" s="1083" customFormat="1" ht="7.5" customHeight="1">
      <c r="B14" s="1091"/>
      <c r="C14" s="1084"/>
      <c r="D14" s="1084"/>
      <c r="E14" s="1084"/>
      <c r="F14" s="1084"/>
      <c r="G14" s="1084"/>
      <c r="H14" s="1084"/>
      <c r="I14" s="1084"/>
      <c r="J14" s="1084"/>
      <c r="K14" s="1084"/>
      <c r="Y14" s="846"/>
      <c r="Z14" s="846"/>
      <c r="AA14" s="1092"/>
    </row>
    <row r="15" spans="2:27" s="1083" customFormat="1" ht="19.5" customHeight="1">
      <c r="B15" s="1091"/>
      <c r="C15" s="1083" t="s">
        <v>1856</v>
      </c>
      <c r="D15" s="1084"/>
      <c r="E15" s="1084"/>
      <c r="F15" s="1084"/>
      <c r="G15" s="1084"/>
      <c r="H15" s="1084"/>
      <c r="I15" s="1084"/>
      <c r="J15" s="1084"/>
      <c r="M15" s="1084"/>
      <c r="N15" s="1084"/>
      <c r="O15" s="1084"/>
      <c r="Y15" s="846"/>
      <c r="Z15" s="846"/>
      <c r="AA15" s="1092"/>
    </row>
    <row r="16" spans="2:27" s="1083" customFormat="1" ht="19.5" customHeight="1">
      <c r="B16" s="1091"/>
      <c r="C16" s="1993" t="s">
        <v>1857</v>
      </c>
      <c r="D16" s="1993"/>
      <c r="E16" s="1993"/>
      <c r="F16" s="1993"/>
      <c r="G16" s="1993" t="s">
        <v>1858</v>
      </c>
      <c r="H16" s="1993"/>
      <c r="I16" s="1993"/>
      <c r="J16" s="1993"/>
      <c r="K16" s="1993"/>
      <c r="L16" s="1993" t="s">
        <v>1859</v>
      </c>
      <c r="M16" s="1993"/>
      <c r="N16" s="1993"/>
      <c r="O16" s="1993"/>
      <c r="P16" s="1993"/>
      <c r="Q16" s="1993" t="s">
        <v>1860</v>
      </c>
      <c r="R16" s="1993"/>
      <c r="S16" s="1993"/>
      <c r="T16" s="1993"/>
      <c r="U16" s="1993"/>
      <c r="V16" s="1993" t="s">
        <v>1861</v>
      </c>
      <c r="W16" s="1993"/>
      <c r="X16" s="1993"/>
      <c r="Y16" s="1993"/>
      <c r="Z16" s="1993"/>
      <c r="AA16" s="1092"/>
    </row>
    <row r="17" spans="2:27" s="1083" customFormat="1" ht="19.5" customHeight="1">
      <c r="B17" s="1091"/>
      <c r="C17" s="1787" t="s">
        <v>1862</v>
      </c>
      <c r="D17" s="1788"/>
      <c r="E17" s="1788"/>
      <c r="F17" s="1789"/>
      <c r="G17" s="1787"/>
      <c r="H17" s="1788"/>
      <c r="I17" s="1788"/>
      <c r="J17" s="1788"/>
      <c r="K17" s="1789"/>
      <c r="L17" s="1787"/>
      <c r="M17" s="1788"/>
      <c r="N17" s="1788"/>
      <c r="O17" s="1788"/>
      <c r="P17" s="1789"/>
      <c r="Q17" s="1787"/>
      <c r="R17" s="1788"/>
      <c r="S17" s="1788"/>
      <c r="T17" s="1788"/>
      <c r="U17" s="1789"/>
      <c r="V17" s="1787"/>
      <c r="W17" s="1788"/>
      <c r="X17" s="1788"/>
      <c r="Y17" s="1788"/>
      <c r="Z17" s="1789"/>
      <c r="AA17" s="1092"/>
    </row>
    <row r="18" spans="2:27" s="1083" customFormat="1" ht="4.5" customHeight="1">
      <c r="B18" s="1091"/>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1092"/>
    </row>
    <row r="19" spans="2:27" s="1083" customFormat="1" ht="19.5" customHeight="1">
      <c r="B19" s="1091"/>
      <c r="C19" s="1083" t="s">
        <v>1863</v>
      </c>
      <c r="D19" s="1084"/>
      <c r="E19" s="1084"/>
      <c r="F19" s="1084"/>
      <c r="G19" s="1084"/>
      <c r="H19" s="1084"/>
      <c r="I19" s="1084"/>
      <c r="J19" s="1084"/>
      <c r="M19" s="1084"/>
      <c r="N19" s="1084"/>
      <c r="O19" s="1084"/>
      <c r="Y19" s="846"/>
      <c r="Z19" s="846"/>
      <c r="AA19" s="1092"/>
    </row>
    <row r="20" spans="2:27" s="1083" customFormat="1" ht="19.5" customHeight="1">
      <c r="B20" s="1091"/>
      <c r="C20" s="1993" t="s">
        <v>1857</v>
      </c>
      <c r="D20" s="1993"/>
      <c r="E20" s="1993"/>
      <c r="F20" s="1993"/>
      <c r="G20" s="1993" t="s">
        <v>1858</v>
      </c>
      <c r="H20" s="1993"/>
      <c r="I20" s="1993"/>
      <c r="J20" s="1993"/>
      <c r="K20" s="1993"/>
      <c r="L20" s="1993" t="s">
        <v>1859</v>
      </c>
      <c r="M20" s="1993"/>
      <c r="N20" s="1993"/>
      <c r="O20" s="1993"/>
      <c r="P20" s="1993"/>
      <c r="Q20" s="1993" t="s">
        <v>1860</v>
      </c>
      <c r="R20" s="1993"/>
      <c r="S20" s="1993"/>
      <c r="T20" s="1993"/>
      <c r="U20" s="1993"/>
      <c r="V20" s="1993" t="s">
        <v>1861</v>
      </c>
      <c r="W20" s="1993"/>
      <c r="X20" s="1993"/>
      <c r="Y20" s="1993"/>
      <c r="Z20" s="1993"/>
      <c r="AA20" s="1092"/>
    </row>
    <row r="21" spans="2:27" s="1083" customFormat="1" ht="19.5" customHeight="1">
      <c r="B21" s="1091"/>
      <c r="C21" s="1787" t="s">
        <v>1862</v>
      </c>
      <c r="D21" s="1788"/>
      <c r="E21" s="1788"/>
      <c r="F21" s="1789"/>
      <c r="G21" s="1787"/>
      <c r="H21" s="1788"/>
      <c r="I21" s="1788"/>
      <c r="J21" s="1788"/>
      <c r="K21" s="1789"/>
      <c r="L21" s="1787"/>
      <c r="M21" s="1788"/>
      <c r="N21" s="1788"/>
      <c r="O21" s="1788"/>
      <c r="P21" s="1789"/>
      <c r="Q21" s="1787"/>
      <c r="R21" s="1788"/>
      <c r="S21" s="1788"/>
      <c r="T21" s="1788"/>
      <c r="U21" s="1789"/>
      <c r="V21" s="1787"/>
      <c r="W21" s="1788"/>
      <c r="X21" s="1788"/>
      <c r="Y21" s="1788"/>
      <c r="Z21" s="1789"/>
      <c r="AA21" s="1092"/>
    </row>
    <row r="22" spans="2:27" s="1083" customFormat="1" ht="9.75" customHeight="1">
      <c r="B22" s="1091"/>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92"/>
    </row>
    <row r="23" spans="2:27" s="1083" customFormat="1" ht="19.5" customHeight="1">
      <c r="B23" s="1091"/>
      <c r="C23" s="1084"/>
      <c r="D23" s="1090" t="s">
        <v>1864</v>
      </c>
      <c r="E23" s="1086"/>
      <c r="F23" s="1086"/>
      <c r="G23" s="1086"/>
      <c r="H23" s="1086"/>
      <c r="I23" s="1086"/>
      <c r="J23" s="1086"/>
      <c r="K23" s="1086"/>
      <c r="L23" s="1086"/>
      <c r="M23" s="1086"/>
      <c r="N23" s="1086"/>
      <c r="O23" s="1086"/>
      <c r="P23" s="1086"/>
      <c r="Q23" s="1086"/>
      <c r="R23" s="1086"/>
      <c r="S23" s="1086"/>
      <c r="T23" s="1086"/>
      <c r="U23" s="1096"/>
      <c r="V23" s="1084"/>
      <c r="W23" s="1084"/>
      <c r="X23" s="1084"/>
      <c r="Y23" s="1084"/>
      <c r="Z23" s="1084"/>
      <c r="AA23" s="1092"/>
    </row>
    <row r="24" spans="2:27" s="1083" customFormat="1" ht="7.5" customHeight="1">
      <c r="B24" s="1091"/>
      <c r="C24" s="1084"/>
      <c r="E24" s="1084"/>
      <c r="F24" s="1084"/>
      <c r="G24" s="1084"/>
      <c r="H24" s="1084"/>
      <c r="I24" s="1084"/>
      <c r="J24" s="1084"/>
      <c r="K24" s="1084"/>
      <c r="L24" s="1084"/>
      <c r="M24" s="1084"/>
      <c r="N24" s="1084"/>
      <c r="O24" s="1084"/>
      <c r="P24" s="1084"/>
      <c r="Q24" s="1084"/>
      <c r="R24" s="1084"/>
      <c r="S24" s="1084"/>
      <c r="T24" s="1084"/>
      <c r="U24" s="1097"/>
      <c r="V24" s="1084"/>
      <c r="W24" s="1084"/>
      <c r="X24" s="1084"/>
      <c r="Y24" s="1084"/>
      <c r="Z24" s="1084"/>
      <c r="AA24" s="1092"/>
    </row>
    <row r="25" spans="2:27" s="1083" customFormat="1" ht="19.5" customHeight="1">
      <c r="B25" s="1091"/>
      <c r="C25" s="1083" t="s">
        <v>1865</v>
      </c>
      <c r="D25" s="1084"/>
      <c r="E25" s="1084"/>
      <c r="F25" s="1084"/>
      <c r="G25" s="1084"/>
      <c r="H25" s="1084"/>
      <c r="I25" s="1084"/>
      <c r="J25" s="1084"/>
      <c r="K25" s="1084"/>
      <c r="L25" s="1084"/>
      <c r="M25" s="1084"/>
      <c r="N25" s="1084"/>
      <c r="O25" s="1084"/>
      <c r="Y25" s="846"/>
      <c r="Z25" s="846"/>
      <c r="AA25" s="1092"/>
    </row>
    <row r="26" spans="2:27" s="1083" customFormat="1" ht="19.5" customHeight="1">
      <c r="B26" s="1091"/>
      <c r="C26" s="1993" t="s">
        <v>1857</v>
      </c>
      <c r="D26" s="1993"/>
      <c r="E26" s="1993"/>
      <c r="F26" s="1993"/>
      <c r="G26" s="1993" t="s">
        <v>1866</v>
      </c>
      <c r="H26" s="1993"/>
      <c r="I26" s="1993"/>
      <c r="J26" s="1993"/>
      <c r="K26" s="1993"/>
      <c r="L26" s="1993" t="s">
        <v>1867</v>
      </c>
      <c r="M26" s="1993"/>
      <c r="N26" s="1993"/>
      <c r="O26" s="1993"/>
      <c r="P26" s="1993"/>
      <c r="Q26" s="1993" t="s">
        <v>1868</v>
      </c>
      <c r="R26" s="1993"/>
      <c r="S26" s="1993"/>
      <c r="T26" s="1993"/>
      <c r="U26" s="1993"/>
      <c r="V26" s="1993" t="s">
        <v>1869</v>
      </c>
      <c r="W26" s="1993"/>
      <c r="X26" s="1993"/>
      <c r="Y26" s="1993"/>
      <c r="Z26" s="1993"/>
      <c r="AA26" s="1092"/>
    </row>
    <row r="27" spans="2:27" s="1083" customFormat="1" ht="19.5" customHeight="1">
      <c r="B27" s="1091"/>
      <c r="C27" s="1787" t="s">
        <v>1862</v>
      </c>
      <c r="D27" s="1788"/>
      <c r="E27" s="1788"/>
      <c r="F27" s="1789"/>
      <c r="G27" s="1787"/>
      <c r="H27" s="1788"/>
      <c r="I27" s="1788"/>
      <c r="J27" s="1788"/>
      <c r="K27" s="1789"/>
      <c r="L27" s="1787"/>
      <c r="M27" s="1788"/>
      <c r="N27" s="1788"/>
      <c r="O27" s="1788"/>
      <c r="P27" s="1789"/>
      <c r="Q27" s="1787"/>
      <c r="R27" s="1788"/>
      <c r="S27" s="1788"/>
      <c r="T27" s="1788"/>
      <c r="U27" s="1789"/>
      <c r="V27" s="1787"/>
      <c r="W27" s="1788"/>
      <c r="X27" s="1788"/>
      <c r="Y27" s="1788"/>
      <c r="Z27" s="1789"/>
      <c r="AA27" s="1092"/>
    </row>
    <row r="28" spans="2:27" s="1083" customFormat="1" ht="6.75" customHeight="1">
      <c r="B28" s="1091"/>
      <c r="D28" s="1084"/>
      <c r="E28" s="1084"/>
      <c r="F28" s="1084"/>
      <c r="G28" s="1084"/>
      <c r="H28" s="1084"/>
      <c r="I28" s="1084"/>
      <c r="J28" s="1084"/>
      <c r="K28" s="1084"/>
      <c r="L28" s="1084"/>
      <c r="M28" s="1084"/>
      <c r="N28" s="1084"/>
      <c r="O28" s="1084"/>
      <c r="Y28" s="1093"/>
      <c r="Z28" s="1093"/>
      <c r="AA28" s="1092"/>
    </row>
    <row r="29" spans="2:27" s="1083" customFormat="1" ht="19.5" customHeight="1">
      <c r="B29" s="1091"/>
      <c r="C29" s="1083" t="s">
        <v>1870</v>
      </c>
      <c r="D29" s="1084"/>
      <c r="E29" s="1084"/>
      <c r="F29" s="1084"/>
      <c r="G29" s="1084"/>
      <c r="H29" s="1084"/>
      <c r="I29" s="1084"/>
      <c r="J29" s="1084"/>
      <c r="K29" s="1084"/>
      <c r="L29" s="1084"/>
      <c r="M29" s="1084"/>
      <c r="N29" s="1084"/>
      <c r="O29" s="1084"/>
      <c r="Y29" s="846"/>
      <c r="Z29" s="846"/>
      <c r="AA29" s="1092"/>
    </row>
    <row r="30" spans="2:27" s="1083" customFormat="1" ht="19.5" customHeight="1">
      <c r="B30" s="1091"/>
      <c r="C30" s="1993" t="s">
        <v>1857</v>
      </c>
      <c r="D30" s="1993"/>
      <c r="E30" s="1993"/>
      <c r="F30" s="1993"/>
      <c r="G30" s="1993" t="s">
        <v>1866</v>
      </c>
      <c r="H30" s="1993"/>
      <c r="I30" s="1993"/>
      <c r="J30" s="1993"/>
      <c r="K30" s="1993"/>
      <c r="L30" s="1993" t="s">
        <v>1867</v>
      </c>
      <c r="M30" s="1993"/>
      <c r="N30" s="1993"/>
      <c r="O30" s="1993"/>
      <c r="P30" s="1993"/>
      <c r="Q30" s="1993" t="s">
        <v>1868</v>
      </c>
      <c r="R30" s="1993"/>
      <c r="S30" s="1993"/>
      <c r="T30" s="1993"/>
      <c r="U30" s="1993"/>
      <c r="V30" s="1993" t="s">
        <v>1869</v>
      </c>
      <c r="W30" s="1993"/>
      <c r="X30" s="1993"/>
      <c r="Y30" s="1993"/>
      <c r="Z30" s="1993"/>
      <c r="AA30" s="1092"/>
    </row>
    <row r="31" spans="2:27" s="1083" customFormat="1" ht="19.5" customHeight="1">
      <c r="B31" s="1091"/>
      <c r="C31" s="1787" t="s">
        <v>1862</v>
      </c>
      <c r="D31" s="1788"/>
      <c r="E31" s="1788"/>
      <c r="F31" s="1789"/>
      <c r="G31" s="1787"/>
      <c r="H31" s="1788"/>
      <c r="I31" s="1788"/>
      <c r="J31" s="1788"/>
      <c r="K31" s="1789"/>
      <c r="L31" s="1787"/>
      <c r="M31" s="1788"/>
      <c r="N31" s="1788"/>
      <c r="O31" s="1788"/>
      <c r="P31" s="1789"/>
      <c r="Q31" s="1787"/>
      <c r="R31" s="1788"/>
      <c r="S31" s="1788"/>
      <c r="T31" s="1788"/>
      <c r="U31" s="1789"/>
      <c r="V31" s="1787"/>
      <c r="W31" s="1788"/>
      <c r="X31" s="1788"/>
      <c r="Y31" s="1788"/>
      <c r="Z31" s="1789"/>
      <c r="AA31" s="1092"/>
    </row>
    <row r="32" spans="2:27" s="1083" customFormat="1" ht="6.75" customHeight="1">
      <c r="B32" s="1091"/>
      <c r="D32" s="1084"/>
      <c r="E32" s="1084"/>
      <c r="F32" s="1084"/>
      <c r="G32" s="1084"/>
      <c r="H32" s="1084"/>
      <c r="I32" s="1084"/>
      <c r="J32" s="1084"/>
      <c r="K32" s="1084"/>
      <c r="L32" s="1084"/>
      <c r="M32" s="1084"/>
      <c r="N32" s="1084"/>
      <c r="O32" s="1084"/>
      <c r="Y32" s="1093"/>
      <c r="Z32" s="1093"/>
      <c r="AA32" s="1092"/>
    </row>
    <row r="33" spans="2:27" s="1083" customFormat="1" ht="19.5" customHeight="1">
      <c r="B33" s="1091"/>
      <c r="C33" s="1084"/>
      <c r="D33" s="1090" t="s">
        <v>1864</v>
      </c>
      <c r="E33" s="1086"/>
      <c r="F33" s="1086"/>
      <c r="G33" s="1086"/>
      <c r="H33" s="1086"/>
      <c r="I33" s="1086"/>
      <c r="J33" s="1086"/>
      <c r="K33" s="1086"/>
      <c r="L33" s="1086"/>
      <c r="M33" s="1086"/>
      <c r="N33" s="1086"/>
      <c r="O33" s="1086"/>
      <c r="P33" s="1086"/>
      <c r="Q33" s="1086"/>
      <c r="R33" s="1086"/>
      <c r="S33" s="1086"/>
      <c r="T33" s="1086"/>
      <c r="U33" s="1096"/>
      <c r="V33" s="1084"/>
      <c r="W33" s="1084"/>
      <c r="X33" s="1084"/>
      <c r="Y33" s="1084"/>
      <c r="Z33" s="1084"/>
      <c r="AA33" s="1092"/>
    </row>
    <row r="34" spans="2:27" s="1083" customFormat="1" ht="6" customHeight="1">
      <c r="B34" s="1091"/>
      <c r="C34" s="1084"/>
      <c r="D34" s="1084"/>
      <c r="E34" s="1084"/>
      <c r="F34" s="1084"/>
      <c r="G34" s="1084"/>
      <c r="H34" s="1084"/>
      <c r="I34" s="1084"/>
      <c r="J34" s="1084"/>
      <c r="K34" s="1084"/>
      <c r="L34" s="750"/>
      <c r="M34" s="1084"/>
      <c r="N34" s="1084"/>
      <c r="O34" s="1084"/>
      <c r="P34" s="1084"/>
      <c r="Q34" s="1084"/>
      <c r="R34" s="1084"/>
      <c r="S34" s="1084"/>
      <c r="T34" s="1084"/>
      <c r="U34" s="1084"/>
      <c r="V34" s="750"/>
      <c r="W34" s="750"/>
      <c r="X34" s="750"/>
      <c r="Y34" s="750"/>
      <c r="Z34" s="750"/>
      <c r="AA34" s="1092"/>
    </row>
    <row r="35" spans="2:27" s="1083" customFormat="1" ht="19.5" customHeight="1">
      <c r="B35" s="1091"/>
      <c r="C35" s="1090" t="s">
        <v>1871</v>
      </c>
      <c r="D35" s="1090"/>
      <c r="E35" s="1086"/>
      <c r="F35" s="1086"/>
      <c r="G35" s="1086"/>
      <c r="H35" s="1086"/>
      <c r="I35" s="1086"/>
      <c r="J35" s="1086"/>
      <c r="K35" s="1086"/>
      <c r="L35" s="1086"/>
      <c r="M35" s="1086"/>
      <c r="N35" s="1086"/>
      <c r="O35" s="1086"/>
      <c r="P35" s="1086"/>
      <c r="Q35" s="1086"/>
      <c r="R35" s="1086"/>
      <c r="S35" s="1086"/>
      <c r="T35" s="1086"/>
      <c r="U35" s="1096"/>
      <c r="V35" s="1084"/>
      <c r="W35" s="1084"/>
      <c r="X35" s="1084"/>
      <c r="Y35" s="1084"/>
      <c r="Z35" s="1084"/>
      <c r="AA35" s="1092"/>
    </row>
    <row r="36" spans="2:27" s="1083" customFormat="1" ht="9" customHeight="1">
      <c r="B36" s="1091"/>
      <c r="D36" s="1084"/>
      <c r="E36" s="1084"/>
      <c r="F36" s="1084"/>
      <c r="G36" s="1084"/>
      <c r="H36" s="1084"/>
      <c r="I36" s="1084"/>
      <c r="J36" s="1084"/>
      <c r="K36" s="1084"/>
      <c r="L36" s="1084"/>
      <c r="M36" s="1084"/>
      <c r="N36" s="1084"/>
      <c r="O36" s="1084"/>
      <c r="Y36" s="1093"/>
      <c r="Z36" s="1093"/>
      <c r="AA36" s="1092"/>
    </row>
    <row r="37" spans="2:27" s="1083" customFormat="1">
      <c r="B37" s="1091"/>
      <c r="C37" s="1083" t="s">
        <v>1872</v>
      </c>
      <c r="D37" s="1084"/>
      <c r="E37" s="1084"/>
      <c r="F37" s="1084"/>
      <c r="G37" s="1084"/>
      <c r="H37" s="1084"/>
      <c r="I37" s="1084"/>
      <c r="J37" s="1084"/>
      <c r="K37" s="1084"/>
      <c r="L37" s="1084"/>
      <c r="M37" s="1084"/>
      <c r="N37" s="1084"/>
      <c r="O37" s="1084"/>
      <c r="Y37" s="1093"/>
      <c r="Z37" s="1093"/>
      <c r="AA37" s="1092"/>
    </row>
    <row r="38" spans="2:27" s="1083" customFormat="1" ht="19.5" customHeight="1">
      <c r="B38" s="1091"/>
      <c r="C38" s="1993" t="s">
        <v>1873</v>
      </c>
      <c r="D38" s="1993"/>
      <c r="E38" s="1993"/>
      <c r="F38" s="1993"/>
      <c r="G38" s="2140" t="s">
        <v>1874</v>
      </c>
      <c r="H38" s="2141"/>
      <c r="I38" s="2141"/>
      <c r="J38" s="2141"/>
      <c r="K38" s="2142"/>
      <c r="L38" s="2140" t="s">
        <v>1875</v>
      </c>
      <c r="M38" s="2141"/>
      <c r="N38" s="2141"/>
      <c r="O38" s="2141"/>
      <c r="P38" s="2142"/>
      <c r="Q38" s="750"/>
      <c r="R38" s="750"/>
      <c r="S38" s="750"/>
      <c r="T38" s="750"/>
      <c r="U38" s="750"/>
      <c r="V38" s="750"/>
      <c r="W38" s="750"/>
      <c r="X38" s="750"/>
      <c r="Y38" s="750"/>
      <c r="Z38" s="750"/>
      <c r="AA38" s="1092"/>
    </row>
    <row r="39" spans="2:27" s="1083" customFormat="1" ht="19.5" customHeight="1">
      <c r="B39" s="1091"/>
      <c r="C39" s="1787" t="s">
        <v>1876</v>
      </c>
      <c r="D39" s="1788"/>
      <c r="E39" s="1788"/>
      <c r="F39" s="1789"/>
      <c r="G39" s="1787"/>
      <c r="H39" s="1788"/>
      <c r="I39" s="1788"/>
      <c r="J39" s="1788"/>
      <c r="K39" s="1789"/>
      <c r="L39" s="1787"/>
      <c r="M39" s="1788"/>
      <c r="N39" s="1788"/>
      <c r="O39" s="1788"/>
      <c r="P39" s="1789"/>
      <c r="Q39" s="750"/>
      <c r="R39" s="750"/>
      <c r="S39" s="750"/>
      <c r="T39" s="750"/>
      <c r="U39" s="750"/>
      <c r="V39" s="750"/>
      <c r="W39" s="750"/>
      <c r="X39" s="750"/>
      <c r="Y39" s="750"/>
      <c r="Z39" s="750"/>
      <c r="AA39" s="1092"/>
    </row>
    <row r="40" spans="2:27" s="1083" customFormat="1" ht="9" customHeight="1">
      <c r="B40" s="1091"/>
      <c r="C40" s="1084"/>
      <c r="D40" s="1084"/>
      <c r="E40" s="1084"/>
      <c r="F40" s="1084"/>
      <c r="G40" s="1084"/>
      <c r="H40" s="1084"/>
      <c r="I40" s="1084"/>
      <c r="J40" s="1084"/>
      <c r="K40" s="1084"/>
      <c r="L40" s="750"/>
      <c r="M40" s="1084"/>
      <c r="N40" s="1084"/>
      <c r="O40" s="1084"/>
      <c r="P40" s="1084"/>
      <c r="Q40" s="1084"/>
      <c r="R40" s="1084"/>
      <c r="S40" s="1084"/>
      <c r="T40" s="1084"/>
      <c r="U40" s="1084"/>
      <c r="V40" s="750"/>
      <c r="W40" s="750"/>
      <c r="X40" s="750"/>
      <c r="Y40" s="750"/>
      <c r="Z40" s="750"/>
      <c r="AA40" s="1092"/>
    </row>
    <row r="41" spans="2:27" s="1083" customFormat="1" ht="19.5" customHeight="1">
      <c r="B41" s="1091"/>
      <c r="C41" s="1993" t="s">
        <v>1873</v>
      </c>
      <c r="D41" s="1993"/>
      <c r="E41" s="1993"/>
      <c r="F41" s="1993"/>
      <c r="G41" s="2140" t="s">
        <v>1877</v>
      </c>
      <c r="H41" s="2141"/>
      <c r="I41" s="2141"/>
      <c r="J41" s="2141"/>
      <c r="K41" s="2142"/>
      <c r="L41" s="2140" t="s">
        <v>1878</v>
      </c>
      <c r="M41" s="2141"/>
      <c r="N41" s="2141"/>
      <c r="O41" s="2141"/>
      <c r="P41" s="2142"/>
      <c r="Q41" s="750"/>
      <c r="R41" s="750"/>
      <c r="S41" s="750"/>
      <c r="T41" s="750"/>
      <c r="U41" s="750"/>
      <c r="V41" s="750"/>
      <c r="W41" s="750"/>
      <c r="X41" s="750"/>
      <c r="Y41" s="750"/>
      <c r="Z41" s="750"/>
      <c r="AA41" s="1092"/>
    </row>
    <row r="42" spans="2:27" s="1083" customFormat="1" ht="19.5" customHeight="1">
      <c r="B42" s="1091"/>
      <c r="C42" s="1787" t="s">
        <v>1879</v>
      </c>
      <c r="D42" s="1788"/>
      <c r="E42" s="1788"/>
      <c r="F42" s="1789"/>
      <c r="G42" s="1787"/>
      <c r="H42" s="1788"/>
      <c r="I42" s="1788"/>
      <c r="J42" s="1788"/>
      <c r="K42" s="1789"/>
      <c r="L42" s="1787"/>
      <c r="M42" s="1788"/>
      <c r="N42" s="1788"/>
      <c r="O42" s="1788"/>
      <c r="P42" s="1789"/>
      <c r="Q42" s="750"/>
      <c r="R42" s="750"/>
      <c r="S42" s="750"/>
      <c r="T42" s="750"/>
      <c r="U42" s="750"/>
      <c r="V42" s="750"/>
      <c r="W42" s="750"/>
      <c r="X42" s="750"/>
      <c r="Y42" s="750"/>
      <c r="Z42" s="750"/>
      <c r="AA42" s="1092"/>
    </row>
    <row r="43" spans="2:27" s="1083" customFormat="1" ht="6" customHeight="1">
      <c r="B43" s="1091"/>
      <c r="C43" s="1084"/>
      <c r="D43" s="1084"/>
      <c r="E43" s="1084"/>
      <c r="F43" s="1084"/>
      <c r="G43" s="1084"/>
      <c r="H43" s="1084"/>
      <c r="I43" s="1084"/>
      <c r="J43" s="1084"/>
      <c r="K43" s="1084"/>
      <c r="L43" s="750"/>
      <c r="M43" s="1084"/>
      <c r="N43" s="1084"/>
      <c r="O43" s="1084"/>
      <c r="P43" s="1084"/>
      <c r="Q43" s="1084"/>
      <c r="R43" s="1084"/>
      <c r="S43" s="1084"/>
      <c r="T43" s="1084"/>
      <c r="U43" s="1084"/>
      <c r="V43" s="750"/>
      <c r="W43" s="750"/>
      <c r="X43" s="750"/>
      <c r="Y43" s="750"/>
      <c r="Z43" s="750"/>
      <c r="AA43" s="1092"/>
    </row>
    <row r="44" spans="2:27" s="1083" customFormat="1" ht="17.25" customHeight="1">
      <c r="B44" s="1091"/>
      <c r="C44" s="1083" t="s">
        <v>1880</v>
      </c>
      <c r="D44" s="1084"/>
      <c r="E44" s="1084"/>
      <c r="F44" s="1084"/>
      <c r="G44" s="1084"/>
      <c r="H44" s="1084"/>
      <c r="I44" s="1084"/>
      <c r="J44" s="1084"/>
      <c r="K44" s="1084"/>
      <c r="L44" s="1084"/>
      <c r="M44" s="1084"/>
      <c r="N44" s="1084"/>
      <c r="O44" s="1084"/>
      <c r="Y44" s="846"/>
      <c r="Z44" s="846"/>
      <c r="AA44" s="1092"/>
    </row>
    <row r="45" spans="2:27" s="1083" customFormat="1" ht="4.5" customHeight="1">
      <c r="B45" s="1091"/>
      <c r="D45" s="1084"/>
      <c r="E45" s="1084"/>
      <c r="F45" s="1084"/>
      <c r="G45" s="1084"/>
      <c r="H45" s="1084"/>
      <c r="I45" s="1084"/>
      <c r="J45" s="1084"/>
      <c r="K45" s="1084"/>
      <c r="L45" s="1084"/>
      <c r="M45" s="1084"/>
      <c r="N45" s="1084"/>
      <c r="O45" s="1084"/>
      <c r="Y45" s="846"/>
      <c r="Z45" s="846"/>
      <c r="AA45" s="1092"/>
    </row>
    <row r="46" spans="2:27" s="1083" customFormat="1" ht="16.5" customHeight="1">
      <c r="B46" s="1091"/>
      <c r="C46" s="1084"/>
      <c r="D46" s="2144" t="s">
        <v>1881</v>
      </c>
      <c r="E46" s="2144"/>
      <c r="F46" s="2144"/>
      <c r="G46" s="2144"/>
      <c r="H46" s="2144"/>
      <c r="I46" s="2144"/>
      <c r="J46" s="2144"/>
      <c r="K46" s="2144"/>
      <c r="L46" s="2144"/>
      <c r="M46" s="2144"/>
      <c r="N46" s="2144"/>
      <c r="O46" s="2144"/>
      <c r="P46" s="2144"/>
      <c r="Q46" s="2144"/>
      <c r="R46" s="2144"/>
      <c r="S46" s="2144"/>
      <c r="T46" s="2144"/>
      <c r="U46" s="1096"/>
      <c r="V46" s="1084"/>
      <c r="W46" s="1084"/>
      <c r="X46" s="1084"/>
      <c r="Y46" s="1084"/>
      <c r="Z46" s="1084"/>
      <c r="AA46" s="1092"/>
    </row>
    <row r="47" spans="2:27" s="1083" customFormat="1" ht="6" customHeight="1">
      <c r="B47" s="1091"/>
      <c r="C47" s="1084"/>
      <c r="D47" s="1084"/>
      <c r="E47" s="1084"/>
      <c r="F47" s="1084"/>
      <c r="G47" s="1084"/>
      <c r="H47" s="1084"/>
      <c r="I47" s="1084"/>
      <c r="J47" s="1084"/>
      <c r="K47" s="1084"/>
      <c r="L47" s="750"/>
      <c r="M47" s="1084"/>
      <c r="N47" s="1084"/>
      <c r="O47" s="1084"/>
      <c r="P47" s="1084"/>
      <c r="Q47" s="1084"/>
      <c r="R47" s="1084"/>
      <c r="S47" s="1084"/>
      <c r="T47" s="1084"/>
      <c r="U47" s="1084"/>
      <c r="V47" s="750"/>
      <c r="W47" s="750"/>
      <c r="X47" s="750"/>
      <c r="Y47" s="750"/>
      <c r="Z47" s="750"/>
      <c r="AA47" s="1092"/>
    </row>
    <row r="48" spans="2:27" s="1083" customFormat="1" ht="19.5" customHeight="1">
      <c r="B48" s="1091"/>
      <c r="C48" s="1083" t="s">
        <v>1882</v>
      </c>
      <c r="D48" s="1084"/>
      <c r="E48" s="1084"/>
      <c r="F48" s="1084"/>
      <c r="G48" s="1084"/>
      <c r="H48" s="1084"/>
      <c r="I48" s="1084"/>
      <c r="J48" s="1084"/>
      <c r="K48" s="1084"/>
      <c r="L48" s="750"/>
      <c r="M48" s="1084"/>
      <c r="N48" s="1084"/>
      <c r="O48" s="1084"/>
      <c r="P48" s="1084"/>
      <c r="Q48" s="1084"/>
      <c r="R48" s="1084"/>
      <c r="S48" s="1084"/>
      <c r="T48" s="1084"/>
      <c r="U48" s="1084"/>
      <c r="V48" s="750"/>
      <c r="W48" s="750"/>
      <c r="X48" s="750"/>
      <c r="Y48" s="750"/>
      <c r="Z48" s="750"/>
      <c r="AA48" s="1092"/>
    </row>
    <row r="49" spans="2:27" s="1083" customFormat="1" ht="19.5" customHeight="1">
      <c r="B49" s="1091"/>
      <c r="C49" s="1993" t="s">
        <v>1873</v>
      </c>
      <c r="D49" s="1993"/>
      <c r="E49" s="1993"/>
      <c r="F49" s="1993"/>
      <c r="G49" s="1993" t="s">
        <v>1883</v>
      </c>
      <c r="H49" s="1993"/>
      <c r="I49" s="1993"/>
      <c r="J49" s="1993"/>
      <c r="K49" s="1993"/>
      <c r="L49" s="1993"/>
      <c r="M49" s="1993"/>
      <c r="N49" s="1993" t="s">
        <v>1884</v>
      </c>
      <c r="O49" s="1993"/>
      <c r="P49" s="1993"/>
      <c r="Q49" s="1993"/>
      <c r="R49" s="1993"/>
      <c r="S49" s="1993"/>
      <c r="T49" s="1993"/>
      <c r="U49" s="1084"/>
      <c r="V49" s="750"/>
      <c r="W49" s="750"/>
      <c r="X49" s="750"/>
      <c r="Y49" s="750"/>
      <c r="Z49" s="750"/>
      <c r="AA49" s="1092"/>
    </row>
    <row r="50" spans="2:27" s="1083" customFormat="1" ht="19.5" customHeight="1">
      <c r="B50" s="1091"/>
      <c r="C50" s="2020" t="s">
        <v>1885</v>
      </c>
      <c r="D50" s="2145"/>
      <c r="E50" s="2145"/>
      <c r="F50" s="2019"/>
      <c r="G50" s="1993"/>
      <c r="H50" s="1993"/>
      <c r="I50" s="1993"/>
      <c r="J50" s="1993"/>
      <c r="K50" s="1993"/>
      <c r="L50" s="1993"/>
      <c r="M50" s="1993"/>
      <c r="N50" s="1993"/>
      <c r="O50" s="1993"/>
      <c r="P50" s="1993"/>
      <c r="Q50" s="1993"/>
      <c r="R50" s="1993"/>
      <c r="S50" s="1993"/>
      <c r="T50" s="1993"/>
      <c r="U50" s="1084"/>
      <c r="V50" s="750"/>
      <c r="W50" s="750"/>
      <c r="X50" s="750"/>
      <c r="Y50" s="750"/>
      <c r="Z50" s="750"/>
      <c r="AA50" s="1092"/>
    </row>
    <row r="51" spans="2:27" s="1083" customFormat="1" ht="19.5" customHeight="1">
      <c r="B51" s="1091"/>
      <c r="C51" s="2143" t="s">
        <v>1886</v>
      </c>
      <c r="D51" s="2143"/>
      <c r="E51" s="2143"/>
      <c r="F51" s="2143"/>
      <c r="G51" s="2143"/>
      <c r="H51" s="2143"/>
      <c r="I51" s="2143"/>
      <c r="J51" s="2143"/>
      <c r="K51" s="2143"/>
      <c r="L51" s="2143"/>
      <c r="M51" s="2143"/>
      <c r="N51" s="2143"/>
      <c r="O51" s="2143"/>
      <c r="P51" s="2143"/>
      <c r="Q51" s="2143"/>
      <c r="R51" s="2143"/>
      <c r="S51" s="2143"/>
      <c r="T51" s="2143"/>
      <c r="U51" s="2143"/>
      <c r="V51" s="2143"/>
      <c r="W51" s="2143"/>
      <c r="X51" s="2143"/>
      <c r="Y51" s="2143"/>
      <c r="Z51" s="2143"/>
      <c r="AA51" s="1092"/>
    </row>
    <row r="52" spans="2:27" s="1083" customFormat="1" ht="16.5" customHeight="1">
      <c r="B52" s="1091"/>
      <c r="C52" s="1084"/>
      <c r="D52" s="2144" t="s">
        <v>1887</v>
      </c>
      <c r="E52" s="2144"/>
      <c r="F52" s="2144"/>
      <c r="G52" s="2144"/>
      <c r="H52" s="2144"/>
      <c r="I52" s="2144"/>
      <c r="J52" s="2144"/>
      <c r="K52" s="2144"/>
      <c r="L52" s="2144"/>
      <c r="M52" s="2144"/>
      <c r="N52" s="2144"/>
      <c r="O52" s="2144"/>
      <c r="P52" s="2144"/>
      <c r="Q52" s="2144"/>
      <c r="R52" s="2144"/>
      <c r="S52" s="2144"/>
      <c r="T52" s="2144"/>
      <c r="U52" s="1096"/>
      <c r="V52" s="1084"/>
      <c r="W52" s="1084"/>
      <c r="X52" s="1084"/>
      <c r="Y52" s="1084"/>
      <c r="Z52" s="1084"/>
      <c r="AA52" s="1092"/>
    </row>
    <row r="53" spans="2:27" ht="6" customHeight="1">
      <c r="B53" s="1095"/>
      <c r="C53" s="60"/>
      <c r="D53" s="60"/>
      <c r="E53" s="60"/>
      <c r="F53" s="60"/>
      <c r="G53" s="60"/>
      <c r="H53" s="60"/>
      <c r="I53" s="60"/>
      <c r="J53" s="60"/>
      <c r="K53" s="60"/>
      <c r="L53" s="60"/>
      <c r="M53" s="60"/>
      <c r="N53" s="60"/>
      <c r="O53" s="60"/>
      <c r="P53" s="60"/>
      <c r="Q53" s="60"/>
      <c r="R53" s="60"/>
      <c r="S53" s="60"/>
      <c r="T53" s="60"/>
      <c r="U53" s="60"/>
      <c r="V53" s="60"/>
      <c r="W53" s="60"/>
      <c r="X53" s="60"/>
      <c r="Y53" s="60"/>
      <c r="Z53" s="60"/>
      <c r="AA53" s="61"/>
    </row>
    <row r="54" spans="2:27" s="1083" customFormat="1" ht="7.5" customHeight="1"/>
    <row r="55" spans="2:27" s="750" customFormat="1" ht="20.25" customHeight="1">
      <c r="B55" s="904" t="s">
        <v>1888</v>
      </c>
      <c r="C55" s="904"/>
      <c r="D55" s="904"/>
      <c r="E55" s="904"/>
      <c r="F55" s="904"/>
      <c r="G55" s="904"/>
      <c r="H55" s="904"/>
      <c r="I55" s="904"/>
      <c r="J55" s="904"/>
      <c r="K55" s="904"/>
      <c r="L55" s="904"/>
      <c r="M55" s="904"/>
      <c r="N55" s="904"/>
      <c r="O55" s="904"/>
      <c r="P55" s="904"/>
      <c r="Q55" s="904"/>
      <c r="R55" s="904"/>
      <c r="S55" s="904"/>
      <c r="T55" s="904"/>
      <c r="U55" s="904"/>
      <c r="V55" s="904"/>
      <c r="W55" s="904"/>
      <c r="X55" s="904"/>
      <c r="Y55" s="904"/>
      <c r="Z55" s="904"/>
    </row>
    <row r="56" spans="2:27" s="750" customFormat="1" ht="14.25" customHeight="1">
      <c r="B56" s="1094" t="s">
        <v>1889</v>
      </c>
      <c r="D56" s="904"/>
    </row>
    <row r="57" spans="2:27" s="750" customFormat="1" ht="14.25" customHeight="1">
      <c r="B57" s="1094" t="s">
        <v>1890</v>
      </c>
      <c r="D57" s="904"/>
    </row>
    <row r="58" spans="2:27" s="750" customFormat="1" ht="14.25" customHeight="1">
      <c r="B58" s="1094" t="s">
        <v>1891</v>
      </c>
      <c r="D58" s="904"/>
    </row>
    <row r="59" spans="2:27" s="750" customFormat="1" ht="14.25" customHeight="1">
      <c r="B59" s="1094" t="s">
        <v>1892</v>
      </c>
      <c r="D59" s="904"/>
    </row>
    <row r="60" spans="2:27" s="750" customFormat="1" ht="14.25" customHeight="1">
      <c r="B60" s="1094" t="s">
        <v>1893</v>
      </c>
      <c r="D60" s="904"/>
    </row>
    <row r="61" spans="2:27" ht="8.25" customHeight="1">
      <c r="B61" s="910"/>
      <c r="D61" s="473"/>
    </row>
    <row r="62" spans="2:27">
      <c r="B62" s="910"/>
      <c r="D62" s="473"/>
    </row>
    <row r="63" spans="2:27">
      <c r="B63" s="910"/>
      <c r="D63" s="473"/>
    </row>
  </sheetData>
  <mergeCells count="70">
    <mergeCell ref="C51:Z51"/>
    <mergeCell ref="D52:T52"/>
    <mergeCell ref="D46:T46"/>
    <mergeCell ref="C49:F49"/>
    <mergeCell ref="G49:M49"/>
    <mergeCell ref="N49:T49"/>
    <mergeCell ref="C50:F50"/>
    <mergeCell ref="G50:M50"/>
    <mergeCell ref="N50:T50"/>
    <mergeCell ref="C41:F41"/>
    <mergeCell ref="G41:K41"/>
    <mergeCell ref="L41:P41"/>
    <mergeCell ref="C42:F42"/>
    <mergeCell ref="G42:K42"/>
    <mergeCell ref="L42:P42"/>
    <mergeCell ref="C38:F38"/>
    <mergeCell ref="G38:K38"/>
    <mergeCell ref="L38:P38"/>
    <mergeCell ref="C39:F39"/>
    <mergeCell ref="G39:K39"/>
    <mergeCell ref="L39:P39"/>
    <mergeCell ref="C30:F30"/>
    <mergeCell ref="G30:K30"/>
    <mergeCell ref="L30:P30"/>
    <mergeCell ref="Q30:U30"/>
    <mergeCell ref="V30:Z30"/>
    <mergeCell ref="C31:F31"/>
    <mergeCell ref="G31:K31"/>
    <mergeCell ref="L31:P31"/>
    <mergeCell ref="Q31:U31"/>
    <mergeCell ref="V31:Z31"/>
    <mergeCell ref="C26:F26"/>
    <mergeCell ref="G26:K26"/>
    <mergeCell ref="L26:P26"/>
    <mergeCell ref="Q26:U26"/>
    <mergeCell ref="V26:Z26"/>
    <mergeCell ref="C27:F27"/>
    <mergeCell ref="G27:K27"/>
    <mergeCell ref="L27:P27"/>
    <mergeCell ref="Q27:U27"/>
    <mergeCell ref="V27:Z27"/>
    <mergeCell ref="C20:F20"/>
    <mergeCell ref="G20:K20"/>
    <mergeCell ref="L20:P20"/>
    <mergeCell ref="Q20:U20"/>
    <mergeCell ref="V20:Z20"/>
    <mergeCell ref="C21:F21"/>
    <mergeCell ref="G21:K21"/>
    <mergeCell ref="L21:P21"/>
    <mergeCell ref="Q21:U21"/>
    <mergeCell ref="V21:Z21"/>
    <mergeCell ref="C16:F16"/>
    <mergeCell ref="G16:K16"/>
    <mergeCell ref="L16:P16"/>
    <mergeCell ref="Q16:U16"/>
    <mergeCell ref="V16:Z16"/>
    <mergeCell ref="C17:F17"/>
    <mergeCell ref="G17:K17"/>
    <mergeCell ref="L17:P17"/>
    <mergeCell ref="Q17:U17"/>
    <mergeCell ref="V17:Z17"/>
    <mergeCell ref="C13:F13"/>
    <mergeCell ref="G13:K13"/>
    <mergeCell ref="M13:P13"/>
    <mergeCell ref="Q13:U13"/>
    <mergeCell ref="B4:AA4"/>
    <mergeCell ref="B6:F6"/>
    <mergeCell ref="G6:AA6"/>
    <mergeCell ref="C10:F10"/>
    <mergeCell ref="G10:K1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5905" r:id="rId4" name="Check Box 1">
              <controlPr defaultSize="0" autoFill="0" autoLine="0" autoPict="0">
                <anchor moveWithCells="1">
                  <from>
                    <xdr:col>20</xdr:col>
                    <xdr:colOff>30480</xdr:colOff>
                    <xdr:row>32</xdr:row>
                    <xdr:rowOff>0</xdr:rowOff>
                  </from>
                  <to>
                    <xdr:col>22</xdr:col>
                    <xdr:colOff>114300</xdr:colOff>
                    <xdr:row>32</xdr:row>
                    <xdr:rowOff>243840</xdr:rowOff>
                  </to>
                </anchor>
              </controlPr>
            </control>
          </mc:Choice>
        </mc:AlternateContent>
        <mc:AlternateContent xmlns:mc="http://schemas.openxmlformats.org/markup-compatibility/2006">
          <mc:Choice Requires="x14">
            <control shapeId="635906" r:id="rId5" name="Check Box 2">
              <controlPr defaultSize="0" autoFill="0" autoLine="0" autoPict="0">
                <anchor moveWithCells="1">
                  <from>
                    <xdr:col>20</xdr:col>
                    <xdr:colOff>30480</xdr:colOff>
                    <xdr:row>22</xdr:row>
                    <xdr:rowOff>0</xdr:rowOff>
                  </from>
                  <to>
                    <xdr:col>22</xdr:col>
                    <xdr:colOff>114300</xdr:colOff>
                    <xdr:row>22</xdr:row>
                    <xdr:rowOff>243840</xdr:rowOff>
                  </to>
                </anchor>
              </controlPr>
            </control>
          </mc:Choice>
        </mc:AlternateContent>
        <mc:AlternateContent xmlns:mc="http://schemas.openxmlformats.org/markup-compatibility/2006">
          <mc:Choice Requires="x14">
            <control shapeId="635907"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35908"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35909" r:id="rId8" name="Check Box 5">
              <controlPr defaultSize="0" autoFill="0" autoLine="0" autoPict="0">
                <anchor moveWithCells="1">
                  <from>
                    <xdr:col>20</xdr:col>
                    <xdr:colOff>30480</xdr:colOff>
                    <xdr:row>34</xdr:row>
                    <xdr:rowOff>0</xdr:rowOff>
                  </from>
                  <to>
                    <xdr:col>22</xdr:col>
                    <xdr:colOff>114300</xdr:colOff>
                    <xdr:row>34</xdr:row>
                    <xdr:rowOff>243840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E172"/>
  <sheetViews>
    <sheetView view="pageBreakPreview" zoomScale="80" zoomScaleNormal="85" zoomScaleSheetLayoutView="80" workbookViewId="0">
      <pane xSplit="4" ySplit="18" topLeftCell="G19" activePane="bottomRight" state="frozen"/>
      <selection activeCell="M53" sqref="M53"/>
      <selection pane="topRight" activeCell="M53" sqref="M53"/>
      <selection pane="bottomLeft" activeCell="M53" sqref="M53"/>
      <selection pane="bottomRight" activeCell="Z74" sqref="Z74"/>
    </sheetView>
  </sheetViews>
  <sheetFormatPr defaultColWidth="9" defaultRowHeight="12"/>
  <cols>
    <col min="1" max="1" width="1" style="86" customWidth="1"/>
    <col min="2" max="2" width="8.21875" style="86" customWidth="1"/>
    <col min="3" max="3" width="29" style="91" customWidth="1"/>
    <col min="4" max="4" width="7.33203125" style="91" customWidth="1"/>
    <col min="5" max="25" width="5.77734375" style="86" customWidth="1"/>
    <col min="26" max="26" width="100.6640625" style="86" customWidth="1"/>
    <col min="27" max="27" width="1.109375" style="86" customWidth="1"/>
    <col min="28" max="56" width="3.109375" style="86" customWidth="1"/>
    <col min="57" max="16384" width="9" style="86"/>
  </cols>
  <sheetData>
    <row r="1" spans="2:56" ht="16.2">
      <c r="B1" s="196" t="s">
        <v>136</v>
      </c>
    </row>
    <row r="3" spans="2:56" s="88" customFormat="1" ht="13.5" customHeight="1">
      <c r="B3" s="197"/>
      <c r="C3" s="198" t="s">
        <v>119</v>
      </c>
      <c r="D3" s="199"/>
      <c r="E3" s="1209">
        <v>2</v>
      </c>
      <c r="F3" s="1210" t="s">
        <v>1911</v>
      </c>
      <c r="G3" s="1210">
        <v>6</v>
      </c>
      <c r="H3" s="1211">
        <v>7</v>
      </c>
      <c r="I3" s="1209">
        <v>11</v>
      </c>
      <c r="J3" s="1212" t="s">
        <v>1481</v>
      </c>
      <c r="K3" s="1210" t="s">
        <v>1841</v>
      </c>
      <c r="L3" s="1209" t="s">
        <v>1842</v>
      </c>
      <c r="M3" s="1209" t="s">
        <v>1843</v>
      </c>
      <c r="N3" s="1210">
        <v>20</v>
      </c>
      <c r="O3" s="1212">
        <v>22</v>
      </c>
      <c r="P3" s="1212" t="s">
        <v>1709</v>
      </c>
      <c r="Q3" s="1210">
        <v>24</v>
      </c>
      <c r="R3" s="1212">
        <v>28</v>
      </c>
      <c r="S3" s="1210">
        <v>29</v>
      </c>
      <c r="T3" s="1210" t="s">
        <v>1370</v>
      </c>
      <c r="U3" s="1210" t="s">
        <v>1371</v>
      </c>
      <c r="V3" s="1210">
        <v>35</v>
      </c>
      <c r="W3" s="1210">
        <v>38</v>
      </c>
      <c r="X3" s="1212">
        <v>40</v>
      </c>
      <c r="Y3" s="1212">
        <v>41</v>
      </c>
      <c r="Z3" s="209" t="s">
        <v>139</v>
      </c>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row>
    <row r="4" spans="2:56" ht="12" customHeight="1">
      <c r="B4" s="203"/>
      <c r="C4" s="204"/>
      <c r="D4" s="205"/>
      <c r="E4" s="1677" t="s">
        <v>667</v>
      </c>
      <c r="F4" s="1677" t="s">
        <v>124</v>
      </c>
      <c r="G4" s="1666" t="s">
        <v>1933</v>
      </c>
      <c r="H4" s="1666" t="s">
        <v>1939</v>
      </c>
      <c r="I4" s="1666" t="s">
        <v>1741</v>
      </c>
      <c r="J4" s="1666" t="s">
        <v>1106</v>
      </c>
      <c r="K4" s="1666" t="s">
        <v>1840</v>
      </c>
      <c r="L4" s="1680" t="s">
        <v>1008</v>
      </c>
      <c r="M4" s="1680" t="s">
        <v>1009</v>
      </c>
      <c r="N4" s="1693" t="s">
        <v>1814</v>
      </c>
      <c r="O4" s="1666" t="s">
        <v>1107</v>
      </c>
      <c r="P4" s="1673" t="s">
        <v>1108</v>
      </c>
      <c r="Q4" s="1680" t="s">
        <v>1010</v>
      </c>
      <c r="R4" s="1666" t="s">
        <v>1619</v>
      </c>
      <c r="S4" s="1670" t="s">
        <v>1373</v>
      </c>
      <c r="T4" s="1670" t="s">
        <v>1372</v>
      </c>
      <c r="U4" s="1689" t="s">
        <v>792</v>
      </c>
      <c r="V4" s="1673" t="s">
        <v>1562</v>
      </c>
      <c r="W4" s="1683" t="s">
        <v>1007</v>
      </c>
      <c r="X4" s="1673" t="s">
        <v>1519</v>
      </c>
      <c r="Y4" s="1683" t="s">
        <v>117</v>
      </c>
      <c r="Z4" s="1686" t="s">
        <v>2219</v>
      </c>
      <c r="AA4" s="97"/>
      <c r="AB4" s="97"/>
      <c r="AC4" s="97"/>
      <c r="AD4" s="97"/>
      <c r="AE4" s="101"/>
      <c r="AF4" s="97"/>
      <c r="AG4" s="97"/>
      <c r="AH4" s="97"/>
      <c r="AI4" s="97"/>
      <c r="AJ4" s="98"/>
      <c r="AK4" s="97"/>
      <c r="AL4" s="97"/>
      <c r="AM4" s="97" t="s">
        <v>135</v>
      </c>
      <c r="AN4" s="97"/>
      <c r="AO4" s="97" t="s">
        <v>134</v>
      </c>
      <c r="AP4" s="101"/>
      <c r="AQ4" s="101"/>
      <c r="AR4" s="97"/>
      <c r="AS4" s="97"/>
      <c r="AT4" s="90"/>
      <c r="AU4" s="90"/>
      <c r="AV4" s="90"/>
      <c r="AW4" s="90"/>
      <c r="AX4" s="90"/>
      <c r="AY4" s="97"/>
      <c r="AZ4" s="90"/>
      <c r="BA4" s="90"/>
      <c r="BB4" s="90"/>
      <c r="BC4" s="90"/>
      <c r="BD4" s="1692"/>
    </row>
    <row r="5" spans="2:56" ht="12" customHeight="1">
      <c r="B5" s="203"/>
      <c r="C5" s="204"/>
      <c r="D5" s="205"/>
      <c r="E5" s="1678"/>
      <c r="F5" s="1678"/>
      <c r="G5" s="1667"/>
      <c r="H5" s="1667"/>
      <c r="I5" s="1667"/>
      <c r="J5" s="1667"/>
      <c r="K5" s="1667"/>
      <c r="L5" s="1681"/>
      <c r="M5" s="1681"/>
      <c r="N5" s="1694"/>
      <c r="O5" s="1667"/>
      <c r="P5" s="1674"/>
      <c r="Q5" s="1681"/>
      <c r="R5" s="1667"/>
      <c r="S5" s="1671"/>
      <c r="T5" s="1671"/>
      <c r="U5" s="1690"/>
      <c r="V5" s="1674"/>
      <c r="W5" s="1684"/>
      <c r="X5" s="1674"/>
      <c r="Y5" s="1684"/>
      <c r="Z5" s="1687"/>
      <c r="AA5" s="97"/>
      <c r="AB5" s="97"/>
      <c r="AC5" s="97"/>
      <c r="AD5" s="97"/>
      <c r="AE5" s="97"/>
      <c r="AF5" s="97"/>
      <c r="AG5" s="97"/>
      <c r="AH5" s="97"/>
      <c r="AI5" s="97"/>
      <c r="AJ5" s="98"/>
      <c r="AK5" s="97"/>
      <c r="AL5" s="97"/>
      <c r="AM5" s="97"/>
      <c r="AN5" s="97"/>
      <c r="AO5" s="97"/>
      <c r="AP5" s="97"/>
      <c r="AQ5" s="97"/>
      <c r="AR5" s="97"/>
      <c r="AS5" s="97"/>
      <c r="AT5" s="90"/>
      <c r="AU5" s="90"/>
      <c r="AV5" s="97"/>
      <c r="AW5" s="98"/>
      <c r="AX5" s="97"/>
      <c r="AY5" s="97"/>
      <c r="AZ5" s="97"/>
      <c r="BA5" s="97"/>
      <c r="BB5" s="97"/>
      <c r="BC5" s="97"/>
      <c r="BD5" s="1692"/>
    </row>
    <row r="6" spans="2:56" ht="12" customHeight="1">
      <c r="B6" s="203"/>
      <c r="C6" s="204"/>
      <c r="D6" s="205"/>
      <c r="E6" s="1678"/>
      <c r="F6" s="1678"/>
      <c r="G6" s="1667"/>
      <c r="H6" s="1667"/>
      <c r="I6" s="1667"/>
      <c r="J6" s="1667"/>
      <c r="K6" s="1667"/>
      <c r="L6" s="1681"/>
      <c r="M6" s="1681"/>
      <c r="N6" s="1694"/>
      <c r="O6" s="1667"/>
      <c r="P6" s="1674"/>
      <c r="Q6" s="1681"/>
      <c r="R6" s="1667"/>
      <c r="S6" s="1671"/>
      <c r="T6" s="1671"/>
      <c r="U6" s="1690"/>
      <c r="V6" s="1674"/>
      <c r="W6" s="1684"/>
      <c r="X6" s="1674"/>
      <c r="Y6" s="1684"/>
      <c r="Z6" s="1687"/>
      <c r="AA6" s="97"/>
      <c r="AB6" s="97"/>
      <c r="AC6" s="97"/>
      <c r="AD6" s="97"/>
      <c r="AE6" s="97"/>
      <c r="AF6" s="97"/>
      <c r="AG6" s="97"/>
      <c r="AH6" s="97"/>
      <c r="AI6" s="97"/>
      <c r="AJ6" s="98"/>
      <c r="AK6" s="97"/>
      <c r="AL6" s="97"/>
      <c r="AM6" s="97"/>
      <c r="AN6" s="97"/>
      <c r="AO6" s="97"/>
      <c r="AP6" s="97"/>
      <c r="AQ6" s="97"/>
      <c r="AR6" s="97"/>
      <c r="AS6" s="97"/>
      <c r="AT6" s="90"/>
      <c r="AU6" s="90"/>
      <c r="AV6" s="97"/>
      <c r="AW6" s="98"/>
      <c r="AX6" s="97"/>
      <c r="AY6" s="97"/>
      <c r="AZ6" s="97"/>
      <c r="BA6" s="97"/>
      <c r="BB6" s="97"/>
      <c r="BC6" s="97"/>
      <c r="BD6" s="1692"/>
    </row>
    <row r="7" spans="2:56" ht="12" customHeight="1">
      <c r="B7" s="203"/>
      <c r="C7" s="204"/>
      <c r="D7" s="205"/>
      <c r="E7" s="1678"/>
      <c r="F7" s="1678"/>
      <c r="G7" s="1667"/>
      <c r="H7" s="1667"/>
      <c r="I7" s="1667"/>
      <c r="J7" s="1667"/>
      <c r="K7" s="1667"/>
      <c r="L7" s="1681"/>
      <c r="M7" s="1681"/>
      <c r="N7" s="1694"/>
      <c r="O7" s="1667"/>
      <c r="P7" s="1674"/>
      <c r="Q7" s="1681"/>
      <c r="R7" s="1667"/>
      <c r="S7" s="1671"/>
      <c r="T7" s="1671"/>
      <c r="U7" s="1690"/>
      <c r="V7" s="1674"/>
      <c r="W7" s="1684"/>
      <c r="X7" s="1674"/>
      <c r="Y7" s="1684"/>
      <c r="Z7" s="1687"/>
      <c r="AA7" s="97"/>
      <c r="AB7" s="97"/>
      <c r="AC7" s="97"/>
      <c r="AD7" s="97"/>
      <c r="AE7" s="97"/>
      <c r="AF7" s="97"/>
      <c r="AG7" s="97"/>
      <c r="AH7" s="97"/>
      <c r="AI7" s="97"/>
      <c r="AJ7" s="98"/>
      <c r="AK7" s="97"/>
      <c r="AL7" s="97"/>
      <c r="AM7" s="97"/>
      <c r="AN7" s="97"/>
      <c r="AO7" s="97"/>
      <c r="AP7" s="97"/>
      <c r="AQ7" s="97"/>
      <c r="AR7" s="97"/>
      <c r="AS7" s="97"/>
      <c r="AT7" s="90"/>
      <c r="AU7" s="90"/>
      <c r="AV7" s="97"/>
      <c r="AW7" s="98"/>
      <c r="AX7" s="97"/>
      <c r="AY7" s="97"/>
      <c r="AZ7" s="97"/>
      <c r="BA7" s="97"/>
      <c r="BB7" s="97"/>
      <c r="BC7" s="97"/>
      <c r="BD7" s="1692"/>
    </row>
    <row r="8" spans="2:56" ht="12" customHeight="1">
      <c r="B8" s="203"/>
      <c r="C8" s="204"/>
      <c r="D8" s="205"/>
      <c r="E8" s="1678"/>
      <c r="F8" s="1678"/>
      <c r="G8" s="1667"/>
      <c r="H8" s="1667"/>
      <c r="I8" s="1667"/>
      <c r="J8" s="1667"/>
      <c r="K8" s="1667"/>
      <c r="L8" s="1681"/>
      <c r="M8" s="1681"/>
      <c r="N8" s="1694"/>
      <c r="O8" s="1667"/>
      <c r="P8" s="1674"/>
      <c r="Q8" s="1681"/>
      <c r="R8" s="1667"/>
      <c r="S8" s="1671"/>
      <c r="T8" s="1671"/>
      <c r="U8" s="1690"/>
      <c r="V8" s="1674"/>
      <c r="W8" s="1684"/>
      <c r="X8" s="1674"/>
      <c r="Y8" s="1684"/>
      <c r="Z8" s="1687"/>
      <c r="AA8" s="97"/>
      <c r="AB8" s="97"/>
      <c r="AC8" s="97"/>
      <c r="AD8" s="97"/>
      <c r="AE8" s="97"/>
      <c r="AF8" s="97"/>
      <c r="AG8" s="97"/>
      <c r="AH8" s="97"/>
      <c r="AI8" s="97"/>
      <c r="AJ8" s="98"/>
      <c r="AK8" s="97"/>
      <c r="AL8" s="97"/>
      <c r="AM8" s="97"/>
      <c r="AN8" s="97"/>
      <c r="AO8" s="97"/>
      <c r="AP8" s="97"/>
      <c r="AQ8" s="97"/>
      <c r="AR8" s="97"/>
      <c r="AS8" s="97"/>
      <c r="AT8" s="90"/>
      <c r="AU8" s="90"/>
      <c r="AV8" s="97"/>
      <c r="AW8" s="98"/>
      <c r="AX8" s="97"/>
      <c r="AY8" s="97"/>
      <c r="AZ8" s="97"/>
      <c r="BA8" s="97"/>
      <c r="BB8" s="97"/>
      <c r="BC8" s="97"/>
      <c r="BD8" s="1692"/>
    </row>
    <row r="9" spans="2:56" ht="12" customHeight="1">
      <c r="B9" s="203"/>
      <c r="C9" s="204"/>
      <c r="D9" s="205"/>
      <c r="E9" s="1678"/>
      <c r="F9" s="1678"/>
      <c r="G9" s="1667"/>
      <c r="H9" s="1667"/>
      <c r="I9" s="1667"/>
      <c r="J9" s="1667"/>
      <c r="K9" s="1667"/>
      <c r="L9" s="1681"/>
      <c r="M9" s="1681"/>
      <c r="N9" s="1694"/>
      <c r="O9" s="1667"/>
      <c r="P9" s="1674"/>
      <c r="Q9" s="1681"/>
      <c r="R9" s="1667"/>
      <c r="S9" s="1671"/>
      <c r="T9" s="1671"/>
      <c r="U9" s="1690"/>
      <c r="V9" s="1674"/>
      <c r="W9" s="1684"/>
      <c r="X9" s="1674"/>
      <c r="Y9" s="1684"/>
      <c r="Z9" s="1687"/>
      <c r="AA9" s="97"/>
      <c r="AB9" s="97"/>
      <c r="AC9" s="97"/>
      <c r="AD9" s="97"/>
      <c r="AE9" s="97"/>
      <c r="AF9" s="97"/>
      <c r="AG9" s="97"/>
      <c r="AH9" s="97"/>
      <c r="AI9" s="97"/>
      <c r="AJ9" s="98"/>
      <c r="AK9" s="97"/>
      <c r="AL9" s="97"/>
      <c r="AM9" s="97"/>
      <c r="AN9" s="97"/>
      <c r="AO9" s="97"/>
      <c r="AP9" s="97"/>
      <c r="AQ9" s="97"/>
      <c r="AR9" s="97"/>
      <c r="AS9" s="97"/>
      <c r="AT9" s="90"/>
      <c r="AU9" s="90"/>
      <c r="AV9" s="97"/>
      <c r="AW9" s="98"/>
      <c r="AX9" s="97"/>
      <c r="AY9" s="97"/>
      <c r="AZ9" s="97"/>
      <c r="BA9" s="97"/>
      <c r="BB9" s="97"/>
      <c r="BC9" s="97"/>
      <c r="BD9" s="1692"/>
    </row>
    <row r="10" spans="2:56" ht="12" customHeight="1">
      <c r="B10" s="203"/>
      <c r="C10" s="204"/>
      <c r="D10" s="205"/>
      <c r="E10" s="1678"/>
      <c r="F10" s="1678"/>
      <c r="G10" s="1667"/>
      <c r="H10" s="1667"/>
      <c r="I10" s="1667"/>
      <c r="J10" s="1667"/>
      <c r="K10" s="1667"/>
      <c r="L10" s="1681"/>
      <c r="M10" s="1681"/>
      <c r="N10" s="1694"/>
      <c r="O10" s="1667"/>
      <c r="P10" s="1674"/>
      <c r="Q10" s="1681"/>
      <c r="R10" s="1667"/>
      <c r="S10" s="1671"/>
      <c r="T10" s="1671"/>
      <c r="U10" s="1690"/>
      <c r="V10" s="1674"/>
      <c r="W10" s="1684"/>
      <c r="X10" s="1674"/>
      <c r="Y10" s="1684"/>
      <c r="Z10" s="1687"/>
      <c r="AA10" s="97"/>
      <c r="AB10" s="97"/>
      <c r="AC10" s="97"/>
      <c r="AD10" s="97"/>
      <c r="AE10" s="97"/>
      <c r="AF10" s="97"/>
      <c r="AG10" s="97"/>
      <c r="AH10" s="97"/>
      <c r="AI10" s="97"/>
      <c r="AJ10" s="98"/>
      <c r="AK10" s="97"/>
      <c r="AL10" s="97"/>
      <c r="AM10" s="97"/>
      <c r="AN10" s="97"/>
      <c r="AO10" s="97"/>
      <c r="AP10" s="97"/>
      <c r="AQ10" s="97"/>
      <c r="AR10" s="97"/>
      <c r="AS10" s="97"/>
      <c r="AT10" s="90"/>
      <c r="AU10" s="90"/>
      <c r="AV10" s="97"/>
      <c r="AW10" s="98"/>
      <c r="AX10" s="97"/>
      <c r="AY10" s="97"/>
      <c r="AZ10" s="97"/>
      <c r="BA10" s="97"/>
      <c r="BB10" s="97"/>
      <c r="BC10" s="97"/>
      <c r="BD10" s="1692"/>
    </row>
    <row r="11" spans="2:56" ht="12" customHeight="1">
      <c r="B11" s="203"/>
      <c r="C11" s="204"/>
      <c r="D11" s="205"/>
      <c r="E11" s="1678"/>
      <c r="F11" s="1678"/>
      <c r="G11" s="1667"/>
      <c r="H11" s="1667"/>
      <c r="I11" s="1667"/>
      <c r="J11" s="1667"/>
      <c r="K11" s="1667"/>
      <c r="L11" s="1681"/>
      <c r="M11" s="1681"/>
      <c r="N11" s="1694"/>
      <c r="O11" s="1667"/>
      <c r="P11" s="1674"/>
      <c r="Q11" s="1681"/>
      <c r="R11" s="1667"/>
      <c r="S11" s="1671"/>
      <c r="T11" s="1671"/>
      <c r="U11" s="1690"/>
      <c r="V11" s="1674"/>
      <c r="W11" s="1684"/>
      <c r="X11" s="1674"/>
      <c r="Y11" s="1684"/>
      <c r="Z11" s="1687"/>
      <c r="AA11" s="97"/>
      <c r="AB11" s="97"/>
      <c r="AC11" s="97"/>
      <c r="AD11" s="97"/>
      <c r="AE11" s="97"/>
      <c r="AF11" s="97"/>
      <c r="AG11" s="97"/>
      <c r="AH11" s="97"/>
      <c r="AI11" s="97"/>
      <c r="AJ11" s="98"/>
      <c r="AK11" s="97"/>
      <c r="AL11" s="97"/>
      <c r="AM11" s="97"/>
      <c r="AN11" s="97"/>
      <c r="AO11" s="97"/>
      <c r="AP11" s="97"/>
      <c r="AQ11" s="97"/>
      <c r="AR11" s="97"/>
      <c r="AS11" s="97"/>
      <c r="AT11" s="90"/>
      <c r="AU11" s="90"/>
      <c r="AV11" s="97"/>
      <c r="AW11" s="98"/>
      <c r="AX11" s="97"/>
      <c r="AY11" s="97"/>
      <c r="AZ11" s="97"/>
      <c r="BA11" s="97"/>
      <c r="BB11" s="97"/>
      <c r="BC11" s="97"/>
      <c r="BD11" s="1692"/>
    </row>
    <row r="12" spans="2:56" ht="12" customHeight="1">
      <c r="B12" s="203"/>
      <c r="C12" s="204"/>
      <c r="D12" s="205"/>
      <c r="E12" s="1678"/>
      <c r="F12" s="1678"/>
      <c r="G12" s="1667"/>
      <c r="H12" s="1667"/>
      <c r="I12" s="1667"/>
      <c r="J12" s="1667"/>
      <c r="K12" s="1667"/>
      <c r="L12" s="1681"/>
      <c r="M12" s="1681"/>
      <c r="N12" s="1694"/>
      <c r="O12" s="1667"/>
      <c r="P12" s="1674"/>
      <c r="Q12" s="1681"/>
      <c r="R12" s="1667"/>
      <c r="S12" s="1671"/>
      <c r="T12" s="1671"/>
      <c r="U12" s="1690"/>
      <c r="V12" s="1674"/>
      <c r="W12" s="1684"/>
      <c r="X12" s="1674"/>
      <c r="Y12" s="1684"/>
      <c r="Z12" s="1687"/>
      <c r="AA12" s="97"/>
      <c r="AB12" s="97"/>
      <c r="AC12" s="97"/>
      <c r="AD12" s="97"/>
      <c r="AE12" s="97"/>
      <c r="AF12" s="97"/>
      <c r="AG12" s="97"/>
      <c r="AH12" s="97"/>
      <c r="AI12" s="97"/>
      <c r="AJ12" s="98"/>
      <c r="AK12" s="97"/>
      <c r="AL12" s="97"/>
      <c r="AM12" s="97"/>
      <c r="AN12" s="97"/>
      <c r="AO12" s="97"/>
      <c r="AP12" s="97"/>
      <c r="AQ12" s="97"/>
      <c r="AR12" s="97"/>
      <c r="AS12" s="97"/>
      <c r="AT12" s="90"/>
      <c r="AU12" s="90"/>
      <c r="AV12" s="97"/>
      <c r="AW12" s="98"/>
      <c r="AX12" s="97"/>
      <c r="AY12" s="97"/>
      <c r="AZ12" s="97"/>
      <c r="BA12" s="97"/>
      <c r="BB12" s="97"/>
      <c r="BC12" s="97"/>
      <c r="BD12" s="1692"/>
    </row>
    <row r="13" spans="2:56" ht="12" customHeight="1">
      <c r="B13" s="203"/>
      <c r="C13" s="204"/>
      <c r="D13" s="205"/>
      <c r="E13" s="1678"/>
      <c r="F13" s="1678"/>
      <c r="G13" s="1667"/>
      <c r="H13" s="1667"/>
      <c r="I13" s="1667"/>
      <c r="J13" s="1667"/>
      <c r="K13" s="1667"/>
      <c r="L13" s="1681"/>
      <c r="M13" s="1681"/>
      <c r="N13" s="1694"/>
      <c r="O13" s="1667"/>
      <c r="P13" s="1674"/>
      <c r="Q13" s="1681"/>
      <c r="R13" s="1667"/>
      <c r="S13" s="1671"/>
      <c r="T13" s="1671"/>
      <c r="U13" s="1690"/>
      <c r="V13" s="1674"/>
      <c r="W13" s="1684"/>
      <c r="X13" s="1674"/>
      <c r="Y13" s="1684"/>
      <c r="Z13" s="1687"/>
      <c r="AA13" s="97"/>
      <c r="AB13" s="97"/>
      <c r="AC13" s="97"/>
      <c r="AD13" s="97"/>
      <c r="AE13" s="97"/>
      <c r="AF13" s="97"/>
      <c r="AG13" s="97"/>
      <c r="AH13" s="97"/>
      <c r="AI13" s="97"/>
      <c r="AJ13" s="98"/>
      <c r="AK13" s="97"/>
      <c r="AL13" s="97"/>
      <c r="AM13" s="97"/>
      <c r="AN13" s="97"/>
      <c r="AO13" s="97"/>
      <c r="AP13" s="97"/>
      <c r="AQ13" s="97"/>
      <c r="AR13" s="97"/>
      <c r="AS13" s="97"/>
      <c r="AT13" s="90"/>
      <c r="AU13" s="90"/>
      <c r="AV13" s="97"/>
      <c r="AW13" s="98"/>
      <c r="AX13" s="97"/>
      <c r="AY13" s="97"/>
      <c r="AZ13" s="97"/>
      <c r="BA13" s="97"/>
      <c r="BB13" s="97"/>
      <c r="BC13" s="97"/>
      <c r="BD13" s="1692"/>
    </row>
    <row r="14" spans="2:56" ht="12" customHeight="1">
      <c r="B14" s="203"/>
      <c r="C14" s="204"/>
      <c r="D14" s="205"/>
      <c r="E14" s="1678"/>
      <c r="F14" s="1678"/>
      <c r="G14" s="1667"/>
      <c r="H14" s="1667"/>
      <c r="I14" s="1667"/>
      <c r="J14" s="1667"/>
      <c r="K14" s="1667"/>
      <c r="L14" s="1681"/>
      <c r="M14" s="1681"/>
      <c r="N14" s="1694"/>
      <c r="O14" s="1667"/>
      <c r="P14" s="1674"/>
      <c r="Q14" s="1681"/>
      <c r="R14" s="1667"/>
      <c r="S14" s="1671"/>
      <c r="T14" s="1671"/>
      <c r="U14" s="1690"/>
      <c r="V14" s="1674"/>
      <c r="W14" s="1684"/>
      <c r="X14" s="1674"/>
      <c r="Y14" s="1684"/>
      <c r="Z14" s="1687"/>
      <c r="AA14" s="97"/>
      <c r="AB14" s="97"/>
      <c r="AC14" s="97"/>
      <c r="AD14" s="97"/>
      <c r="AE14" s="97"/>
      <c r="AF14" s="97"/>
      <c r="AG14" s="97"/>
      <c r="AH14" s="97"/>
      <c r="AI14" s="97"/>
      <c r="AJ14" s="98"/>
      <c r="AK14" s="97"/>
      <c r="AL14" s="97"/>
      <c r="AM14" s="97"/>
      <c r="AN14" s="97"/>
      <c r="AO14" s="97"/>
      <c r="AP14" s="97"/>
      <c r="AQ14" s="97"/>
      <c r="AR14" s="97"/>
      <c r="AS14" s="97"/>
      <c r="AT14" s="90"/>
      <c r="AU14" s="90"/>
      <c r="AV14" s="97"/>
      <c r="AW14" s="98"/>
      <c r="AX14" s="97"/>
      <c r="AY14" s="97"/>
      <c r="AZ14" s="97"/>
      <c r="BA14" s="97"/>
      <c r="BB14" s="97"/>
      <c r="BC14" s="97"/>
      <c r="BD14" s="1692"/>
    </row>
    <row r="15" spans="2:56" ht="12" customHeight="1">
      <c r="B15" s="203"/>
      <c r="C15" s="204"/>
      <c r="D15" s="205"/>
      <c r="E15" s="1678"/>
      <c r="F15" s="1678"/>
      <c r="G15" s="1667"/>
      <c r="H15" s="1667"/>
      <c r="I15" s="1667"/>
      <c r="J15" s="1667"/>
      <c r="K15" s="1667"/>
      <c r="L15" s="1681"/>
      <c r="M15" s="1681"/>
      <c r="N15" s="1694"/>
      <c r="O15" s="1667"/>
      <c r="P15" s="1674"/>
      <c r="Q15" s="1681"/>
      <c r="R15" s="1667"/>
      <c r="S15" s="1671"/>
      <c r="T15" s="1671"/>
      <c r="U15" s="1690"/>
      <c r="V15" s="1674"/>
      <c r="W15" s="1684"/>
      <c r="X15" s="1674"/>
      <c r="Y15" s="1684"/>
      <c r="Z15" s="1687"/>
      <c r="AA15" s="97"/>
      <c r="AB15" s="97"/>
      <c r="AC15" s="97"/>
      <c r="AD15" s="97"/>
      <c r="AE15" s="97"/>
      <c r="AF15" s="97"/>
      <c r="AG15" s="97"/>
      <c r="AH15" s="97"/>
      <c r="AI15" s="97"/>
      <c r="AJ15" s="98"/>
      <c r="AK15" s="97"/>
      <c r="AL15" s="97"/>
      <c r="AM15" s="97"/>
      <c r="AN15" s="97"/>
      <c r="AO15" s="97"/>
      <c r="AP15" s="97"/>
      <c r="AQ15" s="97"/>
      <c r="AR15" s="97"/>
      <c r="AS15" s="97"/>
      <c r="AT15" s="90"/>
      <c r="AU15" s="90"/>
      <c r="AV15" s="97"/>
      <c r="AW15" s="98"/>
      <c r="AX15" s="97"/>
      <c r="AY15" s="97"/>
      <c r="AZ15" s="97"/>
      <c r="BA15" s="97"/>
      <c r="BB15" s="97"/>
      <c r="BC15" s="97"/>
      <c r="BD15" s="1692"/>
    </row>
    <row r="16" spans="2:56" ht="12" customHeight="1">
      <c r="B16" s="203"/>
      <c r="C16" s="204"/>
      <c r="D16" s="205"/>
      <c r="E16" s="1678"/>
      <c r="F16" s="1678"/>
      <c r="G16" s="1667"/>
      <c r="H16" s="1667"/>
      <c r="I16" s="1667"/>
      <c r="J16" s="1667"/>
      <c r="K16" s="1667"/>
      <c r="L16" s="1681"/>
      <c r="M16" s="1681"/>
      <c r="N16" s="1694"/>
      <c r="O16" s="1667"/>
      <c r="P16" s="1674"/>
      <c r="Q16" s="1681"/>
      <c r="R16" s="1667"/>
      <c r="S16" s="1671"/>
      <c r="T16" s="1671"/>
      <c r="U16" s="1690"/>
      <c r="V16" s="1674"/>
      <c r="W16" s="1684"/>
      <c r="X16" s="1674"/>
      <c r="Y16" s="1684"/>
      <c r="Z16" s="1687"/>
      <c r="AA16" s="97"/>
      <c r="AB16" s="97"/>
      <c r="AC16" s="97"/>
      <c r="AD16" s="97"/>
      <c r="AE16" s="97"/>
      <c r="AF16" s="97"/>
      <c r="AG16" s="97"/>
      <c r="AH16" s="97"/>
      <c r="AI16" s="97"/>
      <c r="AJ16" s="98"/>
      <c r="AK16" s="97"/>
      <c r="AL16" s="97"/>
      <c r="AM16" s="97"/>
      <c r="AN16" s="97"/>
      <c r="AO16" s="97"/>
      <c r="AP16" s="97"/>
      <c r="AQ16" s="97"/>
      <c r="AR16" s="97"/>
      <c r="AS16" s="97"/>
      <c r="AT16" s="90"/>
      <c r="AU16" s="90"/>
      <c r="AV16" s="97"/>
      <c r="AW16" s="98"/>
      <c r="AX16" s="97"/>
      <c r="AY16" s="97"/>
      <c r="AZ16" s="97"/>
      <c r="BA16" s="97"/>
      <c r="BB16" s="97"/>
      <c r="BC16" s="97"/>
      <c r="BD16" s="1692"/>
    </row>
    <row r="17" spans="2:57" ht="12" customHeight="1">
      <c r="B17" s="203"/>
      <c r="C17" s="204"/>
      <c r="D17" s="205"/>
      <c r="E17" s="1678"/>
      <c r="F17" s="1678"/>
      <c r="G17" s="1667"/>
      <c r="H17" s="1667"/>
      <c r="I17" s="1667"/>
      <c r="J17" s="1667"/>
      <c r="K17" s="1667"/>
      <c r="L17" s="1681"/>
      <c r="M17" s="1681"/>
      <c r="N17" s="1694"/>
      <c r="O17" s="1667"/>
      <c r="P17" s="1674"/>
      <c r="Q17" s="1681"/>
      <c r="R17" s="1667"/>
      <c r="S17" s="1671"/>
      <c r="T17" s="1671"/>
      <c r="U17" s="1690"/>
      <c r="V17" s="1674"/>
      <c r="W17" s="1684"/>
      <c r="X17" s="1674"/>
      <c r="Y17" s="1684"/>
      <c r="Z17" s="1687"/>
      <c r="AA17" s="97"/>
      <c r="AB17" s="97"/>
      <c r="AC17" s="97"/>
      <c r="AD17" s="97"/>
      <c r="AE17" s="97"/>
      <c r="AF17" s="97"/>
      <c r="AG17" s="97"/>
      <c r="AH17" s="97"/>
      <c r="AI17" s="97"/>
      <c r="AJ17" s="98"/>
      <c r="AK17" s="97"/>
      <c r="AL17" s="97"/>
      <c r="AM17" s="97"/>
      <c r="AN17" s="97"/>
      <c r="AO17" s="97"/>
      <c r="AP17" s="97"/>
      <c r="AQ17" s="97"/>
      <c r="AR17" s="97"/>
      <c r="AS17" s="97"/>
      <c r="AT17" s="97"/>
      <c r="AU17" s="97"/>
      <c r="AV17" s="97"/>
      <c r="AW17" s="98"/>
      <c r="AX17" s="97"/>
      <c r="AY17" s="97"/>
      <c r="AZ17" s="97"/>
      <c r="BA17" s="97"/>
      <c r="BB17" s="97"/>
      <c r="BC17" s="97"/>
      <c r="BD17" s="1692"/>
    </row>
    <row r="18" spans="2:57" ht="12" customHeight="1">
      <c r="B18" s="206" t="s">
        <v>120</v>
      </c>
      <c r="C18" s="207" t="s">
        <v>118</v>
      </c>
      <c r="D18" s="208"/>
      <c r="E18" s="1679"/>
      <c r="F18" s="1679"/>
      <c r="G18" s="1668"/>
      <c r="H18" s="1668"/>
      <c r="I18" s="1668"/>
      <c r="J18" s="1668"/>
      <c r="K18" s="1668"/>
      <c r="L18" s="1682"/>
      <c r="M18" s="1682"/>
      <c r="N18" s="1695"/>
      <c r="O18" s="1668"/>
      <c r="P18" s="1675"/>
      <c r="Q18" s="1682"/>
      <c r="R18" s="1668"/>
      <c r="S18" s="1672"/>
      <c r="T18" s="1672"/>
      <c r="U18" s="1691"/>
      <c r="V18" s="1675"/>
      <c r="W18" s="1685"/>
      <c r="X18" s="1675"/>
      <c r="Y18" s="1685"/>
      <c r="Z18" s="1688"/>
      <c r="AA18" s="97"/>
      <c r="AB18" s="97"/>
      <c r="AC18" s="97"/>
      <c r="AD18" s="97"/>
      <c r="AE18" s="97"/>
      <c r="AF18" s="97"/>
      <c r="AG18" s="97"/>
      <c r="AH18" s="97"/>
      <c r="AI18" s="97"/>
      <c r="AJ18" s="98"/>
      <c r="AK18" s="97"/>
      <c r="AL18" s="97"/>
      <c r="AM18" s="97"/>
      <c r="AN18" s="97"/>
      <c r="AO18" s="97"/>
      <c r="AP18" s="97"/>
      <c r="AQ18" s="97"/>
      <c r="AR18" s="97"/>
      <c r="AS18" s="97"/>
      <c r="AT18" s="97"/>
      <c r="AU18" s="97"/>
      <c r="AV18" s="97"/>
      <c r="AW18" s="98"/>
      <c r="AX18" s="97"/>
      <c r="AY18" s="97"/>
      <c r="AZ18" s="97"/>
      <c r="BA18" s="97"/>
      <c r="BB18" s="97"/>
      <c r="BC18" s="97"/>
      <c r="BD18" s="1692"/>
    </row>
    <row r="19" spans="2:57" ht="13.5" customHeight="1">
      <c r="AH19" s="97"/>
      <c r="AI19" s="97"/>
      <c r="AJ19" s="98"/>
      <c r="AK19" s="97"/>
      <c r="AL19" s="97"/>
      <c r="AM19" s="97"/>
      <c r="AN19" s="97"/>
      <c r="AO19" s="97"/>
      <c r="AP19" s="90"/>
      <c r="AQ19" s="90"/>
      <c r="AR19" s="90"/>
      <c r="AS19" s="90"/>
      <c r="AT19" s="90"/>
      <c r="AU19" s="90"/>
      <c r="AV19" s="90"/>
      <c r="AW19" s="90"/>
      <c r="AX19" s="90"/>
      <c r="AY19" s="90"/>
      <c r="AZ19" s="90"/>
      <c r="BA19" s="90"/>
      <c r="BB19" s="90"/>
      <c r="BC19" s="90"/>
      <c r="BD19" s="90"/>
      <c r="BE19" s="90"/>
    </row>
    <row r="20" spans="2:57" s="94" customFormat="1" ht="16.2">
      <c r="B20" s="210" t="s">
        <v>454</v>
      </c>
      <c r="D20" s="94" t="s">
        <v>326</v>
      </c>
      <c r="E20" s="102"/>
      <c r="F20" s="102"/>
      <c r="G20" s="102"/>
      <c r="H20" s="102"/>
      <c r="I20" s="102"/>
      <c r="J20" s="102"/>
      <c r="K20" s="102"/>
      <c r="L20" s="102"/>
      <c r="M20" s="102"/>
      <c r="N20" s="102"/>
      <c r="O20" s="102"/>
      <c r="P20" s="102"/>
      <c r="Q20" s="102"/>
      <c r="R20" s="102"/>
      <c r="S20" s="102"/>
      <c r="T20" s="102"/>
      <c r="U20" s="102"/>
      <c r="V20" s="102"/>
      <c r="W20" s="102"/>
      <c r="X20" s="102"/>
      <c r="Y20" s="102"/>
      <c r="AH20" s="106"/>
      <c r="AI20" s="106"/>
      <c r="AJ20" s="106"/>
      <c r="AK20" s="106"/>
      <c r="AL20" s="106"/>
      <c r="AM20" s="106"/>
      <c r="AN20" s="106"/>
      <c r="AO20" s="106"/>
      <c r="AP20" s="96"/>
      <c r="AQ20" s="96"/>
      <c r="AR20" s="96"/>
      <c r="AS20" s="96"/>
      <c r="AT20" s="96"/>
      <c r="AU20" s="96"/>
      <c r="AV20" s="96"/>
      <c r="AW20" s="96"/>
      <c r="AX20" s="96"/>
      <c r="AY20" s="96"/>
      <c r="AZ20" s="96"/>
      <c r="BA20" s="96"/>
      <c r="BB20" s="96"/>
      <c r="BC20" s="96"/>
      <c r="BD20" s="96"/>
      <c r="BE20" s="93"/>
    </row>
    <row r="21" spans="2:57" ht="25.05" customHeight="1">
      <c r="B21" s="354" t="s">
        <v>149</v>
      </c>
      <c r="C21" s="355" t="s">
        <v>193</v>
      </c>
      <c r="D21" s="356"/>
      <c r="E21" s="1437" t="s">
        <v>190</v>
      </c>
      <c r="F21" s="1437" t="s">
        <v>190</v>
      </c>
      <c r="G21" s="1437"/>
      <c r="H21" s="358" t="s">
        <v>138</v>
      </c>
      <c r="I21" s="357"/>
      <c r="J21" s="650"/>
      <c r="K21" s="855"/>
      <c r="L21" s="357"/>
      <c r="M21" s="357"/>
      <c r="N21" s="357"/>
      <c r="O21" s="650"/>
      <c r="P21" s="650"/>
      <c r="Q21" s="357"/>
      <c r="R21" s="650"/>
      <c r="S21" s="357" t="s">
        <v>190</v>
      </c>
      <c r="T21" s="357" t="s">
        <v>190</v>
      </c>
      <c r="U21" s="357"/>
      <c r="V21" s="855"/>
      <c r="W21" s="357"/>
      <c r="X21" s="650"/>
      <c r="Y21" s="358"/>
      <c r="Z21" s="607" t="s">
        <v>1210</v>
      </c>
      <c r="AJ21" s="95"/>
      <c r="AK21" s="95"/>
      <c r="AL21" s="95"/>
      <c r="AM21" s="95"/>
      <c r="AN21" s="95"/>
      <c r="AO21" s="95"/>
      <c r="AP21" s="95"/>
      <c r="AQ21" s="95"/>
      <c r="AR21" s="95"/>
      <c r="AS21" s="95"/>
      <c r="AT21" s="1676"/>
      <c r="AU21" s="1676"/>
      <c r="AV21" s="1676"/>
      <c r="AW21" s="1676"/>
      <c r="AX21" s="95"/>
      <c r="AY21" s="95"/>
      <c r="AZ21" s="95"/>
      <c r="BA21" s="1676"/>
      <c r="BB21" s="1676"/>
      <c r="BC21" s="1676"/>
      <c r="BD21" s="1676"/>
      <c r="BE21" s="90"/>
    </row>
    <row r="22" spans="2:57" ht="25.05" customHeight="1">
      <c r="B22" s="360" t="s">
        <v>150</v>
      </c>
      <c r="C22" s="361" t="s">
        <v>195</v>
      </c>
      <c r="D22" s="362"/>
      <c r="E22" s="1434" t="s">
        <v>190</v>
      </c>
      <c r="F22" s="1434" t="s">
        <v>190</v>
      </c>
      <c r="G22" s="1434"/>
      <c r="H22" s="364" t="s">
        <v>138</v>
      </c>
      <c r="I22" s="363"/>
      <c r="J22" s="364"/>
      <c r="K22" s="363"/>
      <c r="L22" s="363"/>
      <c r="M22" s="363"/>
      <c r="N22" s="363"/>
      <c r="O22" s="364"/>
      <c r="P22" s="364"/>
      <c r="Q22" s="363"/>
      <c r="R22" s="364"/>
      <c r="S22" s="1434" t="s">
        <v>190</v>
      </c>
      <c r="T22" s="1434" t="s">
        <v>190</v>
      </c>
      <c r="U22" s="363"/>
      <c r="V22" s="363"/>
      <c r="W22" s="363"/>
      <c r="X22" s="364"/>
      <c r="Y22" s="364"/>
      <c r="Z22" s="365" t="s">
        <v>1210</v>
      </c>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90"/>
    </row>
    <row r="23" spans="2:57" ht="25.05" customHeight="1">
      <c r="B23" s="360" t="s">
        <v>151</v>
      </c>
      <c r="C23" s="361" t="s">
        <v>194</v>
      </c>
      <c r="D23" s="362"/>
      <c r="E23" s="1434" t="s">
        <v>190</v>
      </c>
      <c r="F23" s="1434" t="s">
        <v>190</v>
      </c>
      <c r="G23" s="1434"/>
      <c r="H23" s="364" t="s">
        <v>138</v>
      </c>
      <c r="I23" s="363"/>
      <c r="J23" s="364"/>
      <c r="K23" s="363"/>
      <c r="L23" s="363"/>
      <c r="M23" s="363"/>
      <c r="N23" s="363"/>
      <c r="O23" s="364"/>
      <c r="P23" s="364"/>
      <c r="Q23" s="363"/>
      <c r="R23" s="364"/>
      <c r="S23" s="1434" t="s">
        <v>190</v>
      </c>
      <c r="T23" s="1434" t="s">
        <v>190</v>
      </c>
      <c r="U23" s="363"/>
      <c r="V23" s="363"/>
      <c r="W23" s="363"/>
      <c r="X23" s="364"/>
      <c r="Y23" s="364"/>
      <c r="Z23" s="365" t="s">
        <v>1210</v>
      </c>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90"/>
    </row>
    <row r="24" spans="2:57" ht="25.05" customHeight="1">
      <c r="B24" s="360" t="s">
        <v>152</v>
      </c>
      <c r="C24" s="362" t="s">
        <v>108</v>
      </c>
      <c r="D24" s="361" t="s">
        <v>164</v>
      </c>
      <c r="E24" s="1434" t="s">
        <v>137</v>
      </c>
      <c r="F24" s="1434" t="s">
        <v>137</v>
      </c>
      <c r="G24" s="1434"/>
      <c r="H24" s="364" t="s">
        <v>138</v>
      </c>
      <c r="I24" s="364"/>
      <c r="J24" s="366"/>
      <c r="K24" s="366"/>
      <c r="L24" s="366"/>
      <c r="M24" s="366"/>
      <c r="N24" s="366"/>
      <c r="O24" s="366"/>
      <c r="P24" s="366"/>
      <c r="Q24" s="366"/>
      <c r="R24" s="366"/>
      <c r="S24" s="1438"/>
      <c r="T24" s="1438"/>
      <c r="U24" s="366"/>
      <c r="V24" s="366"/>
      <c r="W24" s="366"/>
      <c r="X24" s="366"/>
      <c r="Y24" s="366"/>
      <c r="Z24" s="365" t="s">
        <v>1038</v>
      </c>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90"/>
    </row>
    <row r="25" spans="2:57" ht="25.05" customHeight="1">
      <c r="B25" s="360" t="s">
        <v>153</v>
      </c>
      <c r="C25" s="361" t="s">
        <v>90</v>
      </c>
      <c r="D25" s="362" t="s">
        <v>164</v>
      </c>
      <c r="E25" s="1434" t="s">
        <v>137</v>
      </c>
      <c r="F25" s="1434" t="s">
        <v>137</v>
      </c>
      <c r="G25" s="1434"/>
      <c r="H25" s="1435" t="s">
        <v>138</v>
      </c>
      <c r="I25" s="363"/>
      <c r="J25" s="364"/>
      <c r="K25" s="363"/>
      <c r="L25" s="363"/>
      <c r="M25" s="363"/>
      <c r="N25" s="363"/>
      <c r="O25" s="364"/>
      <c r="P25" s="364"/>
      <c r="Q25" s="363"/>
      <c r="R25" s="364"/>
      <c r="S25" s="363"/>
      <c r="T25" s="363"/>
      <c r="U25" s="363"/>
      <c r="V25" s="363"/>
      <c r="W25" s="363"/>
      <c r="X25" s="364"/>
      <c r="Y25" s="364"/>
      <c r="Z25" s="365" t="s">
        <v>1039</v>
      </c>
      <c r="AJ25" s="95"/>
      <c r="AK25" s="95"/>
      <c r="AL25" s="95"/>
      <c r="AM25" s="95"/>
      <c r="AN25" s="95"/>
      <c r="AO25" s="95"/>
      <c r="AP25" s="95"/>
      <c r="AQ25" s="95"/>
      <c r="AR25" s="95"/>
      <c r="AS25" s="95"/>
      <c r="AT25" s="95"/>
      <c r="AU25" s="95"/>
      <c r="AV25" s="95"/>
      <c r="AW25" s="95"/>
      <c r="AX25" s="95"/>
      <c r="AY25" s="95"/>
      <c r="AZ25" s="95"/>
      <c r="BA25" s="95"/>
      <c r="BB25" s="95"/>
      <c r="BC25" s="1676"/>
      <c r="BD25" s="1676"/>
      <c r="BE25" s="90"/>
    </row>
    <row r="26" spans="2:57" ht="25.05" customHeight="1">
      <c r="B26" s="360" t="s">
        <v>154</v>
      </c>
      <c r="C26" s="361" t="s">
        <v>91</v>
      </c>
      <c r="D26" s="362" t="s">
        <v>164</v>
      </c>
      <c r="E26" s="1434" t="s">
        <v>190</v>
      </c>
      <c r="F26" s="1434" t="s">
        <v>137</v>
      </c>
      <c r="G26" s="1434" t="s">
        <v>137</v>
      </c>
      <c r="H26" s="1435" t="s">
        <v>191</v>
      </c>
      <c r="I26" s="363"/>
      <c r="J26" s="364"/>
      <c r="K26" s="363"/>
      <c r="L26" s="363"/>
      <c r="M26" s="363"/>
      <c r="N26" s="363"/>
      <c r="O26" s="364"/>
      <c r="P26" s="364"/>
      <c r="Q26" s="363"/>
      <c r="R26" s="364"/>
      <c r="S26" s="363"/>
      <c r="T26" s="363"/>
      <c r="U26" s="363"/>
      <c r="V26" s="363"/>
      <c r="W26" s="363"/>
      <c r="X26" s="364"/>
      <c r="Y26" s="364"/>
      <c r="Z26" s="365" t="s">
        <v>1934</v>
      </c>
      <c r="AJ26" s="95"/>
      <c r="AK26" s="95"/>
      <c r="AL26" s="95"/>
      <c r="AM26" s="95"/>
      <c r="AN26" s="95"/>
      <c r="AO26" s="95"/>
      <c r="AP26" s="95"/>
      <c r="AQ26" s="95"/>
      <c r="AR26" s="95"/>
      <c r="AS26" s="95"/>
      <c r="AT26" s="95"/>
      <c r="AU26" s="95"/>
      <c r="AV26" s="95"/>
      <c r="AW26" s="95"/>
      <c r="AX26" s="95"/>
      <c r="AY26" s="95"/>
      <c r="AZ26" s="95"/>
      <c r="BA26" s="95"/>
      <c r="BB26" s="95"/>
      <c r="BC26" s="1676"/>
      <c r="BD26" s="1676"/>
      <c r="BE26" s="90"/>
    </row>
    <row r="27" spans="2:57" ht="25.05" customHeight="1">
      <c r="B27" s="360" t="s">
        <v>155</v>
      </c>
      <c r="C27" s="1432" t="s">
        <v>110</v>
      </c>
      <c r="D27" s="362" t="s">
        <v>164</v>
      </c>
      <c r="E27" s="1434" t="s">
        <v>190</v>
      </c>
      <c r="F27" s="1434" t="s">
        <v>190</v>
      </c>
      <c r="G27" s="1434"/>
      <c r="H27" s="1435"/>
      <c r="I27" s="363"/>
      <c r="J27" s="364"/>
      <c r="K27" s="363"/>
      <c r="L27" s="363"/>
      <c r="M27" s="363"/>
      <c r="N27" s="363"/>
      <c r="O27" s="364"/>
      <c r="P27" s="364"/>
      <c r="Q27" s="363"/>
      <c r="R27" s="364"/>
      <c r="S27" s="363"/>
      <c r="T27" s="363"/>
      <c r="U27" s="363"/>
      <c r="V27" s="363"/>
      <c r="W27" s="363"/>
      <c r="X27" s="364"/>
      <c r="Y27" s="364"/>
      <c r="Z27" s="365"/>
      <c r="AJ27" s="95"/>
      <c r="AK27" s="95"/>
      <c r="AL27" s="95"/>
      <c r="AM27" s="95"/>
      <c r="AN27" s="95"/>
      <c r="AO27" s="95"/>
      <c r="AP27" s="95"/>
      <c r="AQ27" s="95"/>
      <c r="AR27" s="95"/>
      <c r="AS27" s="95"/>
      <c r="AT27" s="95"/>
      <c r="AU27" s="95"/>
      <c r="AV27" s="95"/>
      <c r="AW27" s="95"/>
      <c r="AX27" s="95"/>
      <c r="AY27" s="95"/>
      <c r="AZ27" s="95"/>
      <c r="BA27" s="95"/>
      <c r="BB27" s="95"/>
      <c r="BC27" s="1676"/>
      <c r="BD27" s="1676"/>
      <c r="BE27" s="90"/>
    </row>
    <row r="28" spans="2:57" ht="25.05" customHeight="1">
      <c r="B28" s="360" t="s">
        <v>156</v>
      </c>
      <c r="C28" s="1432" t="s">
        <v>753</v>
      </c>
      <c r="D28" s="362" t="s">
        <v>164</v>
      </c>
      <c r="E28" s="1434" t="s">
        <v>190</v>
      </c>
      <c r="F28" s="1434" t="s">
        <v>190</v>
      </c>
      <c r="G28" s="1434"/>
      <c r="H28" s="1435"/>
      <c r="I28" s="363"/>
      <c r="J28" s="364"/>
      <c r="K28" s="363"/>
      <c r="L28" s="363"/>
      <c r="M28" s="363"/>
      <c r="N28" s="363"/>
      <c r="O28" s="364"/>
      <c r="P28" s="364"/>
      <c r="Q28" s="363"/>
      <c r="R28" s="364"/>
      <c r="S28" s="363"/>
      <c r="T28" s="363"/>
      <c r="U28" s="363"/>
      <c r="V28" s="363"/>
      <c r="W28" s="363"/>
      <c r="X28" s="364"/>
      <c r="Y28" s="364"/>
      <c r="Z28" s="365"/>
      <c r="AJ28" s="428"/>
      <c r="AK28" s="428"/>
      <c r="AL28" s="428"/>
      <c r="AM28" s="428"/>
      <c r="AN28" s="428"/>
      <c r="AO28" s="428"/>
      <c r="AP28" s="428"/>
      <c r="AQ28" s="428"/>
      <c r="AR28" s="428"/>
      <c r="AS28" s="428"/>
      <c r="AT28" s="428"/>
      <c r="AU28" s="428"/>
      <c r="AV28" s="428"/>
      <c r="AW28" s="428"/>
      <c r="AX28" s="428"/>
      <c r="AY28" s="428"/>
      <c r="AZ28" s="428"/>
      <c r="BA28" s="428"/>
      <c r="BB28" s="428"/>
      <c r="BC28" s="428"/>
      <c r="BD28" s="428"/>
      <c r="BE28" s="429"/>
    </row>
    <row r="29" spans="2:57" ht="25.05" customHeight="1">
      <c r="B29" s="360" t="s">
        <v>157</v>
      </c>
      <c r="C29" s="1432" t="s">
        <v>1374</v>
      </c>
      <c r="D29" s="362" t="s">
        <v>164</v>
      </c>
      <c r="E29" s="1434" t="s">
        <v>190</v>
      </c>
      <c r="F29" s="1434" t="s">
        <v>190</v>
      </c>
      <c r="G29" s="1434"/>
      <c r="H29" s="1435"/>
      <c r="I29" s="363"/>
      <c r="J29" s="364"/>
      <c r="K29" s="363"/>
      <c r="L29" s="363"/>
      <c r="M29" s="363"/>
      <c r="N29" s="363"/>
      <c r="O29" s="364"/>
      <c r="P29" s="364"/>
      <c r="Q29" s="363"/>
      <c r="R29" s="364"/>
      <c r="S29" s="363"/>
      <c r="T29" s="363"/>
      <c r="U29" s="363"/>
      <c r="V29" s="363"/>
      <c r="W29" s="363"/>
      <c r="X29" s="364"/>
      <c r="Y29" s="364"/>
      <c r="Z29" s="365"/>
      <c r="AJ29" s="657"/>
      <c r="AK29" s="657"/>
      <c r="AL29" s="657"/>
      <c r="AM29" s="657"/>
      <c r="AN29" s="657"/>
      <c r="AO29" s="657"/>
      <c r="AP29" s="657"/>
      <c r="AQ29" s="657"/>
      <c r="AR29" s="657"/>
      <c r="AS29" s="657"/>
      <c r="AT29" s="657"/>
      <c r="AU29" s="657"/>
      <c r="AV29" s="657"/>
      <c r="AW29" s="657"/>
      <c r="AX29" s="657"/>
      <c r="AY29" s="657"/>
      <c r="AZ29" s="657"/>
      <c r="BA29" s="657"/>
      <c r="BB29" s="657"/>
      <c r="BC29" s="657"/>
      <c r="BD29" s="657"/>
      <c r="BE29" s="658"/>
    </row>
    <row r="30" spans="2:57" ht="25.05" customHeight="1">
      <c r="B30" s="360" t="s">
        <v>158</v>
      </c>
      <c r="C30" s="1432" t="s">
        <v>1375</v>
      </c>
      <c r="D30" s="362" t="s">
        <v>164</v>
      </c>
      <c r="E30" s="1434" t="s">
        <v>190</v>
      </c>
      <c r="F30" s="1434" t="s">
        <v>190</v>
      </c>
      <c r="G30" s="1434"/>
      <c r="H30" s="1435"/>
      <c r="I30" s="363"/>
      <c r="J30" s="364"/>
      <c r="K30" s="363"/>
      <c r="L30" s="363"/>
      <c r="M30" s="363"/>
      <c r="N30" s="363"/>
      <c r="O30" s="364"/>
      <c r="P30" s="364"/>
      <c r="Q30" s="363"/>
      <c r="R30" s="364"/>
      <c r="S30" s="363"/>
      <c r="T30" s="363"/>
      <c r="U30" s="363"/>
      <c r="V30" s="363"/>
      <c r="W30" s="363"/>
      <c r="X30" s="364"/>
      <c r="Y30" s="364"/>
      <c r="Z30" s="365"/>
      <c r="AJ30" s="657"/>
      <c r="AK30" s="657"/>
      <c r="AL30" s="657"/>
      <c r="AM30" s="657"/>
      <c r="AN30" s="657"/>
      <c r="AO30" s="657"/>
      <c r="AP30" s="657"/>
      <c r="AQ30" s="657"/>
      <c r="AR30" s="657"/>
      <c r="AS30" s="657"/>
      <c r="AT30" s="657"/>
      <c r="AU30" s="657"/>
      <c r="AV30" s="657"/>
      <c r="AW30" s="657"/>
      <c r="AX30" s="657"/>
      <c r="AY30" s="657"/>
      <c r="AZ30" s="657"/>
      <c r="BA30" s="657"/>
      <c r="BB30" s="657"/>
      <c r="BC30" s="657"/>
      <c r="BD30" s="657"/>
      <c r="BE30" s="658"/>
    </row>
    <row r="31" spans="2:57" ht="25.05" customHeight="1">
      <c r="B31" s="360" t="s">
        <v>159</v>
      </c>
      <c r="C31" s="1432" t="s">
        <v>754</v>
      </c>
      <c r="D31" s="362" t="s">
        <v>164</v>
      </c>
      <c r="E31" s="1434" t="s">
        <v>190</v>
      </c>
      <c r="F31" s="1434" t="s">
        <v>190</v>
      </c>
      <c r="G31" s="1434"/>
      <c r="H31" s="1435"/>
      <c r="I31" s="363"/>
      <c r="J31" s="364"/>
      <c r="K31" s="363"/>
      <c r="L31" s="363"/>
      <c r="M31" s="363"/>
      <c r="N31" s="363"/>
      <c r="O31" s="364"/>
      <c r="P31" s="364"/>
      <c r="Q31" s="363"/>
      <c r="R31" s="364"/>
      <c r="S31" s="363"/>
      <c r="T31" s="363"/>
      <c r="U31" s="363"/>
      <c r="V31" s="363"/>
      <c r="W31" s="363"/>
      <c r="X31" s="364"/>
      <c r="Y31" s="364"/>
      <c r="Z31" s="365"/>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9"/>
    </row>
    <row r="32" spans="2:57" ht="25.05" customHeight="1">
      <c r="B32" s="360" t="s">
        <v>160</v>
      </c>
      <c r="C32" s="1432" t="s">
        <v>140</v>
      </c>
      <c r="D32" s="362" t="s">
        <v>164</v>
      </c>
      <c r="E32" s="1434" t="s">
        <v>190</v>
      </c>
      <c r="F32" s="1434" t="s">
        <v>190</v>
      </c>
      <c r="G32" s="1434"/>
      <c r="H32" s="1435"/>
      <c r="I32" s="363"/>
      <c r="J32" s="364"/>
      <c r="K32" s="363"/>
      <c r="L32" s="363"/>
      <c r="M32" s="363"/>
      <c r="N32" s="363"/>
      <c r="O32" s="364"/>
      <c r="P32" s="364"/>
      <c r="Q32" s="363"/>
      <c r="R32" s="364"/>
      <c r="S32" s="363"/>
      <c r="T32" s="363"/>
      <c r="U32" s="363"/>
      <c r="V32" s="363"/>
      <c r="W32" s="363"/>
      <c r="X32" s="364"/>
      <c r="Y32" s="364"/>
      <c r="Z32" s="365" t="s">
        <v>2222</v>
      </c>
      <c r="AJ32" s="95"/>
      <c r="AK32" s="95"/>
      <c r="AL32" s="95"/>
      <c r="AM32" s="95"/>
      <c r="AN32" s="95"/>
      <c r="AO32" s="95"/>
      <c r="AP32" s="95"/>
      <c r="AQ32" s="95"/>
      <c r="AR32" s="95"/>
      <c r="AS32" s="95"/>
      <c r="AT32" s="95"/>
      <c r="AU32" s="95"/>
      <c r="AV32" s="95"/>
      <c r="AW32" s="95"/>
      <c r="AX32" s="95"/>
      <c r="AY32" s="95"/>
      <c r="AZ32" s="95"/>
      <c r="BA32" s="95"/>
      <c r="BB32" s="95"/>
      <c r="BC32" s="1676"/>
      <c r="BD32" s="1676"/>
      <c r="BE32" s="90"/>
    </row>
    <row r="33" spans="2:57" ht="25.05" customHeight="1">
      <c r="B33" s="360" t="s">
        <v>161</v>
      </c>
      <c r="C33" s="1432" t="s">
        <v>1404</v>
      </c>
      <c r="D33" s="362" t="s">
        <v>164</v>
      </c>
      <c r="E33" s="1434" t="s">
        <v>190</v>
      </c>
      <c r="F33" s="1434" t="s">
        <v>190</v>
      </c>
      <c r="G33" s="1434"/>
      <c r="H33" s="1435" t="s">
        <v>191</v>
      </c>
      <c r="I33" s="363"/>
      <c r="J33" s="364"/>
      <c r="K33" s="363"/>
      <c r="L33" s="363"/>
      <c r="M33" s="363"/>
      <c r="N33" s="363"/>
      <c r="O33" s="364"/>
      <c r="P33" s="364"/>
      <c r="Q33" s="363"/>
      <c r="R33" s="364"/>
      <c r="S33" s="363"/>
      <c r="T33" s="363"/>
      <c r="U33" s="363"/>
      <c r="V33" s="363"/>
      <c r="W33" s="363"/>
      <c r="X33" s="364"/>
      <c r="Y33" s="364"/>
      <c r="Z33" s="1445" t="s">
        <v>1913</v>
      </c>
      <c r="AJ33" s="657"/>
      <c r="AK33" s="657"/>
      <c r="AL33" s="657"/>
      <c r="AM33" s="657"/>
      <c r="AN33" s="657"/>
      <c r="AO33" s="657"/>
      <c r="AP33" s="657"/>
      <c r="AQ33" s="657"/>
      <c r="AR33" s="657"/>
      <c r="AS33" s="657"/>
      <c r="AT33" s="657"/>
      <c r="AU33" s="657"/>
      <c r="AV33" s="657"/>
      <c r="AW33" s="657"/>
      <c r="AX33" s="657"/>
      <c r="AY33" s="657"/>
      <c r="AZ33" s="657"/>
      <c r="BA33" s="657"/>
      <c r="BB33" s="657"/>
      <c r="BC33" s="657"/>
      <c r="BD33" s="657"/>
      <c r="BE33" s="658"/>
    </row>
    <row r="34" spans="2:57" ht="25.05" customHeight="1">
      <c r="B34" s="360" t="s">
        <v>162</v>
      </c>
      <c r="C34" s="1432" t="s">
        <v>141</v>
      </c>
      <c r="D34" s="362" t="s">
        <v>164</v>
      </c>
      <c r="E34" s="1434" t="s">
        <v>190</v>
      </c>
      <c r="F34" s="1434" t="s">
        <v>190</v>
      </c>
      <c r="G34" s="1434" t="s">
        <v>190</v>
      </c>
      <c r="H34" s="1435" t="s">
        <v>191</v>
      </c>
      <c r="I34" s="363"/>
      <c r="J34" s="364"/>
      <c r="K34" s="363"/>
      <c r="L34" s="363"/>
      <c r="M34" s="363"/>
      <c r="N34" s="363"/>
      <c r="O34" s="364"/>
      <c r="P34" s="364"/>
      <c r="Q34" s="363"/>
      <c r="R34" s="364"/>
      <c r="S34" s="363"/>
      <c r="T34" s="363"/>
      <c r="U34" s="363"/>
      <c r="V34" s="363"/>
      <c r="W34" s="363"/>
      <c r="X34" s="364"/>
      <c r="Y34" s="364"/>
      <c r="Z34" s="365" t="s">
        <v>1935</v>
      </c>
      <c r="AJ34" s="95"/>
      <c r="AK34" s="95"/>
      <c r="AL34" s="95"/>
      <c r="AM34" s="95"/>
      <c r="AN34" s="95"/>
      <c r="AO34" s="95"/>
      <c r="AP34" s="95"/>
      <c r="AQ34" s="95"/>
      <c r="AR34" s="95"/>
      <c r="AS34" s="95"/>
      <c r="AT34" s="95"/>
      <c r="AU34" s="95"/>
      <c r="AV34" s="95"/>
      <c r="AW34" s="95"/>
      <c r="AX34" s="95"/>
      <c r="AY34" s="95"/>
      <c r="AZ34" s="95"/>
      <c r="BA34" s="95"/>
      <c r="BB34" s="95"/>
      <c r="BC34" s="1676"/>
      <c r="BD34" s="1676"/>
      <c r="BE34" s="90"/>
    </row>
    <row r="35" spans="2:57" ht="25.05" customHeight="1">
      <c r="B35" s="360" t="s">
        <v>165</v>
      </c>
      <c r="C35" s="1432" t="s">
        <v>142</v>
      </c>
      <c r="D35" s="362" t="s">
        <v>164</v>
      </c>
      <c r="E35" s="1434" t="s">
        <v>190</v>
      </c>
      <c r="F35" s="1434" t="s">
        <v>190</v>
      </c>
      <c r="G35" s="1434"/>
      <c r="H35" s="1435"/>
      <c r="I35" s="363"/>
      <c r="J35" s="440"/>
      <c r="K35" s="439"/>
      <c r="L35" s="363"/>
      <c r="M35" s="363"/>
      <c r="N35" s="363"/>
      <c r="O35" s="440"/>
      <c r="P35" s="440"/>
      <c r="Q35" s="363"/>
      <c r="R35" s="440"/>
      <c r="S35" s="363"/>
      <c r="T35" s="363"/>
      <c r="U35" s="363"/>
      <c r="V35" s="439"/>
      <c r="W35" s="363"/>
      <c r="X35" s="440"/>
      <c r="Y35" s="364"/>
      <c r="Z35" s="441"/>
      <c r="AJ35" s="95"/>
      <c r="AK35" s="95"/>
      <c r="AL35" s="95"/>
      <c r="AM35" s="95"/>
      <c r="AN35" s="95"/>
      <c r="AO35" s="95"/>
      <c r="AP35" s="95"/>
      <c r="AQ35" s="95"/>
      <c r="AR35" s="95"/>
      <c r="AS35" s="95"/>
      <c r="AT35" s="95"/>
      <c r="AU35" s="95"/>
      <c r="AV35" s="95"/>
      <c r="AW35" s="95"/>
      <c r="AX35" s="95"/>
      <c r="AY35" s="95"/>
      <c r="AZ35" s="95"/>
      <c r="BA35" s="95"/>
      <c r="BB35" s="95"/>
      <c r="BC35" s="1676"/>
      <c r="BD35" s="1676"/>
      <c r="BE35" s="90"/>
    </row>
    <row r="36" spans="2:57" ht="50.1" customHeight="1">
      <c r="B36" s="360" t="s">
        <v>166</v>
      </c>
      <c r="C36" s="1432" t="s">
        <v>143</v>
      </c>
      <c r="D36" s="362" t="s">
        <v>169</v>
      </c>
      <c r="E36" s="1434" t="s">
        <v>190</v>
      </c>
      <c r="F36" s="1434" t="s">
        <v>190</v>
      </c>
      <c r="G36" s="1434"/>
      <c r="H36" s="1435" t="s">
        <v>357</v>
      </c>
      <c r="I36" s="363"/>
      <c r="J36" s="364"/>
      <c r="K36" s="363"/>
      <c r="L36" s="363"/>
      <c r="M36" s="363"/>
      <c r="N36" s="363"/>
      <c r="O36" s="364"/>
      <c r="P36" s="364"/>
      <c r="Q36" s="363"/>
      <c r="R36" s="364"/>
      <c r="S36" s="363" t="s">
        <v>190</v>
      </c>
      <c r="T36" s="363" t="s">
        <v>190</v>
      </c>
      <c r="U36" s="363"/>
      <c r="V36" s="363"/>
      <c r="W36" s="363"/>
      <c r="X36" s="364"/>
      <c r="Y36" s="364"/>
      <c r="Z36" s="365" t="s">
        <v>1210</v>
      </c>
      <c r="AJ36" s="95"/>
      <c r="AK36" s="95"/>
      <c r="AL36" s="95"/>
      <c r="AM36" s="95"/>
      <c r="AN36" s="95"/>
      <c r="AO36" s="95"/>
      <c r="AP36" s="95"/>
      <c r="AQ36" s="95"/>
      <c r="AR36" s="95"/>
      <c r="AS36" s="95"/>
      <c r="AT36" s="95"/>
      <c r="AU36" s="95"/>
      <c r="AV36" s="95"/>
      <c r="AW36" s="95"/>
      <c r="AX36" s="95"/>
      <c r="AY36" s="95"/>
      <c r="AZ36" s="95"/>
      <c r="BA36" s="95"/>
      <c r="BB36" s="95"/>
      <c r="BC36" s="1676"/>
      <c r="BD36" s="1676"/>
      <c r="BE36" s="90"/>
    </row>
    <row r="37" spans="2:57" ht="25.05" customHeight="1">
      <c r="B37" s="360" t="s">
        <v>167</v>
      </c>
      <c r="C37" s="361" t="s">
        <v>144</v>
      </c>
      <c r="D37" s="362" t="s">
        <v>164</v>
      </c>
      <c r="E37" s="1434" t="s">
        <v>190</v>
      </c>
      <c r="F37" s="1434" t="s">
        <v>190</v>
      </c>
      <c r="G37" s="1434"/>
      <c r="H37" s="1435"/>
      <c r="I37" s="363"/>
      <c r="J37" s="364"/>
      <c r="K37" s="363"/>
      <c r="L37" s="363"/>
      <c r="M37" s="363"/>
      <c r="N37" s="363"/>
      <c r="O37" s="364"/>
      <c r="P37" s="364"/>
      <c r="Q37" s="363"/>
      <c r="R37" s="364"/>
      <c r="S37" s="363"/>
      <c r="T37" s="363"/>
      <c r="U37" s="363"/>
      <c r="V37" s="363"/>
      <c r="W37" s="363"/>
      <c r="X37" s="364"/>
      <c r="Y37" s="364"/>
      <c r="Z37" s="365"/>
      <c r="AJ37" s="95"/>
      <c r="AK37" s="95"/>
      <c r="AL37" s="95"/>
      <c r="AM37" s="95"/>
      <c r="AN37" s="95"/>
      <c r="AO37" s="95"/>
      <c r="AP37" s="95"/>
      <c r="AQ37" s="95"/>
      <c r="AR37" s="95"/>
      <c r="AS37" s="95"/>
      <c r="AT37" s="95"/>
      <c r="AU37" s="95"/>
      <c r="AV37" s="95"/>
      <c r="AW37" s="95"/>
      <c r="AX37" s="95"/>
      <c r="AY37" s="95"/>
      <c r="AZ37" s="95"/>
      <c r="BA37" s="95"/>
      <c r="BB37" s="95"/>
      <c r="BC37" s="1676"/>
      <c r="BD37" s="1676"/>
      <c r="BE37" s="90"/>
    </row>
    <row r="38" spans="2:57" ht="25.05" customHeight="1">
      <c r="B38" s="360" t="s">
        <v>168</v>
      </c>
      <c r="C38" s="430" t="s">
        <v>1055</v>
      </c>
      <c r="D38" s="431" t="s">
        <v>327</v>
      </c>
      <c r="E38" s="432" t="s">
        <v>190</v>
      </c>
      <c r="F38" s="432" t="s">
        <v>190</v>
      </c>
      <c r="G38" s="432"/>
      <c r="H38" s="433"/>
      <c r="I38" s="432"/>
      <c r="J38" s="433"/>
      <c r="K38" s="432"/>
      <c r="L38" s="432"/>
      <c r="M38" s="432"/>
      <c r="N38" s="432"/>
      <c r="O38" s="433"/>
      <c r="P38" s="433"/>
      <c r="Q38" s="432"/>
      <c r="R38" s="433"/>
      <c r="S38" s="432"/>
      <c r="T38" s="432"/>
      <c r="U38" s="432"/>
      <c r="V38" s="432"/>
      <c r="W38" s="432"/>
      <c r="X38" s="433"/>
      <c r="Y38" s="433"/>
      <c r="Z38" s="434" t="s">
        <v>1759</v>
      </c>
      <c r="AJ38" s="106"/>
      <c r="AK38" s="106"/>
      <c r="AL38" s="106"/>
      <c r="AM38" s="106"/>
      <c r="AN38" s="106"/>
      <c r="AO38" s="106"/>
      <c r="AP38" s="106"/>
      <c r="AQ38" s="106"/>
      <c r="AR38" s="106"/>
      <c r="AS38" s="106"/>
      <c r="AT38" s="106"/>
      <c r="AU38" s="106"/>
      <c r="AV38" s="106"/>
      <c r="AW38" s="106"/>
      <c r="AX38" s="106"/>
      <c r="AY38" s="106"/>
      <c r="AZ38" s="106"/>
      <c r="BA38" s="106"/>
      <c r="BB38" s="106"/>
      <c r="BC38" s="1676"/>
      <c r="BD38" s="1676"/>
      <c r="BE38" s="90"/>
    </row>
    <row r="39" spans="2:57" ht="25.05" customHeight="1">
      <c r="B39" s="360" t="s">
        <v>192</v>
      </c>
      <c r="C39" s="430" t="s">
        <v>1053</v>
      </c>
      <c r="D39" s="431" t="s">
        <v>327</v>
      </c>
      <c r="E39" s="432" t="s">
        <v>190</v>
      </c>
      <c r="F39" s="432" t="s">
        <v>190</v>
      </c>
      <c r="G39" s="432"/>
      <c r="H39" s="433" t="s">
        <v>191</v>
      </c>
      <c r="I39" s="432"/>
      <c r="J39" s="433"/>
      <c r="K39" s="432"/>
      <c r="L39" s="432"/>
      <c r="M39" s="432"/>
      <c r="N39" s="432"/>
      <c r="O39" s="433"/>
      <c r="P39" s="433"/>
      <c r="Q39" s="432"/>
      <c r="R39" s="433"/>
      <c r="S39" s="432"/>
      <c r="T39" s="432"/>
      <c r="U39" s="432"/>
      <c r="V39" s="432"/>
      <c r="W39" s="432"/>
      <c r="X39" s="433"/>
      <c r="Y39" s="433"/>
      <c r="Z39" s="434" t="s">
        <v>1464</v>
      </c>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4"/>
    </row>
    <row r="40" spans="2:57" ht="25.05" customHeight="1">
      <c r="B40" s="360" t="s">
        <v>320</v>
      </c>
      <c r="C40" s="806" t="s">
        <v>744</v>
      </c>
      <c r="D40" s="431" t="s">
        <v>327</v>
      </c>
      <c r="E40" s="432" t="s">
        <v>190</v>
      </c>
      <c r="F40" s="432" t="s">
        <v>190</v>
      </c>
      <c r="G40" s="432"/>
      <c r="H40" s="433" t="s">
        <v>358</v>
      </c>
      <c r="I40" s="432"/>
      <c r="J40" s="433"/>
      <c r="K40" s="432"/>
      <c r="L40" s="432"/>
      <c r="M40" s="432"/>
      <c r="N40" s="432"/>
      <c r="O40" s="433"/>
      <c r="P40" s="433"/>
      <c r="Q40" s="432"/>
      <c r="R40" s="433"/>
      <c r="S40" s="432"/>
      <c r="T40" s="432"/>
      <c r="U40" s="432"/>
      <c r="V40" s="432"/>
      <c r="W40" s="432"/>
      <c r="X40" s="433"/>
      <c r="Y40" s="433"/>
      <c r="Z40" s="434" t="s">
        <v>1760</v>
      </c>
      <c r="AJ40" s="106"/>
      <c r="AK40" s="106"/>
      <c r="AL40" s="106"/>
      <c r="AM40" s="106"/>
      <c r="AN40" s="106"/>
      <c r="AO40" s="106"/>
      <c r="AP40" s="106"/>
      <c r="AQ40" s="106"/>
      <c r="AR40" s="106"/>
      <c r="AS40" s="106"/>
      <c r="AT40" s="1676"/>
      <c r="AU40" s="1676"/>
      <c r="AV40" s="1676"/>
      <c r="AW40" s="1676"/>
      <c r="AX40" s="106"/>
      <c r="AY40" s="106"/>
      <c r="AZ40" s="106"/>
      <c r="BA40" s="1676"/>
      <c r="BB40" s="1676"/>
      <c r="BC40" s="1676"/>
      <c r="BD40" s="1676"/>
      <c r="BE40" s="90"/>
    </row>
    <row r="41" spans="2:57" ht="25.05" customHeight="1">
      <c r="B41" s="360" t="s">
        <v>321</v>
      </c>
      <c r="C41" s="430" t="s">
        <v>742</v>
      </c>
      <c r="D41" s="431" t="s">
        <v>327</v>
      </c>
      <c r="E41" s="432" t="s">
        <v>190</v>
      </c>
      <c r="F41" s="432" t="s">
        <v>190</v>
      </c>
      <c r="G41" s="432"/>
      <c r="H41" s="433" t="s">
        <v>191</v>
      </c>
      <c r="I41" s="432"/>
      <c r="J41" s="433"/>
      <c r="K41" s="432"/>
      <c r="L41" s="432"/>
      <c r="M41" s="432"/>
      <c r="N41" s="432"/>
      <c r="O41" s="433"/>
      <c r="P41" s="433"/>
      <c r="Q41" s="432"/>
      <c r="R41" s="433"/>
      <c r="S41" s="432"/>
      <c r="T41" s="432"/>
      <c r="U41" s="432"/>
      <c r="V41" s="432"/>
      <c r="W41" s="432"/>
      <c r="X41" s="433"/>
      <c r="Y41" s="433"/>
      <c r="Z41" s="434" t="s">
        <v>1761</v>
      </c>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4"/>
    </row>
    <row r="42" spans="2:57" ht="25.05" customHeight="1">
      <c r="B42" s="360" t="s">
        <v>738</v>
      </c>
      <c r="C42" s="430" t="s">
        <v>743</v>
      </c>
      <c r="D42" s="431" t="s">
        <v>327</v>
      </c>
      <c r="E42" s="432" t="s">
        <v>190</v>
      </c>
      <c r="F42" s="432" t="s">
        <v>190</v>
      </c>
      <c r="G42" s="432"/>
      <c r="H42" s="433" t="s">
        <v>191</v>
      </c>
      <c r="I42" s="432"/>
      <c r="J42" s="433"/>
      <c r="K42" s="432"/>
      <c r="L42" s="432"/>
      <c r="M42" s="432"/>
      <c r="N42" s="432"/>
      <c r="O42" s="433"/>
      <c r="P42" s="433"/>
      <c r="Q42" s="432"/>
      <c r="R42" s="433"/>
      <c r="S42" s="432"/>
      <c r="T42" s="432"/>
      <c r="U42" s="432"/>
      <c r="V42" s="432"/>
      <c r="W42" s="432"/>
      <c r="X42" s="433"/>
      <c r="Y42" s="433"/>
      <c r="Z42" s="434" t="s">
        <v>1762</v>
      </c>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4"/>
    </row>
    <row r="43" spans="2:57" ht="25.05" customHeight="1">
      <c r="B43" s="360" t="s">
        <v>739</v>
      </c>
      <c r="C43" s="430" t="s">
        <v>745</v>
      </c>
      <c r="D43" s="431" t="s">
        <v>327</v>
      </c>
      <c r="E43" s="432" t="s">
        <v>190</v>
      </c>
      <c r="F43" s="432" t="s">
        <v>190</v>
      </c>
      <c r="G43" s="432"/>
      <c r="H43" s="433"/>
      <c r="I43" s="432"/>
      <c r="J43" s="433"/>
      <c r="K43" s="432"/>
      <c r="L43" s="432"/>
      <c r="M43" s="432"/>
      <c r="N43" s="432"/>
      <c r="O43" s="433"/>
      <c r="P43" s="433"/>
      <c r="Q43" s="432"/>
      <c r="R43" s="433"/>
      <c r="S43" s="432"/>
      <c r="T43" s="432"/>
      <c r="U43" s="432"/>
      <c r="V43" s="432"/>
      <c r="W43" s="432"/>
      <c r="X43" s="433"/>
      <c r="Y43" s="433"/>
      <c r="Z43" s="1185" t="s">
        <v>1909</v>
      </c>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4"/>
    </row>
    <row r="44" spans="2:57" ht="25.05" customHeight="1">
      <c r="B44" s="360" t="s">
        <v>740</v>
      </c>
      <c r="C44" s="1208" t="s">
        <v>147</v>
      </c>
      <c r="D44" s="431" t="s">
        <v>327</v>
      </c>
      <c r="E44" s="432" t="s">
        <v>190</v>
      </c>
      <c r="F44" s="432" t="s">
        <v>190</v>
      </c>
      <c r="G44" s="432"/>
      <c r="H44" s="433" t="s">
        <v>138</v>
      </c>
      <c r="I44" s="432"/>
      <c r="J44" s="433"/>
      <c r="K44" s="432"/>
      <c r="L44" s="432"/>
      <c r="M44" s="432"/>
      <c r="N44" s="432"/>
      <c r="O44" s="433"/>
      <c r="P44" s="433"/>
      <c r="Q44" s="432"/>
      <c r="R44" s="433"/>
      <c r="S44" s="432"/>
      <c r="T44" s="432"/>
      <c r="U44" s="432"/>
      <c r="V44" s="432"/>
      <c r="W44" s="432"/>
      <c r="X44" s="433"/>
      <c r="Y44" s="433"/>
      <c r="Z44" s="434" t="s">
        <v>384</v>
      </c>
      <c r="AJ44" s="106"/>
      <c r="AK44" s="106"/>
      <c r="AL44" s="106"/>
      <c r="AM44" s="106"/>
      <c r="AN44" s="106"/>
      <c r="AO44" s="106"/>
      <c r="AP44" s="106"/>
      <c r="AQ44" s="106"/>
      <c r="AR44" s="106"/>
      <c r="AS44" s="106"/>
      <c r="AT44" s="106"/>
      <c r="AU44" s="106"/>
      <c r="AV44" s="106"/>
      <c r="AW44" s="106"/>
      <c r="AX44" s="106"/>
      <c r="AY44" s="106"/>
      <c r="AZ44" s="106"/>
      <c r="BA44" s="106"/>
      <c r="BB44" s="106"/>
      <c r="BC44" s="1676"/>
      <c r="BD44" s="1676"/>
      <c r="BE44" s="90"/>
    </row>
    <row r="45" spans="2:57" ht="25.05" customHeight="1">
      <c r="B45" s="360" t="s">
        <v>741</v>
      </c>
      <c r="C45" s="1208" t="s">
        <v>148</v>
      </c>
      <c r="D45" s="431" t="s">
        <v>327</v>
      </c>
      <c r="E45" s="432" t="s">
        <v>190</v>
      </c>
      <c r="F45" s="432" t="s">
        <v>190</v>
      </c>
      <c r="G45" s="432"/>
      <c r="H45" s="433" t="s">
        <v>138</v>
      </c>
      <c r="I45" s="432"/>
      <c r="J45" s="433"/>
      <c r="K45" s="432"/>
      <c r="L45" s="432"/>
      <c r="M45" s="432"/>
      <c r="N45" s="432"/>
      <c r="O45" s="433"/>
      <c r="P45" s="433"/>
      <c r="Q45" s="432"/>
      <c r="R45" s="433"/>
      <c r="S45" s="432"/>
      <c r="T45" s="432"/>
      <c r="U45" s="432" t="s">
        <v>190</v>
      </c>
      <c r="V45" s="432"/>
      <c r="W45" s="432"/>
      <c r="X45" s="433"/>
      <c r="Y45" s="433"/>
      <c r="Z45" s="434" t="s">
        <v>359</v>
      </c>
      <c r="AJ45" s="106"/>
      <c r="AK45" s="106"/>
      <c r="AL45" s="106"/>
      <c r="AM45" s="106"/>
      <c r="AN45" s="106"/>
      <c r="AO45" s="106"/>
      <c r="AP45" s="106"/>
      <c r="AQ45" s="106"/>
      <c r="AR45" s="106"/>
      <c r="AS45" s="106"/>
      <c r="AT45" s="106"/>
      <c r="AU45" s="106"/>
      <c r="AV45" s="106"/>
      <c r="AW45" s="106"/>
      <c r="AX45" s="106"/>
      <c r="AY45" s="106"/>
      <c r="AZ45" s="106"/>
      <c r="BA45" s="106"/>
      <c r="BB45" s="106"/>
      <c r="BC45" s="1676"/>
      <c r="BD45" s="1676"/>
      <c r="BE45" s="90"/>
    </row>
    <row r="46" spans="2:57" ht="25.05" customHeight="1">
      <c r="B46" s="360" t="s">
        <v>1015</v>
      </c>
      <c r="C46" s="361" t="s">
        <v>755</v>
      </c>
      <c r="D46" s="362" t="s">
        <v>164</v>
      </c>
      <c r="E46" s="363" t="s">
        <v>137</v>
      </c>
      <c r="F46" s="363" t="s">
        <v>137</v>
      </c>
      <c r="G46" s="363"/>
      <c r="H46" s="364" t="s">
        <v>138</v>
      </c>
      <c r="I46" s="363"/>
      <c r="J46" s="364"/>
      <c r="K46" s="363"/>
      <c r="L46" s="363"/>
      <c r="M46" s="363"/>
      <c r="N46" s="363"/>
      <c r="O46" s="364"/>
      <c r="P46" s="364"/>
      <c r="Q46" s="363"/>
      <c r="R46" s="364"/>
      <c r="S46" s="363"/>
      <c r="T46" s="363"/>
      <c r="U46" s="1434"/>
      <c r="V46" s="1434"/>
      <c r="W46" s="1434" t="s">
        <v>190</v>
      </c>
      <c r="X46" s="1435"/>
      <c r="Y46" s="1435"/>
      <c r="Z46" s="1445" t="s">
        <v>1040</v>
      </c>
      <c r="AJ46" s="95"/>
      <c r="AK46" s="95"/>
      <c r="AL46" s="95"/>
      <c r="AM46" s="95"/>
      <c r="AN46" s="95"/>
      <c r="AO46" s="95"/>
      <c r="AP46" s="95"/>
      <c r="AQ46" s="95"/>
      <c r="AR46" s="95"/>
      <c r="AS46" s="95"/>
      <c r="AT46" s="95"/>
      <c r="AU46" s="95"/>
      <c r="AV46" s="95"/>
      <c r="AW46" s="95"/>
      <c r="AX46" s="95"/>
      <c r="AY46" s="95"/>
      <c r="AZ46" s="95"/>
      <c r="BA46" s="95"/>
      <c r="BB46" s="95"/>
      <c r="BC46" s="1676"/>
      <c r="BD46" s="1676"/>
      <c r="BE46" s="90"/>
    </row>
    <row r="47" spans="2:57" ht="25.05" customHeight="1">
      <c r="B47" s="360" t="s">
        <v>1016</v>
      </c>
      <c r="C47" s="361" t="s">
        <v>145</v>
      </c>
      <c r="D47" s="362" t="s">
        <v>164</v>
      </c>
      <c r="E47" s="363" t="s">
        <v>190</v>
      </c>
      <c r="F47" s="363" t="s">
        <v>190</v>
      </c>
      <c r="G47" s="363"/>
      <c r="H47" s="364"/>
      <c r="I47" s="363"/>
      <c r="J47" s="364"/>
      <c r="K47" s="363"/>
      <c r="L47" s="363"/>
      <c r="M47" s="363"/>
      <c r="N47" s="363"/>
      <c r="O47" s="364"/>
      <c r="P47" s="364"/>
      <c r="Q47" s="363"/>
      <c r="R47" s="364"/>
      <c r="S47" s="363"/>
      <c r="T47" s="363"/>
      <c r="U47" s="1434"/>
      <c r="V47" s="1434"/>
      <c r="W47" s="1434"/>
      <c r="X47" s="1435"/>
      <c r="Y47" s="1435"/>
      <c r="Z47" s="1445" t="s">
        <v>1041</v>
      </c>
      <c r="AJ47" s="95"/>
      <c r="AK47" s="95"/>
      <c r="AL47" s="95"/>
      <c r="AM47" s="95"/>
      <c r="AN47" s="95"/>
      <c r="AO47" s="95"/>
      <c r="AP47" s="95"/>
      <c r="AQ47" s="95"/>
      <c r="AR47" s="95"/>
      <c r="AS47" s="95"/>
      <c r="AT47" s="95"/>
      <c r="AU47" s="95"/>
      <c r="AV47" s="95"/>
      <c r="AW47" s="95"/>
      <c r="AX47" s="95"/>
      <c r="AY47" s="95"/>
      <c r="AZ47" s="95"/>
      <c r="BA47" s="95"/>
      <c r="BB47" s="95"/>
      <c r="BC47" s="1676"/>
      <c r="BD47" s="1676"/>
      <c r="BE47" s="90"/>
    </row>
    <row r="48" spans="2:57" ht="25.05" customHeight="1">
      <c r="B48" s="360" t="s">
        <v>1017</v>
      </c>
      <c r="C48" s="361" t="s">
        <v>146</v>
      </c>
      <c r="D48" s="362" t="s">
        <v>164</v>
      </c>
      <c r="E48" s="363" t="s">
        <v>190</v>
      </c>
      <c r="F48" s="363" t="s">
        <v>190</v>
      </c>
      <c r="G48" s="363"/>
      <c r="H48" s="364"/>
      <c r="I48" s="363"/>
      <c r="J48" s="364" t="s">
        <v>190</v>
      </c>
      <c r="K48" s="363"/>
      <c r="L48" s="363"/>
      <c r="M48" s="363"/>
      <c r="N48" s="363"/>
      <c r="O48" s="364"/>
      <c r="P48" s="364"/>
      <c r="Q48" s="363"/>
      <c r="R48" s="364"/>
      <c r="S48" s="363"/>
      <c r="T48" s="363"/>
      <c r="U48" s="1434"/>
      <c r="V48" s="1434"/>
      <c r="W48" s="1434"/>
      <c r="X48" s="1435"/>
      <c r="Y48" s="1435"/>
      <c r="Z48" s="1445" t="s">
        <v>1024</v>
      </c>
      <c r="AJ48" s="95"/>
      <c r="AK48" s="95"/>
      <c r="AL48" s="95"/>
      <c r="AM48" s="95"/>
      <c r="AN48" s="95"/>
      <c r="AO48" s="95"/>
      <c r="AP48" s="95"/>
      <c r="AQ48" s="95"/>
      <c r="AR48" s="95"/>
      <c r="AS48" s="95"/>
      <c r="AT48" s="95"/>
      <c r="AU48" s="95"/>
      <c r="AV48" s="95"/>
      <c r="AW48" s="95"/>
      <c r="AX48" s="95"/>
      <c r="AY48" s="95"/>
      <c r="AZ48" s="95"/>
      <c r="BA48" s="95"/>
      <c r="BB48" s="95"/>
      <c r="BC48" s="1676"/>
      <c r="BD48" s="1676"/>
      <c r="BE48" s="90"/>
    </row>
    <row r="49" spans="2:57" ht="25.05" customHeight="1">
      <c r="B49" s="360" t="s">
        <v>1018</v>
      </c>
      <c r="C49" s="1432" t="s">
        <v>1751</v>
      </c>
      <c r="D49" s="1441" t="s">
        <v>164</v>
      </c>
      <c r="E49" s="1434" t="s">
        <v>190</v>
      </c>
      <c r="F49" s="1434" t="s">
        <v>190</v>
      </c>
      <c r="G49" s="1205"/>
      <c r="H49" s="364"/>
      <c r="I49" s="363"/>
      <c r="J49" s="364"/>
      <c r="K49" s="363"/>
      <c r="L49" s="363"/>
      <c r="M49" s="363"/>
      <c r="N49" s="363"/>
      <c r="O49" s="364"/>
      <c r="P49" s="364"/>
      <c r="Q49" s="363"/>
      <c r="R49" s="364"/>
      <c r="S49" s="363"/>
      <c r="T49" s="363"/>
      <c r="U49" s="1434"/>
      <c r="V49" s="1434"/>
      <c r="W49" s="1434"/>
      <c r="X49" s="1435" t="s">
        <v>190</v>
      </c>
      <c r="Y49" s="1435"/>
      <c r="Z49" s="1445" t="s">
        <v>1894</v>
      </c>
      <c r="AJ49" s="1004"/>
      <c r="AK49" s="1004"/>
      <c r="AL49" s="1004"/>
      <c r="AM49" s="1004"/>
      <c r="AN49" s="1004"/>
      <c r="AO49" s="1004"/>
      <c r="AP49" s="1004"/>
      <c r="AQ49" s="1004"/>
      <c r="AR49" s="1004"/>
      <c r="AS49" s="1004"/>
      <c r="AT49" s="1004"/>
      <c r="AU49" s="1004"/>
      <c r="AV49" s="1004"/>
      <c r="AW49" s="1004"/>
      <c r="AX49" s="1004"/>
      <c r="AY49" s="1004"/>
      <c r="AZ49" s="1004"/>
      <c r="BA49" s="1004"/>
      <c r="BB49" s="1004"/>
      <c r="BC49" s="1004"/>
      <c r="BD49" s="1004"/>
      <c r="BE49" s="1005"/>
    </row>
    <row r="50" spans="2:57" ht="25.05" customHeight="1">
      <c r="B50" s="360" t="s">
        <v>1019</v>
      </c>
      <c r="C50" s="1432" t="s">
        <v>756</v>
      </c>
      <c r="D50" s="1441" t="s">
        <v>1023</v>
      </c>
      <c r="E50" s="1434" t="s">
        <v>190</v>
      </c>
      <c r="F50" s="1434" t="s">
        <v>190</v>
      </c>
      <c r="G50" s="363"/>
      <c r="H50" s="364"/>
      <c r="I50" s="363"/>
      <c r="J50" s="364"/>
      <c r="K50" s="363"/>
      <c r="L50" s="363"/>
      <c r="M50" s="363"/>
      <c r="N50" s="363"/>
      <c r="O50" s="364"/>
      <c r="P50" s="364"/>
      <c r="Q50" s="363"/>
      <c r="R50" s="364"/>
      <c r="S50" s="363"/>
      <c r="T50" s="363"/>
      <c r="U50" s="1434"/>
      <c r="V50" s="1434"/>
      <c r="W50" s="1434"/>
      <c r="X50" s="1435"/>
      <c r="Y50" s="1435"/>
      <c r="Z50" s="1445"/>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9"/>
    </row>
    <row r="51" spans="2:57" ht="25.05" customHeight="1">
      <c r="B51" s="360" t="s">
        <v>1020</v>
      </c>
      <c r="C51" s="1432" t="s">
        <v>112</v>
      </c>
      <c r="D51" s="1441" t="s">
        <v>163</v>
      </c>
      <c r="E51" s="1434" t="s">
        <v>190</v>
      </c>
      <c r="F51" s="1434" t="s">
        <v>190</v>
      </c>
      <c r="G51" s="363"/>
      <c r="H51" s="364"/>
      <c r="I51" s="363"/>
      <c r="J51" s="364"/>
      <c r="K51" s="363"/>
      <c r="L51" s="363"/>
      <c r="M51" s="363"/>
      <c r="N51" s="363"/>
      <c r="O51" s="364"/>
      <c r="P51" s="364"/>
      <c r="Q51" s="363"/>
      <c r="R51" s="364"/>
      <c r="S51" s="363"/>
      <c r="T51" s="363"/>
      <c r="U51" s="1434"/>
      <c r="V51" s="1434"/>
      <c r="W51" s="1434"/>
      <c r="X51" s="1435"/>
      <c r="Y51" s="1435" t="s">
        <v>190</v>
      </c>
      <c r="Z51" s="1445"/>
      <c r="AJ51" s="95"/>
      <c r="AK51" s="95"/>
      <c r="AL51" s="95"/>
      <c r="AM51" s="95"/>
      <c r="AN51" s="95"/>
      <c r="AO51" s="95"/>
      <c r="AP51" s="95"/>
      <c r="AQ51" s="95"/>
      <c r="AR51" s="95"/>
      <c r="AS51" s="95"/>
      <c r="AT51" s="1676"/>
      <c r="AU51" s="1676"/>
      <c r="AV51" s="1676"/>
      <c r="AW51" s="1676"/>
      <c r="AX51" s="95"/>
      <c r="AY51" s="95"/>
      <c r="AZ51" s="95"/>
      <c r="BA51" s="1676"/>
      <c r="BB51" s="1676"/>
      <c r="BC51" s="1676"/>
      <c r="BD51" s="1676"/>
      <c r="BE51" s="90"/>
    </row>
    <row r="52" spans="2:57" ht="25.05" customHeight="1">
      <c r="B52" s="360" t="s">
        <v>1021</v>
      </c>
      <c r="C52" s="1442" t="s">
        <v>757</v>
      </c>
      <c r="D52" s="1441" t="s">
        <v>1023</v>
      </c>
      <c r="E52" s="1434" t="s">
        <v>190</v>
      </c>
      <c r="F52" s="1434" t="s">
        <v>190</v>
      </c>
      <c r="G52" s="439"/>
      <c r="H52" s="440"/>
      <c r="I52" s="439"/>
      <c r="J52" s="440"/>
      <c r="K52" s="439"/>
      <c r="L52" s="439"/>
      <c r="M52" s="439"/>
      <c r="N52" s="439"/>
      <c r="O52" s="440"/>
      <c r="P52" s="440"/>
      <c r="Q52" s="439"/>
      <c r="R52" s="440"/>
      <c r="S52" s="439"/>
      <c r="T52" s="439"/>
      <c r="U52" s="1446"/>
      <c r="V52" s="1446"/>
      <c r="W52" s="1446"/>
      <c r="X52" s="1447"/>
      <c r="Y52" s="1447"/>
      <c r="Z52" s="144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9"/>
    </row>
    <row r="53" spans="2:57" ht="25.05" customHeight="1">
      <c r="B53" s="360" t="s">
        <v>1022</v>
      </c>
      <c r="C53" s="1442" t="s">
        <v>758</v>
      </c>
      <c r="D53" s="1441" t="s">
        <v>1023</v>
      </c>
      <c r="E53" s="1434" t="s">
        <v>190</v>
      </c>
      <c r="F53" s="1434" t="s">
        <v>190</v>
      </c>
      <c r="G53" s="439"/>
      <c r="H53" s="440"/>
      <c r="I53" s="439"/>
      <c r="J53" s="440"/>
      <c r="K53" s="439"/>
      <c r="L53" s="439"/>
      <c r="M53" s="439"/>
      <c r="N53" s="439"/>
      <c r="O53" s="440"/>
      <c r="P53" s="440"/>
      <c r="Q53" s="439"/>
      <c r="R53" s="440"/>
      <c r="S53" s="439"/>
      <c r="T53" s="439"/>
      <c r="U53" s="1446"/>
      <c r="V53" s="1446"/>
      <c r="W53" s="1446"/>
      <c r="X53" s="1447"/>
      <c r="Y53" s="1447"/>
      <c r="Z53" s="144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9"/>
    </row>
    <row r="54" spans="2:57" ht="25.05" customHeight="1">
      <c r="B54" s="360" t="s">
        <v>1461</v>
      </c>
      <c r="C54" s="1442" t="s">
        <v>759</v>
      </c>
      <c r="D54" s="1441" t="s">
        <v>1023</v>
      </c>
      <c r="E54" s="1434" t="s">
        <v>190</v>
      </c>
      <c r="F54" s="1434" t="s">
        <v>190</v>
      </c>
      <c r="G54" s="439"/>
      <c r="H54" s="440"/>
      <c r="I54" s="439"/>
      <c r="J54" s="440"/>
      <c r="K54" s="439"/>
      <c r="L54" s="439"/>
      <c r="M54" s="439"/>
      <c r="N54" s="439"/>
      <c r="O54" s="440"/>
      <c r="P54" s="440"/>
      <c r="Q54" s="439"/>
      <c r="R54" s="440"/>
      <c r="S54" s="439"/>
      <c r="T54" s="439"/>
      <c r="U54" s="1446"/>
      <c r="V54" s="1446"/>
      <c r="W54" s="1446"/>
      <c r="X54" s="1447"/>
      <c r="Y54" s="1447"/>
      <c r="Z54" s="1448"/>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9"/>
    </row>
    <row r="55" spans="2:57" ht="25.05" customHeight="1">
      <c r="B55" s="360" t="s">
        <v>1462</v>
      </c>
      <c r="C55" s="1442" t="s">
        <v>760</v>
      </c>
      <c r="D55" s="1441" t="s">
        <v>1023</v>
      </c>
      <c r="E55" s="1434" t="s">
        <v>190</v>
      </c>
      <c r="F55" s="1434" t="s">
        <v>190</v>
      </c>
      <c r="G55" s="439"/>
      <c r="H55" s="440"/>
      <c r="I55" s="439"/>
      <c r="J55" s="440"/>
      <c r="K55" s="439"/>
      <c r="L55" s="439"/>
      <c r="M55" s="439"/>
      <c r="N55" s="439"/>
      <c r="O55" s="440"/>
      <c r="P55" s="440"/>
      <c r="Q55" s="439"/>
      <c r="R55" s="440"/>
      <c r="S55" s="439"/>
      <c r="T55" s="439"/>
      <c r="U55" s="1446"/>
      <c r="V55" s="1446"/>
      <c r="W55" s="1446"/>
      <c r="X55" s="1447"/>
      <c r="Y55" s="1447"/>
      <c r="Z55" s="1448" t="s">
        <v>1912</v>
      </c>
      <c r="AJ55" s="428"/>
      <c r="AK55" s="428"/>
      <c r="AL55" s="428"/>
      <c r="AM55" s="428"/>
      <c r="AN55" s="428"/>
      <c r="AO55" s="428"/>
      <c r="AP55" s="428"/>
      <c r="AQ55" s="428"/>
      <c r="AR55" s="428"/>
      <c r="AS55" s="428"/>
      <c r="AT55" s="428"/>
      <c r="AU55" s="428"/>
      <c r="AV55" s="428"/>
      <c r="AW55" s="428"/>
      <c r="AX55" s="428"/>
      <c r="AY55" s="428"/>
      <c r="AZ55" s="428"/>
      <c r="BA55" s="428"/>
      <c r="BB55" s="428"/>
      <c r="BC55" s="428"/>
      <c r="BD55" s="428"/>
      <c r="BE55" s="429"/>
    </row>
    <row r="56" spans="2:57" ht="25.05" customHeight="1">
      <c r="B56" s="360" t="s">
        <v>1463</v>
      </c>
      <c r="C56" s="1442" t="s">
        <v>1752</v>
      </c>
      <c r="D56" s="1441" t="s">
        <v>164</v>
      </c>
      <c r="E56" s="1434" t="s">
        <v>190</v>
      </c>
      <c r="F56" s="1434" t="s">
        <v>190</v>
      </c>
      <c r="G56" s="1207"/>
      <c r="H56" s="440"/>
      <c r="I56" s="439"/>
      <c r="J56" s="440"/>
      <c r="K56" s="439"/>
      <c r="L56" s="439"/>
      <c r="M56" s="439"/>
      <c r="N56" s="439"/>
      <c r="O56" s="440"/>
      <c r="P56" s="440"/>
      <c r="Q56" s="439"/>
      <c r="R56" s="440"/>
      <c r="S56" s="439"/>
      <c r="T56" s="439"/>
      <c r="U56" s="1446"/>
      <c r="V56" s="1446" t="s">
        <v>190</v>
      </c>
      <c r="W56" s="1446"/>
      <c r="X56" s="1447"/>
      <c r="Y56" s="1447"/>
      <c r="Z56" s="1448" t="s">
        <v>2225</v>
      </c>
      <c r="AJ56" s="1004"/>
      <c r="AK56" s="1004"/>
      <c r="AL56" s="1004"/>
      <c r="AM56" s="1004"/>
      <c r="AN56" s="1004"/>
      <c r="AO56" s="1004"/>
      <c r="AP56" s="1004"/>
      <c r="AQ56" s="1004"/>
      <c r="AR56" s="1004"/>
      <c r="AS56" s="1004"/>
      <c r="AT56" s="1004"/>
      <c r="AU56" s="1004"/>
      <c r="AV56" s="1004"/>
      <c r="AW56" s="1004"/>
      <c r="AX56" s="1004"/>
      <c r="AY56" s="1004"/>
      <c r="AZ56" s="1004"/>
      <c r="BA56" s="1004"/>
      <c r="BB56" s="1004"/>
      <c r="BC56" s="1004"/>
      <c r="BD56" s="1004"/>
      <c r="BE56" s="1005"/>
    </row>
    <row r="57" spans="2:57" ht="25.05" customHeight="1">
      <c r="B57" s="360" t="s">
        <v>1755</v>
      </c>
      <c r="C57" s="1442" t="s">
        <v>1753</v>
      </c>
      <c r="D57" s="1441" t="s">
        <v>164</v>
      </c>
      <c r="E57" s="1434" t="s">
        <v>190</v>
      </c>
      <c r="F57" s="1434" t="s">
        <v>190</v>
      </c>
      <c r="G57" s="1207"/>
      <c r="H57" s="440"/>
      <c r="I57" s="439"/>
      <c r="J57" s="440"/>
      <c r="K57" s="439"/>
      <c r="L57" s="439"/>
      <c r="M57" s="439"/>
      <c r="N57" s="439"/>
      <c r="O57" s="440"/>
      <c r="P57" s="440"/>
      <c r="Q57" s="439"/>
      <c r="R57" s="440"/>
      <c r="S57" s="439"/>
      <c r="T57" s="439"/>
      <c r="U57" s="1446"/>
      <c r="V57" s="1446" t="s">
        <v>190</v>
      </c>
      <c r="W57" s="1446"/>
      <c r="X57" s="1447"/>
      <c r="Y57" s="1447"/>
      <c r="Z57" s="1448" t="s">
        <v>2225</v>
      </c>
      <c r="AJ57" s="1004"/>
      <c r="AK57" s="1004"/>
      <c r="AL57" s="1004"/>
      <c r="AM57" s="1004"/>
      <c r="AN57" s="1004"/>
      <c r="AO57" s="1004"/>
      <c r="AP57" s="1004"/>
      <c r="AQ57" s="1004"/>
      <c r="AR57" s="1004"/>
      <c r="AS57" s="1004"/>
      <c r="AT57" s="1004"/>
      <c r="AU57" s="1004"/>
      <c r="AV57" s="1004"/>
      <c r="AW57" s="1004"/>
      <c r="AX57" s="1004"/>
      <c r="AY57" s="1004"/>
      <c r="AZ57" s="1004"/>
      <c r="BA57" s="1004"/>
      <c r="BB57" s="1004"/>
      <c r="BC57" s="1004"/>
      <c r="BD57" s="1004"/>
      <c r="BE57" s="1005"/>
    </row>
    <row r="58" spans="2:57" ht="43.95" customHeight="1">
      <c r="B58" s="360" t="s">
        <v>1756</v>
      </c>
      <c r="C58" s="1442" t="s">
        <v>1754</v>
      </c>
      <c r="D58" s="1441" t="s">
        <v>164</v>
      </c>
      <c r="E58" s="1434" t="s">
        <v>190</v>
      </c>
      <c r="F58" s="1434" t="s">
        <v>190</v>
      </c>
      <c r="G58" s="1207"/>
      <c r="H58" s="440"/>
      <c r="I58" s="439"/>
      <c r="J58" s="440"/>
      <c r="K58" s="439"/>
      <c r="L58" s="439"/>
      <c r="M58" s="439"/>
      <c r="N58" s="439"/>
      <c r="O58" s="440"/>
      <c r="P58" s="1431"/>
      <c r="Q58" s="439"/>
      <c r="R58" s="440" t="s">
        <v>190</v>
      </c>
      <c r="S58" s="439"/>
      <c r="T58" s="439"/>
      <c r="U58" s="1446"/>
      <c r="V58" s="1446"/>
      <c r="W58" s="1446"/>
      <c r="X58" s="1447"/>
      <c r="Y58" s="1447"/>
      <c r="Z58" s="1448" t="s">
        <v>2226</v>
      </c>
      <c r="AJ58" s="1004"/>
      <c r="AK58" s="1004"/>
      <c r="AL58" s="1004"/>
      <c r="AM58" s="1004"/>
      <c r="AN58" s="1004"/>
      <c r="AO58" s="1004"/>
      <c r="AP58" s="1004"/>
      <c r="AQ58" s="1004"/>
      <c r="AR58" s="1004"/>
      <c r="AS58" s="1004"/>
      <c r="AT58" s="1004"/>
      <c r="AU58" s="1004"/>
      <c r="AV58" s="1004"/>
      <c r="AW58" s="1004"/>
      <c r="AX58" s="1004"/>
      <c r="AY58" s="1004"/>
      <c r="AZ58" s="1004"/>
      <c r="BA58" s="1004"/>
      <c r="BB58" s="1004"/>
      <c r="BC58" s="1004"/>
      <c r="BD58" s="1004"/>
      <c r="BE58" s="1005"/>
    </row>
    <row r="59" spans="2:57" ht="25.05" customHeight="1">
      <c r="B59" s="360" t="s">
        <v>1757</v>
      </c>
      <c r="C59" s="361" t="s">
        <v>113</v>
      </c>
      <c r="D59" s="362" t="s">
        <v>164</v>
      </c>
      <c r="E59" s="363" t="s">
        <v>190</v>
      </c>
      <c r="F59" s="363" t="s">
        <v>190</v>
      </c>
      <c r="G59" s="1206"/>
      <c r="H59" s="364"/>
      <c r="I59" s="363"/>
      <c r="J59" s="440"/>
      <c r="K59" s="440"/>
      <c r="L59" s="440"/>
      <c r="M59" s="364" t="s">
        <v>190</v>
      </c>
      <c r="N59" s="439"/>
      <c r="O59" s="440"/>
      <c r="P59" s="440"/>
      <c r="Q59" s="439"/>
      <c r="R59" s="440"/>
      <c r="S59" s="439"/>
      <c r="T59" s="439"/>
      <c r="U59" s="439"/>
      <c r="V59" s="364"/>
      <c r="W59" s="364"/>
      <c r="X59" s="440"/>
      <c r="Y59" s="440"/>
      <c r="Z59" s="441" t="s">
        <v>1042</v>
      </c>
      <c r="AJ59" s="592"/>
      <c r="AK59" s="592"/>
      <c r="AL59" s="592"/>
      <c r="AM59" s="592"/>
      <c r="AN59" s="592"/>
      <c r="AO59" s="592"/>
      <c r="AP59" s="592"/>
      <c r="AQ59" s="592"/>
      <c r="AR59" s="592"/>
      <c r="AS59" s="592"/>
      <c r="AT59" s="592"/>
      <c r="AU59" s="592"/>
      <c r="AV59" s="592"/>
      <c r="AW59" s="592"/>
      <c r="AX59" s="592"/>
      <c r="AY59" s="592"/>
      <c r="AZ59" s="592"/>
      <c r="BA59" s="592"/>
      <c r="BB59" s="592"/>
      <c r="BC59" s="592"/>
      <c r="BD59" s="592"/>
      <c r="BE59" s="595"/>
    </row>
    <row r="60" spans="2:57" ht="25.05" customHeight="1">
      <c r="B60" s="436" t="s">
        <v>1758</v>
      </c>
      <c r="C60" s="604" t="s">
        <v>1006</v>
      </c>
      <c r="D60" s="593" t="s">
        <v>164</v>
      </c>
      <c r="E60" s="369" t="s">
        <v>190</v>
      </c>
      <c r="F60" s="370" t="s">
        <v>190</v>
      </c>
      <c r="G60" s="605"/>
      <c r="H60" s="605"/>
      <c r="I60" s="659"/>
      <c r="J60" s="370"/>
      <c r="K60" s="370"/>
      <c r="L60" s="370"/>
      <c r="M60" s="594"/>
      <c r="N60" s="369"/>
      <c r="O60" s="370"/>
      <c r="P60" s="370"/>
      <c r="Q60" s="369"/>
      <c r="R60" s="370"/>
      <c r="S60" s="369"/>
      <c r="T60" s="369"/>
      <c r="U60" s="369"/>
      <c r="V60" s="659"/>
      <c r="W60" s="594"/>
      <c r="X60" s="370"/>
      <c r="Y60" s="370"/>
      <c r="Z60" s="371"/>
      <c r="AJ60" s="95"/>
      <c r="AK60" s="95"/>
      <c r="AL60" s="95"/>
      <c r="AM60" s="95"/>
      <c r="AN60" s="95"/>
      <c r="AO60" s="95"/>
      <c r="AP60" s="95"/>
      <c r="AQ60" s="95"/>
      <c r="AR60" s="95"/>
      <c r="AS60" s="95"/>
      <c r="AT60" s="1676"/>
      <c r="AU60" s="1676"/>
      <c r="AV60" s="1676"/>
      <c r="AW60" s="1676"/>
      <c r="AX60" s="95"/>
      <c r="AY60" s="95"/>
      <c r="AZ60" s="95"/>
      <c r="BA60" s="1676"/>
      <c r="BB60" s="1676"/>
      <c r="BC60" s="1676"/>
      <c r="BD60" s="1676"/>
      <c r="BE60" s="90"/>
    </row>
    <row r="61" spans="2:57" ht="15" customHeight="1">
      <c r="B61" s="597"/>
      <c r="AH61" s="107"/>
      <c r="AI61" s="107"/>
      <c r="AJ61" s="98"/>
      <c r="AK61" s="107"/>
      <c r="AL61" s="107"/>
      <c r="AM61" s="107"/>
      <c r="AN61" s="107"/>
      <c r="AO61" s="107"/>
      <c r="AP61" s="90"/>
      <c r="AQ61" s="90"/>
      <c r="AR61" s="90"/>
      <c r="AS61" s="90"/>
      <c r="AT61" s="90"/>
      <c r="AU61" s="90"/>
      <c r="AV61" s="90"/>
      <c r="AW61" s="90"/>
      <c r="AX61" s="90"/>
      <c r="AY61" s="90"/>
      <c r="AZ61" s="90"/>
      <c r="BA61" s="90"/>
      <c r="BB61" s="90"/>
      <c r="BC61" s="90"/>
      <c r="BD61" s="90"/>
      <c r="BE61" s="90"/>
    </row>
    <row r="62" spans="2:57" ht="15" customHeight="1">
      <c r="B62" s="1033"/>
      <c r="AH62" s="1025"/>
      <c r="AI62" s="1025"/>
      <c r="AJ62" s="98"/>
      <c r="AK62" s="1025"/>
      <c r="AL62" s="1025"/>
      <c r="AM62" s="1025"/>
      <c r="AN62" s="1025"/>
      <c r="AO62" s="1025"/>
      <c r="AP62" s="1033"/>
      <c r="AQ62" s="1033"/>
      <c r="AR62" s="1033"/>
      <c r="AS62" s="1033"/>
      <c r="AT62" s="1033"/>
      <c r="AU62" s="1033"/>
      <c r="AV62" s="1033"/>
      <c r="AW62" s="1033"/>
      <c r="AX62" s="1033"/>
      <c r="AY62" s="1033"/>
      <c r="AZ62" s="1033"/>
      <c r="BA62" s="1033"/>
      <c r="BB62" s="1033"/>
      <c r="BC62" s="1033"/>
      <c r="BD62" s="1033"/>
      <c r="BE62" s="1033"/>
    </row>
    <row r="63" spans="2:57" s="94" customFormat="1" ht="16.2">
      <c r="B63" s="210" t="s">
        <v>455</v>
      </c>
      <c r="C63" s="87"/>
      <c r="Z63" s="1484" t="s">
        <v>1938</v>
      </c>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row>
    <row r="64" spans="2:57" ht="25.05" customHeight="1">
      <c r="B64" s="354" t="s">
        <v>178</v>
      </c>
      <c r="C64" s="355" t="s">
        <v>318</v>
      </c>
      <c r="D64" s="356"/>
      <c r="E64" s="357" t="s">
        <v>190</v>
      </c>
      <c r="F64" s="357" t="s">
        <v>190</v>
      </c>
      <c r="G64" s="357"/>
      <c r="H64" s="358"/>
      <c r="I64" s="357"/>
      <c r="J64" s="358"/>
      <c r="K64" s="357"/>
      <c r="L64" s="357"/>
      <c r="M64" s="357"/>
      <c r="N64" s="357"/>
      <c r="O64" s="358"/>
      <c r="P64" s="358"/>
      <c r="Q64" s="357"/>
      <c r="R64" s="358"/>
      <c r="S64" s="357"/>
      <c r="T64" s="357"/>
      <c r="U64" s="357"/>
      <c r="V64" s="357"/>
      <c r="W64" s="357"/>
      <c r="X64" s="358"/>
      <c r="Y64" s="358"/>
      <c r="Z64" s="359" t="s">
        <v>1104</v>
      </c>
      <c r="AH64" s="95"/>
      <c r="AI64" s="95"/>
      <c r="AJ64" s="99"/>
      <c r="AK64" s="99"/>
      <c r="AL64" s="99"/>
      <c r="AM64" s="99"/>
      <c r="AN64" s="99"/>
      <c r="AO64" s="99"/>
      <c r="AP64" s="1669"/>
      <c r="AQ64" s="1669"/>
      <c r="AR64" s="1669"/>
      <c r="AS64" s="1669"/>
      <c r="AT64" s="1669"/>
      <c r="AU64" s="1669"/>
      <c r="AV64" s="1669"/>
      <c r="AW64" s="1669"/>
      <c r="AX64" s="99"/>
      <c r="AY64" s="99"/>
      <c r="AZ64" s="99"/>
      <c r="BA64" s="1669"/>
      <c r="BB64" s="1669"/>
      <c r="BC64" s="1669"/>
      <c r="BD64" s="1669"/>
      <c r="BE64" s="90"/>
    </row>
    <row r="65" spans="2:57" ht="25.05" customHeight="1">
      <c r="B65" s="436" t="s">
        <v>304</v>
      </c>
      <c r="C65" s="1432" t="s">
        <v>90</v>
      </c>
      <c r="D65" s="1441"/>
      <c r="E65" s="1434" t="s">
        <v>137</v>
      </c>
      <c r="F65" s="1434" t="s">
        <v>137</v>
      </c>
      <c r="G65" s="1434"/>
      <c r="H65" s="1435" t="s">
        <v>138</v>
      </c>
      <c r="I65" s="363"/>
      <c r="J65" s="364"/>
      <c r="K65" s="363"/>
      <c r="L65" s="363"/>
      <c r="M65" s="363"/>
      <c r="N65" s="363"/>
      <c r="O65" s="364"/>
      <c r="P65" s="364"/>
      <c r="Q65" s="363"/>
      <c r="R65" s="364"/>
      <c r="S65" s="363"/>
      <c r="T65" s="363"/>
      <c r="U65" s="363"/>
      <c r="V65" s="363"/>
      <c r="W65" s="363"/>
      <c r="X65" s="364"/>
      <c r="Y65" s="364"/>
      <c r="Z65" s="1445" t="s">
        <v>1043</v>
      </c>
      <c r="AH65" s="106"/>
      <c r="AI65" s="106"/>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90"/>
    </row>
    <row r="66" spans="2:57" ht="25.05" customHeight="1">
      <c r="B66" s="436" t="s">
        <v>305</v>
      </c>
      <c r="C66" s="1432" t="s">
        <v>1374</v>
      </c>
      <c r="D66" s="1441"/>
      <c r="E66" s="1434" t="s">
        <v>190</v>
      </c>
      <c r="F66" s="1434" t="s">
        <v>190</v>
      </c>
      <c r="G66" s="1434"/>
      <c r="H66" s="1435"/>
      <c r="I66" s="363"/>
      <c r="J66" s="364"/>
      <c r="K66" s="363"/>
      <c r="L66" s="363"/>
      <c r="M66" s="363"/>
      <c r="N66" s="363"/>
      <c r="O66" s="364"/>
      <c r="P66" s="364"/>
      <c r="Q66" s="363"/>
      <c r="R66" s="364"/>
      <c r="S66" s="363"/>
      <c r="T66" s="363"/>
      <c r="U66" s="363"/>
      <c r="V66" s="363"/>
      <c r="W66" s="363"/>
      <c r="X66" s="364"/>
      <c r="Y66" s="364"/>
      <c r="Z66" s="1445"/>
      <c r="AJ66" s="1019"/>
      <c r="AK66" s="1019"/>
      <c r="AL66" s="1019"/>
      <c r="AM66" s="1019"/>
      <c r="AN66" s="1019"/>
      <c r="AO66" s="1019"/>
      <c r="AP66" s="1019"/>
      <c r="AQ66" s="1019"/>
      <c r="AR66" s="1019"/>
      <c r="AS66" s="1019"/>
      <c r="AT66" s="1019"/>
      <c r="AU66" s="1019"/>
      <c r="AV66" s="1019"/>
      <c r="AW66" s="1019"/>
      <c r="AX66" s="1019"/>
      <c r="AY66" s="1019"/>
      <c r="AZ66" s="1019"/>
      <c r="BA66" s="1019"/>
      <c r="BB66" s="1019"/>
      <c r="BC66" s="1019"/>
      <c r="BD66" s="1019"/>
      <c r="BE66" s="1020"/>
    </row>
    <row r="67" spans="2:57" ht="25.05" customHeight="1">
      <c r="B67" s="436" t="s">
        <v>306</v>
      </c>
      <c r="C67" s="1432" t="s">
        <v>1375</v>
      </c>
      <c r="D67" s="1441"/>
      <c r="E67" s="1434" t="s">
        <v>190</v>
      </c>
      <c r="F67" s="1434" t="s">
        <v>190</v>
      </c>
      <c r="G67" s="1434"/>
      <c r="H67" s="1435"/>
      <c r="I67" s="363"/>
      <c r="J67" s="364"/>
      <c r="K67" s="363"/>
      <c r="L67" s="363"/>
      <c r="M67" s="363"/>
      <c r="N67" s="363"/>
      <c r="O67" s="364"/>
      <c r="P67" s="364"/>
      <c r="Q67" s="363"/>
      <c r="R67" s="364"/>
      <c r="S67" s="363"/>
      <c r="T67" s="363"/>
      <c r="U67" s="363"/>
      <c r="V67" s="363"/>
      <c r="W67" s="363"/>
      <c r="X67" s="364"/>
      <c r="Y67" s="364"/>
      <c r="Z67" s="1445"/>
      <c r="AJ67" s="1019"/>
      <c r="AK67" s="1019"/>
      <c r="AL67" s="1019"/>
      <c r="AM67" s="1019"/>
      <c r="AN67" s="1019"/>
      <c r="AO67" s="1019"/>
      <c r="AP67" s="1019"/>
      <c r="AQ67" s="1019"/>
      <c r="AR67" s="1019"/>
      <c r="AS67" s="1019"/>
      <c r="AT67" s="1019"/>
      <c r="AU67" s="1019"/>
      <c r="AV67" s="1019"/>
      <c r="AW67" s="1019"/>
      <c r="AX67" s="1019"/>
      <c r="AY67" s="1019"/>
      <c r="AZ67" s="1019"/>
      <c r="BA67" s="1019"/>
      <c r="BB67" s="1019"/>
      <c r="BC67" s="1019"/>
      <c r="BD67" s="1019"/>
      <c r="BE67" s="1020"/>
    </row>
    <row r="68" spans="2:57" ht="48" customHeight="1">
      <c r="B68" s="436" t="s">
        <v>307</v>
      </c>
      <c r="C68" s="1450" t="s">
        <v>761</v>
      </c>
      <c r="D68" s="1441"/>
      <c r="E68" s="1434" t="s">
        <v>137</v>
      </c>
      <c r="F68" s="1434" t="s">
        <v>137</v>
      </c>
      <c r="G68" s="1434"/>
      <c r="H68" s="1435"/>
      <c r="I68" s="363"/>
      <c r="J68" s="364"/>
      <c r="K68" s="363"/>
      <c r="L68" s="363"/>
      <c r="M68" s="363"/>
      <c r="N68" s="363"/>
      <c r="O68" s="364"/>
      <c r="P68" s="364"/>
      <c r="Q68" s="363"/>
      <c r="R68" s="364"/>
      <c r="S68" s="363"/>
      <c r="T68" s="363"/>
      <c r="U68" s="363"/>
      <c r="V68" s="363"/>
      <c r="W68" s="363"/>
      <c r="X68" s="364"/>
      <c r="Y68" s="364"/>
      <c r="Z68" s="1445" t="s">
        <v>1035</v>
      </c>
      <c r="AH68" s="428"/>
      <c r="AI68" s="428"/>
      <c r="AJ68" s="427"/>
      <c r="AK68" s="427"/>
      <c r="AL68" s="427"/>
      <c r="AM68" s="427"/>
      <c r="AN68" s="427"/>
      <c r="AO68" s="427"/>
      <c r="AP68" s="427"/>
      <c r="AQ68" s="427"/>
      <c r="AR68" s="427"/>
      <c r="AS68" s="427"/>
      <c r="AT68" s="427"/>
      <c r="AU68" s="427"/>
      <c r="AV68" s="427"/>
      <c r="AW68" s="427"/>
      <c r="AX68" s="427"/>
      <c r="AY68" s="427"/>
      <c r="AZ68" s="427"/>
      <c r="BA68" s="427"/>
      <c r="BB68" s="427"/>
      <c r="BC68" s="427"/>
      <c r="BD68" s="427"/>
      <c r="BE68" s="429"/>
    </row>
    <row r="69" spans="2:57" ht="25.05" customHeight="1">
      <c r="B69" s="436" t="s">
        <v>308</v>
      </c>
      <c r="C69" s="1432" t="s">
        <v>170</v>
      </c>
      <c r="D69" s="1441"/>
      <c r="E69" s="1434" t="s">
        <v>190</v>
      </c>
      <c r="F69" s="1434" t="s">
        <v>190</v>
      </c>
      <c r="G69" s="1434"/>
      <c r="H69" s="1435" t="s">
        <v>191</v>
      </c>
      <c r="I69" s="363"/>
      <c r="J69" s="364"/>
      <c r="K69" s="363"/>
      <c r="L69" s="363"/>
      <c r="M69" s="363"/>
      <c r="N69" s="363"/>
      <c r="O69" s="364"/>
      <c r="P69" s="364"/>
      <c r="Q69" s="363"/>
      <c r="R69" s="364"/>
      <c r="S69" s="363"/>
      <c r="T69" s="363"/>
      <c r="U69" s="363"/>
      <c r="V69" s="363"/>
      <c r="W69" s="363"/>
      <c r="X69" s="364"/>
      <c r="Y69" s="364"/>
      <c r="Z69" s="1445" t="s">
        <v>1044</v>
      </c>
      <c r="AH69" s="95"/>
      <c r="AI69" s="95"/>
      <c r="AJ69" s="99"/>
      <c r="AK69" s="99"/>
      <c r="AL69" s="99"/>
      <c r="AM69" s="99"/>
      <c r="AN69" s="99"/>
      <c r="AO69" s="99"/>
      <c r="AP69" s="1669"/>
      <c r="AQ69" s="1669"/>
      <c r="AR69" s="1669"/>
      <c r="AS69" s="1669"/>
      <c r="AT69" s="1669"/>
      <c r="AU69" s="1669"/>
      <c r="AV69" s="1669"/>
      <c r="AW69" s="1669"/>
      <c r="AX69" s="99"/>
      <c r="AY69" s="99"/>
      <c r="AZ69" s="99"/>
      <c r="BA69" s="1669"/>
      <c r="BB69" s="1669"/>
      <c r="BC69" s="1669"/>
      <c r="BD69" s="1669"/>
      <c r="BE69" s="90"/>
    </row>
    <row r="70" spans="2:57" ht="25.05" customHeight="1">
      <c r="B70" s="436" t="s">
        <v>309</v>
      </c>
      <c r="C70" s="1432" t="s">
        <v>171</v>
      </c>
      <c r="D70" s="1441"/>
      <c r="E70" s="1434" t="s">
        <v>190</v>
      </c>
      <c r="F70" s="1434" t="s">
        <v>190</v>
      </c>
      <c r="G70" s="1434"/>
      <c r="H70" s="1435" t="s">
        <v>191</v>
      </c>
      <c r="I70" s="363"/>
      <c r="J70" s="364"/>
      <c r="K70" s="363"/>
      <c r="L70" s="363"/>
      <c r="M70" s="363"/>
      <c r="N70" s="363"/>
      <c r="O70" s="364"/>
      <c r="P70" s="364"/>
      <c r="Q70" s="363"/>
      <c r="R70" s="364"/>
      <c r="S70" s="363"/>
      <c r="T70" s="363"/>
      <c r="U70" s="363"/>
      <c r="V70" s="363"/>
      <c r="W70" s="363"/>
      <c r="X70" s="364"/>
      <c r="Y70" s="364"/>
      <c r="Z70" s="1445" t="s">
        <v>1011</v>
      </c>
      <c r="AH70" s="90"/>
      <c r="AI70" s="90"/>
      <c r="AJ70" s="99"/>
      <c r="AK70" s="99"/>
      <c r="AL70" s="99"/>
      <c r="AM70" s="99"/>
      <c r="AN70" s="99"/>
      <c r="AO70" s="99"/>
      <c r="AP70" s="1669"/>
      <c r="AQ70" s="1669"/>
      <c r="AR70" s="1669"/>
      <c r="AS70" s="1669"/>
      <c r="AT70" s="1669"/>
      <c r="AU70" s="1669"/>
      <c r="AV70" s="1669"/>
      <c r="AW70" s="1669"/>
      <c r="AX70" s="99"/>
      <c r="AY70" s="99"/>
      <c r="AZ70" s="99"/>
      <c r="BA70" s="1669"/>
      <c r="BB70" s="1669"/>
      <c r="BC70" s="1669"/>
      <c r="BD70" s="1669"/>
      <c r="BE70" s="90"/>
    </row>
    <row r="71" spans="2:57" ht="25.05" customHeight="1">
      <c r="B71" s="436" t="s">
        <v>310</v>
      </c>
      <c r="C71" s="1432" t="s">
        <v>762</v>
      </c>
      <c r="D71" s="1441"/>
      <c r="E71" s="1434" t="s">
        <v>190</v>
      </c>
      <c r="F71" s="1434" t="s">
        <v>190</v>
      </c>
      <c r="G71" s="1434" t="s">
        <v>190</v>
      </c>
      <c r="H71" s="1435"/>
      <c r="I71" s="363"/>
      <c r="J71" s="364"/>
      <c r="K71" s="363"/>
      <c r="L71" s="363"/>
      <c r="M71" s="363"/>
      <c r="N71" s="363"/>
      <c r="O71" s="364"/>
      <c r="P71" s="364"/>
      <c r="Q71" s="363"/>
      <c r="R71" s="364"/>
      <c r="S71" s="363"/>
      <c r="T71" s="363"/>
      <c r="U71" s="363"/>
      <c r="V71" s="363"/>
      <c r="W71" s="363"/>
      <c r="X71" s="364"/>
      <c r="Y71" s="364"/>
      <c r="Z71" s="1445" t="s">
        <v>2232</v>
      </c>
      <c r="AH71" s="96"/>
      <c r="AI71" s="96"/>
      <c r="AJ71" s="99"/>
      <c r="AK71" s="99"/>
      <c r="AL71" s="99"/>
      <c r="AM71" s="99"/>
      <c r="AN71" s="99"/>
      <c r="AO71" s="99"/>
      <c r="AP71" s="1669"/>
      <c r="AQ71" s="1669"/>
      <c r="AR71" s="1669"/>
      <c r="AS71" s="1669"/>
      <c r="AT71" s="1669"/>
      <c r="AU71" s="1669"/>
      <c r="AV71" s="1669"/>
      <c r="AW71" s="1669"/>
      <c r="AX71" s="99"/>
      <c r="AY71" s="99"/>
      <c r="AZ71" s="99"/>
      <c r="BA71" s="1669"/>
      <c r="BB71" s="1669"/>
      <c r="BC71" s="1669"/>
      <c r="BD71" s="1669"/>
      <c r="BE71" s="90"/>
    </row>
    <row r="72" spans="2:57" ht="25.05" customHeight="1">
      <c r="B72" s="436" t="s">
        <v>311</v>
      </c>
      <c r="C72" s="1432" t="s">
        <v>172</v>
      </c>
      <c r="D72" s="1441"/>
      <c r="E72" s="1434" t="s">
        <v>190</v>
      </c>
      <c r="F72" s="1434" t="s">
        <v>190</v>
      </c>
      <c r="G72" s="1434"/>
      <c r="H72" s="1435" t="s">
        <v>319</v>
      </c>
      <c r="I72" s="363"/>
      <c r="J72" s="364"/>
      <c r="K72" s="363"/>
      <c r="L72" s="363"/>
      <c r="M72" s="363"/>
      <c r="N72" s="363"/>
      <c r="O72" s="364"/>
      <c r="P72" s="364"/>
      <c r="Q72" s="363"/>
      <c r="R72" s="364"/>
      <c r="S72" s="363"/>
      <c r="T72" s="363"/>
      <c r="U72" s="363"/>
      <c r="V72" s="363"/>
      <c r="W72" s="363"/>
      <c r="X72" s="364"/>
      <c r="Y72" s="364"/>
      <c r="Z72" s="1445" t="s">
        <v>1045</v>
      </c>
      <c r="AH72" s="95"/>
      <c r="AI72" s="95"/>
      <c r="AJ72" s="99"/>
      <c r="AK72" s="99"/>
      <c r="AL72" s="99"/>
      <c r="AM72" s="99"/>
      <c r="AN72" s="99"/>
      <c r="AO72" s="99"/>
      <c r="AP72" s="1669"/>
      <c r="AQ72" s="1669"/>
      <c r="AR72" s="1669"/>
      <c r="AS72" s="1669"/>
      <c r="AT72" s="1669"/>
      <c r="AU72" s="1669"/>
      <c r="AV72" s="1669"/>
      <c r="AW72" s="1669"/>
      <c r="AX72" s="99"/>
      <c r="AY72" s="99"/>
      <c r="AZ72" s="99"/>
      <c r="BA72" s="1669"/>
      <c r="BB72" s="1669"/>
      <c r="BC72" s="1669"/>
      <c r="BD72" s="1669"/>
      <c r="BE72" s="90"/>
    </row>
    <row r="73" spans="2:57" ht="25.05" customHeight="1">
      <c r="B73" s="436" t="s">
        <v>312</v>
      </c>
      <c r="C73" s="1450" t="s">
        <v>1302</v>
      </c>
      <c r="D73" s="1441"/>
      <c r="E73" s="1434" t="s">
        <v>190</v>
      </c>
      <c r="F73" s="1434" t="s">
        <v>190</v>
      </c>
      <c r="G73" s="1434"/>
      <c r="H73" s="1435"/>
      <c r="I73" s="363"/>
      <c r="J73" s="364"/>
      <c r="K73" s="363"/>
      <c r="L73" s="363"/>
      <c r="M73" s="363"/>
      <c r="N73" s="363"/>
      <c r="O73" s="364"/>
      <c r="P73" s="364"/>
      <c r="Q73" s="363"/>
      <c r="R73" s="364"/>
      <c r="S73" s="363"/>
      <c r="T73" s="363"/>
      <c r="U73" s="363"/>
      <c r="V73" s="363"/>
      <c r="W73" s="363"/>
      <c r="X73" s="364"/>
      <c r="Y73" s="364"/>
      <c r="Z73" s="1445"/>
      <c r="AH73" s="808"/>
      <c r="AI73" s="808"/>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21"/>
    </row>
    <row r="74" spans="2:57" ht="25.05" customHeight="1">
      <c r="B74" s="436" t="s">
        <v>313</v>
      </c>
      <c r="C74" s="361" t="s">
        <v>173</v>
      </c>
      <c r="D74" s="362"/>
      <c r="E74" s="363" t="s">
        <v>190</v>
      </c>
      <c r="F74" s="363" t="s">
        <v>190</v>
      </c>
      <c r="G74" s="363"/>
      <c r="H74" s="364" t="s">
        <v>319</v>
      </c>
      <c r="I74" s="363"/>
      <c r="J74" s="364"/>
      <c r="K74" s="363"/>
      <c r="L74" s="363"/>
      <c r="M74" s="363"/>
      <c r="N74" s="363"/>
      <c r="O74" s="364"/>
      <c r="P74" s="364"/>
      <c r="Q74" s="363"/>
      <c r="R74" s="364"/>
      <c r="S74" s="363"/>
      <c r="T74" s="363"/>
      <c r="U74" s="363"/>
      <c r="V74" s="363"/>
      <c r="W74" s="363"/>
      <c r="X74" s="364"/>
      <c r="Y74" s="364"/>
      <c r="Z74" s="365" t="s">
        <v>1045</v>
      </c>
      <c r="AH74" s="95"/>
      <c r="AI74" s="95"/>
      <c r="AJ74" s="99"/>
      <c r="AK74" s="99"/>
      <c r="AL74" s="99"/>
      <c r="AM74" s="99"/>
      <c r="AN74" s="99"/>
      <c r="AO74" s="99"/>
      <c r="AP74" s="1669"/>
      <c r="AQ74" s="1669"/>
      <c r="AR74" s="1669"/>
      <c r="AS74" s="1669"/>
      <c r="AT74" s="1669"/>
      <c r="AU74" s="1669"/>
      <c r="AV74" s="1669"/>
      <c r="AW74" s="1669"/>
      <c r="AX74" s="99"/>
      <c r="AY74" s="99"/>
      <c r="AZ74" s="99"/>
      <c r="BA74" s="1669"/>
      <c r="BB74" s="1669"/>
      <c r="BC74" s="1669"/>
      <c r="BD74" s="1669"/>
      <c r="BE74" s="90"/>
    </row>
    <row r="75" spans="2:57" ht="25.05" customHeight="1">
      <c r="B75" s="436" t="s">
        <v>314</v>
      </c>
      <c r="C75" s="361" t="s">
        <v>174</v>
      </c>
      <c r="D75" s="362"/>
      <c r="E75" s="363" t="s">
        <v>190</v>
      </c>
      <c r="F75" s="363" t="s">
        <v>190</v>
      </c>
      <c r="G75" s="363"/>
      <c r="H75" s="364" t="s">
        <v>319</v>
      </c>
      <c r="I75" s="363"/>
      <c r="J75" s="364"/>
      <c r="K75" s="363"/>
      <c r="L75" s="363"/>
      <c r="M75" s="363"/>
      <c r="N75" s="363"/>
      <c r="O75" s="364"/>
      <c r="P75" s="364"/>
      <c r="Q75" s="363"/>
      <c r="R75" s="364"/>
      <c r="S75" s="363"/>
      <c r="T75" s="363"/>
      <c r="U75" s="363"/>
      <c r="V75" s="363"/>
      <c r="W75" s="363"/>
      <c r="X75" s="364"/>
      <c r="Y75" s="364"/>
      <c r="Z75" s="365" t="s">
        <v>1046</v>
      </c>
      <c r="AH75" s="95"/>
      <c r="AI75" s="95"/>
      <c r="AJ75" s="99"/>
      <c r="AK75" s="99"/>
      <c r="AL75" s="99"/>
      <c r="AM75" s="99"/>
      <c r="AN75" s="99"/>
      <c r="AO75" s="99"/>
      <c r="AP75" s="1669"/>
      <c r="AQ75" s="1669"/>
      <c r="AR75" s="1669"/>
      <c r="AS75" s="1669"/>
      <c r="AT75" s="1669"/>
      <c r="AU75" s="1669"/>
      <c r="AV75" s="1669"/>
      <c r="AW75" s="1669"/>
      <c r="AX75" s="99"/>
      <c r="AY75" s="99"/>
      <c r="AZ75" s="99"/>
      <c r="BA75" s="1669"/>
      <c r="BB75" s="1669"/>
      <c r="BC75" s="1669"/>
      <c r="BD75" s="1669"/>
      <c r="BE75" s="90"/>
    </row>
    <row r="76" spans="2:57" ht="25.05" customHeight="1">
      <c r="B76" s="436" t="s">
        <v>315</v>
      </c>
      <c r="C76" s="361" t="s">
        <v>175</v>
      </c>
      <c r="D76" s="363"/>
      <c r="E76" s="363" t="s">
        <v>190</v>
      </c>
      <c r="F76" s="363" t="s">
        <v>190</v>
      </c>
      <c r="G76" s="363"/>
      <c r="H76" s="364"/>
      <c r="I76" s="363"/>
      <c r="J76" s="364"/>
      <c r="K76" s="363"/>
      <c r="L76" s="363"/>
      <c r="M76" s="363"/>
      <c r="N76" s="363"/>
      <c r="O76" s="364"/>
      <c r="P76" s="364"/>
      <c r="Q76" s="363"/>
      <c r="R76" s="364"/>
      <c r="S76" s="363"/>
      <c r="T76" s="363"/>
      <c r="U76" s="363"/>
      <c r="V76" s="363"/>
      <c r="W76" s="363"/>
      <c r="X76" s="364"/>
      <c r="Y76" s="364"/>
      <c r="Z76" s="365"/>
      <c r="AH76" s="95"/>
      <c r="AI76" s="95"/>
      <c r="AJ76" s="99"/>
      <c r="AK76" s="99"/>
      <c r="AL76" s="99"/>
      <c r="AM76" s="99"/>
      <c r="AN76" s="99"/>
      <c r="AO76" s="99"/>
      <c r="AP76" s="1669"/>
      <c r="AQ76" s="1669"/>
      <c r="AR76" s="1669"/>
      <c r="AS76" s="1669"/>
      <c r="AT76" s="1669"/>
      <c r="AU76" s="1669"/>
      <c r="AV76" s="1669"/>
      <c r="AW76" s="1669"/>
      <c r="AX76" s="99"/>
      <c r="AY76" s="99"/>
      <c r="AZ76" s="99"/>
      <c r="BA76" s="1669"/>
      <c r="BB76" s="1669"/>
      <c r="BC76" s="1669"/>
      <c r="BD76" s="1669"/>
      <c r="BE76" s="90"/>
    </row>
    <row r="77" spans="2:57" ht="25.05" customHeight="1">
      <c r="B77" s="436" t="s">
        <v>316</v>
      </c>
      <c r="C77" s="361" t="s">
        <v>1028</v>
      </c>
      <c r="D77" s="362"/>
      <c r="E77" s="363" t="s">
        <v>190</v>
      </c>
      <c r="F77" s="363" t="s">
        <v>190</v>
      </c>
      <c r="G77" s="363"/>
      <c r="H77" s="364" t="s">
        <v>319</v>
      </c>
      <c r="I77" s="363"/>
      <c r="J77" s="364"/>
      <c r="K77" s="363"/>
      <c r="L77" s="363"/>
      <c r="M77" s="363"/>
      <c r="N77" s="363"/>
      <c r="O77" s="364"/>
      <c r="P77" s="364"/>
      <c r="Q77" s="363"/>
      <c r="R77" s="364"/>
      <c r="S77" s="363"/>
      <c r="T77" s="363"/>
      <c r="U77" s="363"/>
      <c r="V77" s="363"/>
      <c r="W77" s="363"/>
      <c r="X77" s="364"/>
      <c r="Y77" s="364"/>
      <c r="Z77" s="365" t="s">
        <v>1047</v>
      </c>
      <c r="AH77" s="95"/>
      <c r="AI77" s="95"/>
      <c r="AJ77" s="99"/>
      <c r="AK77" s="99"/>
      <c r="AL77" s="99"/>
      <c r="AM77" s="99"/>
      <c r="AN77" s="99"/>
      <c r="AO77" s="99"/>
      <c r="AP77" s="1669"/>
      <c r="AQ77" s="1669"/>
      <c r="AR77" s="1669"/>
      <c r="AS77" s="1669"/>
      <c r="AT77" s="1669"/>
      <c r="AU77" s="1669"/>
      <c r="AV77" s="1669"/>
      <c r="AW77" s="1669"/>
      <c r="AX77" s="99"/>
      <c r="AY77" s="99"/>
      <c r="AZ77" s="99"/>
      <c r="BA77" s="1669"/>
      <c r="BB77" s="1669"/>
      <c r="BC77" s="1669"/>
      <c r="BD77" s="1669"/>
      <c r="BE77" s="90"/>
    </row>
    <row r="78" spans="2:57" ht="25.05" customHeight="1">
      <c r="B78" s="436" t="s">
        <v>317</v>
      </c>
      <c r="C78" s="361" t="s">
        <v>763</v>
      </c>
      <c r="D78" s="362"/>
      <c r="E78" s="363" t="s">
        <v>190</v>
      </c>
      <c r="F78" s="363" t="s">
        <v>190</v>
      </c>
      <c r="G78" s="363"/>
      <c r="H78" s="364" t="s">
        <v>319</v>
      </c>
      <c r="I78" s="363"/>
      <c r="J78" s="364"/>
      <c r="K78" s="363"/>
      <c r="L78" s="363"/>
      <c r="M78" s="363"/>
      <c r="N78" s="363"/>
      <c r="O78" s="364"/>
      <c r="P78" s="364"/>
      <c r="Q78" s="363"/>
      <c r="R78" s="364"/>
      <c r="S78" s="363"/>
      <c r="T78" s="363"/>
      <c r="U78" s="363"/>
      <c r="V78" s="363"/>
      <c r="W78" s="363"/>
      <c r="X78" s="364"/>
      <c r="Y78" s="364"/>
      <c r="Z78" s="365" t="s">
        <v>1048</v>
      </c>
      <c r="AH78" s="95"/>
      <c r="AI78" s="95"/>
      <c r="AJ78" s="99"/>
      <c r="AK78" s="99"/>
      <c r="AL78" s="99"/>
      <c r="AM78" s="99"/>
      <c r="AN78" s="99"/>
      <c r="AO78" s="99"/>
      <c r="AP78" s="1669"/>
      <c r="AQ78" s="1669"/>
      <c r="AR78" s="1669"/>
      <c r="AS78" s="1669"/>
      <c r="AT78" s="1669"/>
      <c r="AU78" s="1669"/>
      <c r="AV78" s="1669"/>
      <c r="AW78" s="1669"/>
      <c r="AX78" s="99"/>
      <c r="AY78" s="99"/>
      <c r="AZ78" s="99"/>
      <c r="BA78" s="1669"/>
      <c r="BB78" s="1669"/>
      <c r="BC78" s="1669"/>
      <c r="BD78" s="1669"/>
      <c r="BE78" s="90"/>
    </row>
    <row r="79" spans="2:57" ht="25.05" customHeight="1">
      <c r="B79" s="436" t="s">
        <v>1025</v>
      </c>
      <c r="C79" s="361" t="s">
        <v>176</v>
      </c>
      <c r="D79" s="362"/>
      <c r="E79" s="363" t="s">
        <v>190</v>
      </c>
      <c r="F79" s="363" t="s">
        <v>190</v>
      </c>
      <c r="G79" s="363"/>
      <c r="H79" s="364" t="s">
        <v>319</v>
      </c>
      <c r="I79" s="363"/>
      <c r="J79" s="364"/>
      <c r="K79" s="363"/>
      <c r="L79" s="363"/>
      <c r="M79" s="363"/>
      <c r="N79" s="363"/>
      <c r="O79" s="364" t="s">
        <v>190</v>
      </c>
      <c r="P79" s="364" t="s">
        <v>190</v>
      </c>
      <c r="Q79" s="363"/>
      <c r="R79" s="364"/>
      <c r="S79" s="363"/>
      <c r="T79" s="363"/>
      <c r="U79" s="363"/>
      <c r="V79" s="363"/>
      <c r="W79" s="363"/>
      <c r="X79" s="364"/>
      <c r="Y79" s="364"/>
      <c r="Z79" s="365" t="s">
        <v>1049</v>
      </c>
      <c r="AH79" s="95"/>
      <c r="AI79" s="95"/>
      <c r="AJ79" s="99"/>
      <c r="AK79" s="99"/>
      <c r="AL79" s="99"/>
      <c r="AM79" s="99"/>
      <c r="AN79" s="99"/>
      <c r="AO79" s="99"/>
      <c r="AP79" s="1669"/>
      <c r="AQ79" s="1669"/>
      <c r="AR79" s="1669"/>
      <c r="AS79" s="1669"/>
      <c r="AT79" s="1669"/>
      <c r="AU79" s="1669"/>
      <c r="AV79" s="1669"/>
      <c r="AW79" s="1669"/>
      <c r="AX79" s="99"/>
      <c r="AY79" s="99"/>
      <c r="AZ79" s="99"/>
      <c r="BA79" s="1669"/>
      <c r="BB79" s="1669"/>
      <c r="BC79" s="1669"/>
      <c r="BD79" s="1669"/>
      <c r="BE79" s="90"/>
    </row>
    <row r="80" spans="2:57" ht="25.05" customHeight="1">
      <c r="B80" s="436" t="s">
        <v>1026</v>
      </c>
      <c r="C80" s="361" t="s">
        <v>764</v>
      </c>
      <c r="D80" s="362"/>
      <c r="E80" s="363" t="s">
        <v>190</v>
      </c>
      <c r="F80" s="363" t="s">
        <v>190</v>
      </c>
      <c r="G80" s="363"/>
      <c r="H80" s="364"/>
      <c r="I80" s="363"/>
      <c r="J80" s="364"/>
      <c r="K80" s="363"/>
      <c r="L80" s="363"/>
      <c r="M80" s="363"/>
      <c r="N80" s="363"/>
      <c r="O80" s="364"/>
      <c r="P80" s="364"/>
      <c r="Q80" s="363"/>
      <c r="R80" s="364"/>
      <c r="S80" s="363"/>
      <c r="T80" s="363"/>
      <c r="U80" s="363"/>
      <c r="V80" s="363"/>
      <c r="W80" s="363"/>
      <c r="X80" s="364"/>
      <c r="Y80" s="364"/>
      <c r="Z80" s="365"/>
      <c r="AH80" s="428"/>
      <c r="AI80" s="428"/>
      <c r="AJ80" s="427"/>
      <c r="AK80" s="427"/>
      <c r="AL80" s="427"/>
      <c r="AM80" s="427"/>
      <c r="AN80" s="427"/>
      <c r="AO80" s="427"/>
      <c r="AP80" s="427"/>
      <c r="AQ80" s="427"/>
      <c r="AR80" s="427"/>
      <c r="AS80" s="427"/>
      <c r="AT80" s="427"/>
      <c r="AU80" s="427"/>
      <c r="AV80" s="427"/>
      <c r="AW80" s="427"/>
      <c r="AX80" s="427"/>
      <c r="AY80" s="427"/>
      <c r="AZ80" s="427"/>
      <c r="BA80" s="427"/>
      <c r="BB80" s="427"/>
      <c r="BC80" s="427"/>
      <c r="BD80" s="427"/>
      <c r="BE80" s="429"/>
    </row>
    <row r="81" spans="2:57" ht="25.05" customHeight="1">
      <c r="B81" s="436" t="s">
        <v>1768</v>
      </c>
      <c r="C81" s="361" t="s">
        <v>765</v>
      </c>
      <c r="D81" s="362"/>
      <c r="E81" s="363" t="s">
        <v>190</v>
      </c>
      <c r="F81" s="363" t="s">
        <v>190</v>
      </c>
      <c r="G81" s="363"/>
      <c r="H81" s="364"/>
      <c r="I81" s="363"/>
      <c r="J81" s="364"/>
      <c r="K81" s="363"/>
      <c r="L81" s="363"/>
      <c r="M81" s="363"/>
      <c r="N81" s="363"/>
      <c r="O81" s="364"/>
      <c r="P81" s="364"/>
      <c r="Q81" s="363" t="s">
        <v>190</v>
      </c>
      <c r="R81" s="364"/>
      <c r="S81" s="363"/>
      <c r="T81" s="363"/>
      <c r="U81" s="363"/>
      <c r="V81" s="363"/>
      <c r="W81" s="363"/>
      <c r="X81" s="364"/>
      <c r="Y81" s="364"/>
      <c r="Z81" s="365"/>
      <c r="AH81" s="95"/>
      <c r="AI81" s="95"/>
      <c r="AJ81" s="99"/>
      <c r="AK81" s="99"/>
      <c r="AL81" s="99"/>
      <c r="AM81" s="99"/>
      <c r="AN81" s="99"/>
      <c r="AO81" s="99"/>
      <c r="AP81" s="1669"/>
      <c r="AQ81" s="1669"/>
      <c r="AR81" s="1669"/>
      <c r="AS81" s="1669"/>
      <c r="AT81" s="1669"/>
      <c r="AU81" s="1669"/>
      <c r="AV81" s="1669"/>
      <c r="AW81" s="1669"/>
      <c r="AX81" s="99"/>
      <c r="AY81" s="99"/>
      <c r="AZ81" s="99"/>
      <c r="BA81" s="1669"/>
      <c r="BB81" s="1669"/>
      <c r="BC81" s="1669"/>
      <c r="BD81" s="1669"/>
      <c r="BE81" s="90"/>
    </row>
    <row r="82" spans="2:57" ht="25.05" customHeight="1">
      <c r="B82" s="436" t="s">
        <v>1769</v>
      </c>
      <c r="C82" s="361" t="s">
        <v>113</v>
      </c>
      <c r="D82" s="362"/>
      <c r="E82" s="363" t="s">
        <v>190</v>
      </c>
      <c r="F82" s="363" t="s">
        <v>190</v>
      </c>
      <c r="G82" s="363"/>
      <c r="H82" s="364"/>
      <c r="I82" s="363"/>
      <c r="J82" s="364"/>
      <c r="K82" s="363"/>
      <c r="L82" s="363" t="s">
        <v>190</v>
      </c>
      <c r="M82" s="363"/>
      <c r="N82" s="363"/>
      <c r="O82" s="364"/>
      <c r="P82" s="364"/>
      <c r="Q82" s="363"/>
      <c r="R82" s="364"/>
      <c r="S82" s="363"/>
      <c r="T82" s="363"/>
      <c r="U82" s="363"/>
      <c r="V82" s="363"/>
      <c r="W82" s="363"/>
      <c r="X82" s="364"/>
      <c r="Y82" s="364"/>
      <c r="Z82" s="365" t="s">
        <v>1041</v>
      </c>
      <c r="AH82" s="592"/>
      <c r="AI82" s="592"/>
      <c r="AJ82" s="591"/>
      <c r="AK82" s="591"/>
      <c r="AL82" s="591"/>
      <c r="AM82" s="591"/>
      <c r="AN82" s="591"/>
      <c r="AO82" s="591"/>
      <c r="AP82" s="591"/>
      <c r="AQ82" s="591"/>
      <c r="AR82" s="591"/>
      <c r="AS82" s="591"/>
      <c r="AT82" s="591"/>
      <c r="AU82" s="591"/>
      <c r="AV82" s="591"/>
      <c r="AW82" s="591"/>
      <c r="AX82" s="591"/>
      <c r="AY82" s="591"/>
      <c r="AZ82" s="591"/>
      <c r="BA82" s="591"/>
      <c r="BB82" s="591"/>
      <c r="BC82" s="591"/>
      <c r="BD82" s="591"/>
      <c r="BE82" s="595"/>
    </row>
    <row r="83" spans="2:57" ht="25.05" customHeight="1">
      <c r="B83" s="367" t="s">
        <v>1770</v>
      </c>
      <c r="C83" s="604" t="s">
        <v>1006</v>
      </c>
      <c r="D83" s="593"/>
      <c r="E83" s="594" t="s">
        <v>190</v>
      </c>
      <c r="F83" s="594" t="s">
        <v>190</v>
      </c>
      <c r="G83" s="659"/>
      <c r="H83" s="605"/>
      <c r="I83" s="659"/>
      <c r="J83" s="605"/>
      <c r="K83" s="659"/>
      <c r="L83" s="594"/>
      <c r="M83" s="594"/>
      <c r="N83" s="659"/>
      <c r="O83" s="605"/>
      <c r="P83" s="605"/>
      <c r="Q83" s="594"/>
      <c r="R83" s="605"/>
      <c r="S83" s="594"/>
      <c r="T83" s="659"/>
      <c r="U83" s="594"/>
      <c r="V83" s="659"/>
      <c r="W83" s="594"/>
      <c r="X83" s="605"/>
      <c r="Y83" s="605"/>
      <c r="Z83" s="606"/>
      <c r="AH83" s="95"/>
      <c r="AI83" s="95"/>
      <c r="AJ83" s="99"/>
      <c r="AK83" s="99"/>
      <c r="AL83" s="99"/>
      <c r="AM83" s="99"/>
      <c r="AN83" s="99"/>
      <c r="AO83" s="99"/>
      <c r="AP83" s="1669"/>
      <c r="AQ83" s="1669"/>
      <c r="AR83" s="1669"/>
      <c r="AS83" s="1669"/>
      <c r="AT83" s="1669"/>
      <c r="AU83" s="1669"/>
      <c r="AV83" s="1669"/>
      <c r="AW83" s="1669"/>
      <c r="AX83" s="99"/>
      <c r="AY83" s="99"/>
      <c r="AZ83" s="99"/>
      <c r="BA83" s="1669"/>
      <c r="BB83" s="1669"/>
      <c r="BC83" s="1669"/>
      <c r="BD83" s="1669"/>
      <c r="BE83" s="90"/>
    </row>
    <row r="84" spans="2:57" ht="15" customHeight="1">
      <c r="B84" s="653"/>
      <c r="Z84" s="104"/>
      <c r="AH84" s="652"/>
      <c r="AI84" s="652"/>
      <c r="AJ84" s="653"/>
      <c r="AK84" s="653"/>
      <c r="AL84" s="653"/>
      <c r="AM84" s="653"/>
      <c r="AN84" s="653"/>
      <c r="AO84" s="653"/>
      <c r="AP84" s="653"/>
      <c r="AQ84" s="653"/>
      <c r="AR84" s="653"/>
      <c r="AS84" s="653"/>
      <c r="AT84" s="653"/>
      <c r="AU84" s="653"/>
      <c r="AV84" s="653"/>
      <c r="AW84" s="653"/>
      <c r="AX84" s="653"/>
      <c r="AY84" s="653"/>
      <c r="AZ84" s="653"/>
      <c r="BA84" s="653"/>
      <c r="BB84" s="653"/>
      <c r="BC84" s="653"/>
      <c r="BD84" s="653"/>
      <c r="BE84" s="653"/>
    </row>
    <row r="85" spans="2:57" ht="15" customHeight="1">
      <c r="B85" s="1033"/>
      <c r="Z85" s="104"/>
      <c r="AH85" s="1024"/>
      <c r="AI85" s="1024"/>
      <c r="AJ85" s="1033"/>
      <c r="AK85" s="1033"/>
      <c r="AL85" s="1033"/>
      <c r="AM85" s="1033"/>
      <c r="AN85" s="1033"/>
      <c r="AO85" s="1033"/>
      <c r="AP85" s="1033"/>
      <c r="AQ85" s="1033"/>
      <c r="AR85" s="1033"/>
      <c r="AS85" s="1033"/>
      <c r="AT85" s="1033"/>
      <c r="AU85" s="1033"/>
      <c r="AV85" s="1033"/>
      <c r="AW85" s="1033"/>
      <c r="AX85" s="1033"/>
      <c r="AY85" s="1033"/>
      <c r="AZ85" s="1033"/>
      <c r="BA85" s="1033"/>
      <c r="BB85" s="1033"/>
      <c r="BC85" s="1033"/>
      <c r="BD85" s="1033"/>
      <c r="BE85" s="1033"/>
    </row>
    <row r="86" spans="2:57" ht="15" customHeight="1">
      <c r="B86" s="1033"/>
      <c r="Z86" s="104"/>
      <c r="AH86" s="1024"/>
      <c r="AI86" s="1024"/>
      <c r="AJ86" s="1033"/>
      <c r="AK86" s="1033"/>
      <c r="AL86" s="1033"/>
      <c r="AM86" s="1033"/>
      <c r="AN86" s="1033"/>
      <c r="AO86" s="1033"/>
      <c r="AP86" s="1033"/>
      <c r="AQ86" s="1033"/>
      <c r="AR86" s="1033"/>
      <c r="AS86" s="1033"/>
      <c r="AT86" s="1033"/>
      <c r="AU86" s="1033"/>
      <c r="AV86" s="1033"/>
      <c r="AW86" s="1033"/>
      <c r="AX86" s="1033"/>
      <c r="AY86" s="1033"/>
      <c r="AZ86" s="1033"/>
      <c r="BA86" s="1033"/>
      <c r="BB86" s="1033"/>
      <c r="BC86" s="1033"/>
      <c r="BD86" s="1033"/>
      <c r="BE86" s="1033"/>
    </row>
    <row r="87" spans="2:57" s="94" customFormat="1" ht="16.2">
      <c r="B87" s="210" t="s">
        <v>456</v>
      </c>
      <c r="C87" s="87"/>
      <c r="D87" s="87"/>
      <c r="Z87" s="94" t="s">
        <v>177</v>
      </c>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row>
    <row r="88" spans="2:57" ht="25.05" customHeight="1">
      <c r="B88" s="354" t="s">
        <v>179</v>
      </c>
      <c r="C88" s="355" t="s">
        <v>90</v>
      </c>
      <c r="D88" s="356"/>
      <c r="E88" s="357" t="s">
        <v>137</v>
      </c>
      <c r="F88" s="357" t="s">
        <v>137</v>
      </c>
      <c r="G88" s="357"/>
      <c r="H88" s="358" t="s">
        <v>138</v>
      </c>
      <c r="I88" s="357"/>
      <c r="J88" s="358"/>
      <c r="K88" s="357"/>
      <c r="L88" s="357"/>
      <c r="M88" s="357"/>
      <c r="N88" s="357"/>
      <c r="O88" s="358"/>
      <c r="P88" s="358"/>
      <c r="Q88" s="357"/>
      <c r="R88" s="358"/>
      <c r="S88" s="357"/>
      <c r="T88" s="357"/>
      <c r="U88" s="357"/>
      <c r="V88" s="357"/>
      <c r="W88" s="357"/>
      <c r="X88" s="358"/>
      <c r="Y88" s="358"/>
      <c r="Z88" s="359" t="s">
        <v>1043</v>
      </c>
      <c r="AH88" s="106"/>
      <c r="AI88" s="106"/>
      <c r="AJ88" s="105"/>
      <c r="AK88" s="105"/>
      <c r="AL88" s="105"/>
      <c r="AM88" s="105"/>
      <c r="AN88" s="105"/>
      <c r="AO88" s="105"/>
      <c r="AP88" s="1669"/>
      <c r="AQ88" s="1669"/>
      <c r="AR88" s="1669"/>
      <c r="AS88" s="1669"/>
      <c r="AT88" s="1669"/>
      <c r="AU88" s="1669"/>
      <c r="AV88" s="1669"/>
      <c r="AW88" s="1669"/>
      <c r="AX88" s="105"/>
      <c r="AY88" s="105"/>
      <c r="AZ88" s="105"/>
      <c r="BA88" s="1669"/>
      <c r="BB88" s="1669"/>
      <c r="BC88" s="1669"/>
      <c r="BD88" s="1669"/>
      <c r="BE88" s="90"/>
    </row>
    <row r="89" spans="2:57" ht="25.05" customHeight="1">
      <c r="B89" s="360" t="s">
        <v>180</v>
      </c>
      <c r="C89" s="1432" t="s">
        <v>1374</v>
      </c>
      <c r="D89" s="362"/>
      <c r="E89" s="729" t="s">
        <v>190</v>
      </c>
      <c r="F89" s="729" t="s">
        <v>190</v>
      </c>
      <c r="G89" s="1205"/>
      <c r="H89" s="364"/>
      <c r="I89" s="363"/>
      <c r="J89" s="364"/>
      <c r="K89" s="363"/>
      <c r="L89" s="363"/>
      <c r="M89" s="363"/>
      <c r="N89" s="363"/>
      <c r="O89" s="364"/>
      <c r="P89" s="364"/>
      <c r="Q89" s="363"/>
      <c r="R89" s="364"/>
      <c r="S89" s="363"/>
      <c r="T89" s="363"/>
      <c r="U89" s="363"/>
      <c r="V89" s="363"/>
      <c r="W89" s="363"/>
      <c r="X89" s="364"/>
      <c r="Y89" s="364"/>
      <c r="Z89" s="365"/>
      <c r="AJ89" s="1019"/>
      <c r="AK89" s="1019"/>
      <c r="AL89" s="1019"/>
      <c r="AM89" s="1019"/>
      <c r="AN89" s="1019"/>
      <c r="AO89" s="1019"/>
      <c r="AP89" s="1019"/>
      <c r="AQ89" s="1019"/>
      <c r="AR89" s="1019"/>
      <c r="AS89" s="1019"/>
      <c r="AT89" s="1019"/>
      <c r="AU89" s="1019"/>
      <c r="AV89" s="1019"/>
      <c r="AW89" s="1019"/>
      <c r="AX89" s="1019"/>
      <c r="AY89" s="1019"/>
      <c r="AZ89" s="1019"/>
      <c r="BA89" s="1019"/>
      <c r="BB89" s="1019"/>
      <c r="BC89" s="1019"/>
      <c r="BD89" s="1019"/>
      <c r="BE89" s="1020"/>
    </row>
    <row r="90" spans="2:57" ht="25.05" customHeight="1">
      <c r="B90" s="360" t="s">
        <v>181</v>
      </c>
      <c r="C90" s="1432" t="s">
        <v>1375</v>
      </c>
      <c r="D90" s="362"/>
      <c r="E90" s="729" t="s">
        <v>190</v>
      </c>
      <c r="F90" s="729" t="s">
        <v>190</v>
      </c>
      <c r="G90" s="1205"/>
      <c r="H90" s="364"/>
      <c r="I90" s="363"/>
      <c r="J90" s="364"/>
      <c r="K90" s="363"/>
      <c r="L90" s="363"/>
      <c r="M90" s="363"/>
      <c r="N90" s="363"/>
      <c r="O90" s="364"/>
      <c r="P90" s="364"/>
      <c r="Q90" s="363"/>
      <c r="R90" s="364"/>
      <c r="S90" s="363"/>
      <c r="T90" s="363"/>
      <c r="U90" s="363"/>
      <c r="V90" s="363"/>
      <c r="W90" s="363"/>
      <c r="X90" s="364"/>
      <c r="Y90" s="364"/>
      <c r="Z90" s="365"/>
      <c r="AJ90" s="1019"/>
      <c r="AK90" s="1019"/>
      <c r="AL90" s="1019"/>
      <c r="AM90" s="1019"/>
      <c r="AN90" s="1019"/>
      <c r="AO90" s="1019"/>
      <c r="AP90" s="1019"/>
      <c r="AQ90" s="1019"/>
      <c r="AR90" s="1019"/>
      <c r="AS90" s="1019"/>
      <c r="AT90" s="1019"/>
      <c r="AU90" s="1019"/>
      <c r="AV90" s="1019"/>
      <c r="AW90" s="1019"/>
      <c r="AX90" s="1019"/>
      <c r="AY90" s="1019"/>
      <c r="AZ90" s="1019"/>
      <c r="BA90" s="1019"/>
      <c r="BB90" s="1019"/>
      <c r="BC90" s="1019"/>
      <c r="BD90" s="1019"/>
      <c r="BE90" s="1020"/>
    </row>
    <row r="91" spans="2:57" ht="25.05" customHeight="1">
      <c r="B91" s="360" t="s">
        <v>182</v>
      </c>
      <c r="C91" s="1432" t="s">
        <v>174</v>
      </c>
      <c r="D91" s="362"/>
      <c r="E91" s="363" t="s">
        <v>137</v>
      </c>
      <c r="F91" s="363" t="s">
        <v>137</v>
      </c>
      <c r="G91" s="363"/>
      <c r="H91" s="364" t="s">
        <v>138</v>
      </c>
      <c r="I91" s="363"/>
      <c r="J91" s="364"/>
      <c r="K91" s="363"/>
      <c r="L91" s="363"/>
      <c r="M91" s="363"/>
      <c r="N91" s="363"/>
      <c r="O91" s="364"/>
      <c r="P91" s="364"/>
      <c r="Q91" s="363"/>
      <c r="R91" s="364"/>
      <c r="S91" s="363"/>
      <c r="T91" s="363"/>
      <c r="U91" s="363"/>
      <c r="V91" s="363"/>
      <c r="W91" s="363"/>
      <c r="X91" s="364"/>
      <c r="Y91" s="364"/>
      <c r="Z91" s="365" t="s">
        <v>1046</v>
      </c>
      <c r="AH91" s="90"/>
      <c r="AI91" s="90"/>
      <c r="AJ91" s="105"/>
      <c r="AK91" s="105"/>
      <c r="AL91" s="105"/>
      <c r="AM91" s="105"/>
      <c r="AN91" s="105"/>
      <c r="AO91" s="105"/>
      <c r="AP91" s="1669"/>
      <c r="AQ91" s="1669"/>
      <c r="AR91" s="1669"/>
      <c r="AS91" s="1669"/>
      <c r="AT91" s="1669"/>
      <c r="AU91" s="1669"/>
      <c r="AV91" s="1669"/>
      <c r="AW91" s="1669"/>
      <c r="AX91" s="105"/>
      <c r="AY91" s="105"/>
      <c r="AZ91" s="105"/>
      <c r="BA91" s="1669"/>
      <c r="BB91" s="1669"/>
      <c r="BC91" s="1669"/>
      <c r="BD91" s="1669"/>
      <c r="BE91" s="90"/>
    </row>
    <row r="92" spans="2:57" ht="25.05" customHeight="1">
      <c r="B92" s="360" t="s">
        <v>183</v>
      </c>
      <c r="C92" s="1432" t="s">
        <v>175</v>
      </c>
      <c r="D92" s="363"/>
      <c r="E92" s="363" t="s">
        <v>190</v>
      </c>
      <c r="F92" s="363" t="s">
        <v>190</v>
      </c>
      <c r="G92" s="363"/>
      <c r="H92" s="364"/>
      <c r="I92" s="363"/>
      <c r="J92" s="364"/>
      <c r="K92" s="363"/>
      <c r="L92" s="363"/>
      <c r="M92" s="363"/>
      <c r="N92" s="363"/>
      <c r="O92" s="364"/>
      <c r="P92" s="364"/>
      <c r="Q92" s="363"/>
      <c r="R92" s="364"/>
      <c r="S92" s="363"/>
      <c r="T92" s="363"/>
      <c r="U92" s="363"/>
      <c r="V92" s="363"/>
      <c r="W92" s="363"/>
      <c r="X92" s="364"/>
      <c r="Y92" s="364"/>
      <c r="Z92" s="365"/>
      <c r="AH92" s="96"/>
      <c r="AI92" s="96"/>
      <c r="AJ92" s="105"/>
      <c r="AK92" s="105"/>
      <c r="AL92" s="105"/>
      <c r="AM92" s="105"/>
      <c r="AN92" s="105"/>
      <c r="AO92" s="105"/>
      <c r="AP92" s="1669"/>
      <c r="AQ92" s="1669"/>
      <c r="AR92" s="1669"/>
      <c r="AS92" s="1669"/>
      <c r="AT92" s="1669"/>
      <c r="AU92" s="1669"/>
      <c r="AV92" s="1669"/>
      <c r="AW92" s="1669"/>
      <c r="AX92" s="105"/>
      <c r="AY92" s="105"/>
      <c r="AZ92" s="105"/>
      <c r="BA92" s="1669"/>
      <c r="BB92" s="1669"/>
      <c r="BC92" s="1669"/>
      <c r="BD92" s="1669"/>
      <c r="BE92" s="90"/>
    </row>
    <row r="93" spans="2:57" ht="25.05" customHeight="1">
      <c r="B93" s="360" t="s">
        <v>184</v>
      </c>
      <c r="C93" s="1432" t="s">
        <v>1028</v>
      </c>
      <c r="D93" s="362"/>
      <c r="E93" s="363" t="s">
        <v>190</v>
      </c>
      <c r="F93" s="363" t="s">
        <v>190</v>
      </c>
      <c r="G93" s="363"/>
      <c r="H93" s="364" t="s">
        <v>319</v>
      </c>
      <c r="I93" s="363"/>
      <c r="J93" s="364"/>
      <c r="K93" s="363"/>
      <c r="L93" s="363"/>
      <c r="M93" s="363"/>
      <c r="N93" s="363"/>
      <c r="O93" s="364"/>
      <c r="P93" s="364"/>
      <c r="Q93" s="363"/>
      <c r="R93" s="364"/>
      <c r="S93" s="363"/>
      <c r="T93" s="363"/>
      <c r="U93" s="363"/>
      <c r="V93" s="363"/>
      <c r="W93" s="363"/>
      <c r="X93" s="364"/>
      <c r="Y93" s="364"/>
      <c r="Z93" s="365" t="s">
        <v>1047</v>
      </c>
      <c r="AH93" s="106"/>
      <c r="AI93" s="106"/>
      <c r="AJ93" s="105"/>
      <c r="AK93" s="105"/>
      <c r="AL93" s="105"/>
      <c r="AM93" s="105"/>
      <c r="AN93" s="105"/>
      <c r="AO93" s="105"/>
      <c r="AP93" s="1669"/>
      <c r="AQ93" s="1669"/>
      <c r="AR93" s="1669"/>
      <c r="AS93" s="1669"/>
      <c r="AT93" s="1669"/>
      <c r="AU93" s="1669"/>
      <c r="AV93" s="1669"/>
      <c r="AW93" s="1669"/>
      <c r="AX93" s="105"/>
      <c r="AY93" s="105"/>
      <c r="AZ93" s="105"/>
      <c r="BA93" s="1669"/>
      <c r="BB93" s="1669"/>
      <c r="BC93" s="1669"/>
      <c r="BD93" s="1669"/>
      <c r="BE93" s="90"/>
    </row>
    <row r="94" spans="2:57" ht="25.05" customHeight="1">
      <c r="B94" s="360" t="s">
        <v>185</v>
      </c>
      <c r="C94" s="1432" t="s">
        <v>763</v>
      </c>
      <c r="D94" s="362"/>
      <c r="E94" s="363" t="s">
        <v>190</v>
      </c>
      <c r="F94" s="363" t="s">
        <v>190</v>
      </c>
      <c r="G94" s="363"/>
      <c r="H94" s="364" t="s">
        <v>319</v>
      </c>
      <c r="I94" s="363"/>
      <c r="J94" s="364"/>
      <c r="K94" s="363"/>
      <c r="L94" s="363"/>
      <c r="M94" s="363"/>
      <c r="N94" s="363"/>
      <c r="O94" s="364"/>
      <c r="P94" s="364"/>
      <c r="Q94" s="363"/>
      <c r="R94" s="364"/>
      <c r="S94" s="363"/>
      <c r="T94" s="363"/>
      <c r="U94" s="363"/>
      <c r="V94" s="363"/>
      <c r="W94" s="363"/>
      <c r="X94" s="364"/>
      <c r="Y94" s="364"/>
      <c r="Z94" s="365" t="s">
        <v>1050</v>
      </c>
      <c r="AH94" s="106"/>
      <c r="AI94" s="106"/>
      <c r="AJ94" s="105"/>
      <c r="AK94" s="105"/>
      <c r="AL94" s="105"/>
      <c r="AM94" s="105"/>
      <c r="AN94" s="105"/>
      <c r="AO94" s="105"/>
      <c r="AP94" s="1669"/>
      <c r="AQ94" s="1669"/>
      <c r="AR94" s="1669"/>
      <c r="AS94" s="1669"/>
      <c r="AT94" s="1669"/>
      <c r="AU94" s="1669"/>
      <c r="AV94" s="1669"/>
      <c r="AW94" s="1669"/>
      <c r="AX94" s="105"/>
      <c r="AY94" s="105"/>
      <c r="AZ94" s="105"/>
      <c r="BA94" s="1669"/>
      <c r="BB94" s="1669"/>
      <c r="BC94" s="1669"/>
      <c r="BD94" s="1669"/>
      <c r="BE94" s="90"/>
    </row>
    <row r="95" spans="2:57" ht="25.05" customHeight="1">
      <c r="B95" s="360" t="s">
        <v>186</v>
      </c>
      <c r="C95" s="1432" t="s">
        <v>1771</v>
      </c>
      <c r="D95" s="362"/>
      <c r="E95" s="363" t="s">
        <v>190</v>
      </c>
      <c r="F95" s="363" t="s">
        <v>190</v>
      </c>
      <c r="G95" s="363"/>
      <c r="H95" s="364"/>
      <c r="I95" s="363"/>
      <c r="J95" s="364"/>
      <c r="K95" s="363"/>
      <c r="L95" s="363"/>
      <c r="M95" s="363"/>
      <c r="N95" s="363"/>
      <c r="O95" s="364"/>
      <c r="P95" s="364"/>
      <c r="Q95" s="363"/>
      <c r="R95" s="364"/>
      <c r="S95" s="363"/>
      <c r="T95" s="363"/>
      <c r="U95" s="363"/>
      <c r="V95" s="363"/>
      <c r="W95" s="363"/>
      <c r="X95" s="364"/>
      <c r="Y95" s="364"/>
      <c r="Z95" s="365"/>
      <c r="AH95" s="106"/>
      <c r="AI95" s="106"/>
      <c r="AJ95" s="105"/>
      <c r="AK95" s="105"/>
      <c r="AL95" s="105"/>
      <c r="AM95" s="105"/>
      <c r="AN95" s="105"/>
      <c r="AO95" s="105"/>
      <c r="AP95" s="1669"/>
      <c r="AQ95" s="1669"/>
      <c r="AR95" s="1669"/>
      <c r="AS95" s="1669"/>
      <c r="AT95" s="1669"/>
      <c r="AU95" s="1669"/>
      <c r="AV95" s="1669"/>
      <c r="AW95" s="1669"/>
      <c r="AX95" s="105"/>
      <c r="AY95" s="105"/>
      <c r="AZ95" s="105"/>
      <c r="BA95" s="1669"/>
      <c r="BB95" s="1669"/>
      <c r="BC95" s="1669"/>
      <c r="BD95" s="1669"/>
      <c r="BE95" s="90"/>
    </row>
    <row r="96" spans="2:57" ht="25.05" customHeight="1">
      <c r="B96" s="360" t="s">
        <v>187</v>
      </c>
      <c r="C96" s="437" t="s">
        <v>764</v>
      </c>
      <c r="D96" s="438"/>
      <c r="E96" s="439" t="s">
        <v>190</v>
      </c>
      <c r="F96" s="439" t="s">
        <v>190</v>
      </c>
      <c r="G96" s="439"/>
      <c r="H96" s="440"/>
      <c r="I96" s="439"/>
      <c r="J96" s="440"/>
      <c r="K96" s="439"/>
      <c r="L96" s="439"/>
      <c r="M96" s="439"/>
      <c r="N96" s="439"/>
      <c r="O96" s="440"/>
      <c r="P96" s="440"/>
      <c r="Q96" s="439"/>
      <c r="R96" s="440"/>
      <c r="S96" s="439"/>
      <c r="T96" s="439"/>
      <c r="U96" s="439"/>
      <c r="V96" s="439"/>
      <c r="W96" s="439"/>
      <c r="X96" s="440"/>
      <c r="Y96" s="440"/>
      <c r="Z96" s="442"/>
      <c r="AH96" s="428"/>
      <c r="AI96" s="428"/>
      <c r="AJ96" s="427"/>
      <c r="AK96" s="427"/>
      <c r="AL96" s="427"/>
      <c r="AM96" s="427"/>
      <c r="AN96" s="427"/>
      <c r="AO96" s="427"/>
      <c r="AP96" s="427"/>
      <c r="AQ96" s="427"/>
      <c r="AR96" s="427"/>
      <c r="AS96" s="427"/>
      <c r="AT96" s="427"/>
      <c r="AU96" s="427"/>
      <c r="AV96" s="427"/>
      <c r="AW96" s="427"/>
      <c r="AX96" s="427"/>
      <c r="AY96" s="427"/>
      <c r="AZ96" s="427"/>
      <c r="BA96" s="427"/>
      <c r="BB96" s="427"/>
      <c r="BC96" s="427"/>
      <c r="BD96" s="427"/>
      <c r="BE96" s="429"/>
    </row>
    <row r="97" spans="2:57" ht="25.05" customHeight="1">
      <c r="B97" s="360" t="s">
        <v>188</v>
      </c>
      <c r="C97" s="437" t="s">
        <v>113</v>
      </c>
      <c r="D97" s="362"/>
      <c r="E97" s="363" t="s">
        <v>190</v>
      </c>
      <c r="F97" s="363" t="s">
        <v>190</v>
      </c>
      <c r="G97" s="363"/>
      <c r="H97" s="364"/>
      <c r="I97" s="363"/>
      <c r="J97" s="364"/>
      <c r="K97" s="363"/>
      <c r="L97" s="363" t="s">
        <v>190</v>
      </c>
      <c r="M97" s="363"/>
      <c r="N97" s="363"/>
      <c r="O97" s="364"/>
      <c r="P97" s="364"/>
      <c r="Q97" s="364"/>
      <c r="R97" s="364"/>
      <c r="S97" s="363"/>
      <c r="T97" s="363"/>
      <c r="U97" s="363"/>
      <c r="V97" s="363"/>
      <c r="W97" s="363"/>
      <c r="X97" s="364"/>
      <c r="Y97" s="364"/>
      <c r="Z97" s="365" t="s">
        <v>1041</v>
      </c>
      <c r="AH97" s="106"/>
      <c r="AI97" s="106"/>
      <c r="AJ97" s="105"/>
      <c r="AK97" s="105"/>
      <c r="AL97" s="105"/>
      <c r="AM97" s="105"/>
      <c r="AN97" s="105"/>
      <c r="AO97" s="105"/>
      <c r="AP97" s="1669"/>
      <c r="AQ97" s="1669"/>
      <c r="AR97" s="1669"/>
      <c r="AS97" s="1669"/>
      <c r="AT97" s="1669"/>
      <c r="AU97" s="1669"/>
      <c r="AV97" s="1669"/>
      <c r="AW97" s="1669"/>
      <c r="AX97" s="105"/>
      <c r="AY97" s="105"/>
      <c r="AZ97" s="105"/>
      <c r="BA97" s="1669"/>
      <c r="BB97" s="1669"/>
      <c r="BC97" s="1669"/>
      <c r="BD97" s="1669"/>
      <c r="BE97" s="90"/>
    </row>
    <row r="98" spans="2:57" ht="25.05" customHeight="1">
      <c r="B98" s="367" t="s">
        <v>1027</v>
      </c>
      <c r="C98" s="368" t="s">
        <v>1006</v>
      </c>
      <c r="D98" s="593"/>
      <c r="E98" s="594" t="s">
        <v>190</v>
      </c>
      <c r="F98" s="594" t="s">
        <v>190</v>
      </c>
      <c r="G98" s="659"/>
      <c r="H98" s="605"/>
      <c r="I98" s="659"/>
      <c r="J98" s="605"/>
      <c r="K98" s="659"/>
      <c r="L98" s="594"/>
      <c r="M98" s="594"/>
      <c r="N98" s="659"/>
      <c r="O98" s="605"/>
      <c r="P98" s="605"/>
      <c r="Q98" s="594"/>
      <c r="R98" s="605"/>
      <c r="S98" s="594"/>
      <c r="T98" s="659"/>
      <c r="U98" s="594"/>
      <c r="V98" s="659"/>
      <c r="W98" s="594"/>
      <c r="X98" s="605"/>
      <c r="Y98" s="605"/>
      <c r="Z98" s="606"/>
      <c r="AH98" s="592"/>
      <c r="AI98" s="592"/>
      <c r="AJ98" s="591"/>
      <c r="AK98" s="591"/>
      <c r="AL98" s="591"/>
      <c r="AM98" s="591"/>
      <c r="AN98" s="591"/>
      <c r="AO98" s="591"/>
      <c r="AP98" s="1669"/>
      <c r="AQ98" s="1669"/>
      <c r="AR98" s="1669"/>
      <c r="AS98" s="1669"/>
      <c r="AT98" s="1669"/>
      <c r="AU98" s="1669"/>
      <c r="AV98" s="1669"/>
      <c r="AW98" s="1669"/>
      <c r="AX98" s="591"/>
      <c r="AY98" s="591"/>
      <c r="AZ98" s="591"/>
      <c r="BA98" s="1669"/>
      <c r="BB98" s="1669"/>
      <c r="BC98" s="1669"/>
      <c r="BD98" s="1669"/>
      <c r="BE98" s="595"/>
    </row>
    <row r="99" spans="2:57" ht="15" customHeight="1">
      <c r="B99" s="655"/>
      <c r="C99" s="92"/>
      <c r="D99" s="92"/>
      <c r="E99" s="100"/>
      <c r="F99" s="100"/>
      <c r="G99" s="100"/>
      <c r="H99" s="100"/>
      <c r="I99" s="100"/>
      <c r="J99" s="100"/>
      <c r="K99" s="100"/>
      <c r="L99" s="100"/>
      <c r="M99" s="100"/>
      <c r="N99" s="100"/>
      <c r="O99" s="100"/>
      <c r="P99" s="100"/>
      <c r="Q99" s="100"/>
      <c r="R99" s="100"/>
      <c r="S99" s="100"/>
      <c r="T99" s="100"/>
      <c r="U99" s="100"/>
      <c r="V99" s="100"/>
      <c r="W99" s="100"/>
      <c r="X99" s="100"/>
      <c r="Y99" s="100"/>
      <c r="Z99" s="654"/>
      <c r="AH99" s="652"/>
      <c r="AI99" s="652"/>
      <c r="AJ99" s="651"/>
      <c r="AK99" s="651"/>
      <c r="AL99" s="651"/>
      <c r="AM99" s="651"/>
      <c r="AN99" s="651"/>
      <c r="AO99" s="651"/>
      <c r="AP99" s="651"/>
      <c r="AQ99" s="651"/>
      <c r="AR99" s="651"/>
      <c r="AS99" s="651"/>
      <c r="AT99" s="651"/>
      <c r="AU99" s="651"/>
      <c r="AV99" s="651"/>
      <c r="AW99" s="651"/>
      <c r="AX99" s="651"/>
      <c r="AY99" s="651"/>
      <c r="AZ99" s="651"/>
      <c r="BA99" s="651"/>
      <c r="BB99" s="651"/>
      <c r="BC99" s="651"/>
      <c r="BD99" s="651"/>
      <c r="BE99" s="653"/>
    </row>
    <row r="100" spans="2:57" ht="15" customHeight="1">
      <c r="B100" s="655"/>
      <c r="C100" s="92"/>
      <c r="D100" s="92"/>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34"/>
      <c r="AH100" s="1024"/>
      <c r="AI100" s="1024"/>
      <c r="AJ100" s="1023"/>
      <c r="AK100" s="1023"/>
      <c r="AL100" s="1023"/>
      <c r="AM100" s="1023"/>
      <c r="AN100" s="1023"/>
      <c r="AO100" s="1023"/>
      <c r="AP100" s="1023"/>
      <c r="AQ100" s="1023"/>
      <c r="AR100" s="1023"/>
      <c r="AS100" s="1023"/>
      <c r="AT100" s="1023"/>
      <c r="AU100" s="1023"/>
      <c r="AV100" s="1023"/>
      <c r="AW100" s="1023"/>
      <c r="AX100" s="1023"/>
      <c r="AY100" s="1023"/>
      <c r="AZ100" s="1023"/>
      <c r="BA100" s="1023"/>
      <c r="BB100" s="1023"/>
      <c r="BC100" s="1023"/>
      <c r="BD100" s="1023"/>
      <c r="BE100" s="1033"/>
    </row>
    <row r="101" spans="2:57" s="94" customFormat="1" ht="16.2">
      <c r="B101" s="210" t="s">
        <v>459</v>
      </c>
      <c r="D101" s="94" t="s">
        <v>322</v>
      </c>
      <c r="AH101" s="106"/>
      <c r="AI101" s="106"/>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row>
    <row r="102" spans="2:57" ht="25.05" customHeight="1">
      <c r="B102" s="354" t="s">
        <v>328</v>
      </c>
      <c r="C102" s="355" t="s">
        <v>108</v>
      </c>
      <c r="D102" s="356" t="s">
        <v>164</v>
      </c>
      <c r="E102" s="357" t="s">
        <v>137</v>
      </c>
      <c r="F102" s="357" t="s">
        <v>137</v>
      </c>
      <c r="G102" s="357"/>
      <c r="H102" s="358" t="s">
        <v>138</v>
      </c>
      <c r="I102" s="357"/>
      <c r="J102" s="358"/>
      <c r="K102" s="357"/>
      <c r="L102" s="357"/>
      <c r="M102" s="357"/>
      <c r="N102" s="357"/>
      <c r="O102" s="358"/>
      <c r="P102" s="358"/>
      <c r="Q102" s="357"/>
      <c r="R102" s="358"/>
      <c r="S102" s="357"/>
      <c r="T102" s="357"/>
      <c r="U102" s="357"/>
      <c r="V102" s="357"/>
      <c r="W102" s="357"/>
      <c r="X102" s="358"/>
      <c r="Y102" s="358"/>
      <c r="Z102" s="359" t="s">
        <v>1038</v>
      </c>
      <c r="AH102" s="95"/>
      <c r="AI102" s="95"/>
      <c r="AJ102" s="99"/>
      <c r="AK102" s="99"/>
      <c r="AL102" s="99"/>
      <c r="AM102" s="99"/>
      <c r="AN102" s="99"/>
      <c r="AO102" s="99"/>
      <c r="AP102" s="1669"/>
      <c r="AQ102" s="1669"/>
      <c r="AR102" s="1669"/>
      <c r="AS102" s="1669"/>
      <c r="AT102" s="1669"/>
      <c r="AU102" s="1669"/>
      <c r="AV102" s="1669"/>
      <c r="AW102" s="1669"/>
      <c r="AX102" s="99"/>
      <c r="AY102" s="99"/>
      <c r="AZ102" s="99"/>
      <c r="BA102" s="1669"/>
      <c r="BB102" s="1669"/>
      <c r="BC102" s="1669"/>
      <c r="BD102" s="1669"/>
      <c r="BE102" s="90"/>
    </row>
    <row r="103" spans="2:57" ht="25.05" customHeight="1">
      <c r="B103" s="360" t="s">
        <v>329</v>
      </c>
      <c r="C103" s="1432" t="s">
        <v>90</v>
      </c>
      <c r="D103" s="1441" t="s">
        <v>164</v>
      </c>
      <c r="E103" s="1434" t="s">
        <v>137</v>
      </c>
      <c r="F103" s="1434" t="s">
        <v>137</v>
      </c>
      <c r="G103" s="1434"/>
      <c r="H103" s="1435" t="s">
        <v>138</v>
      </c>
      <c r="I103" s="363"/>
      <c r="J103" s="364"/>
      <c r="K103" s="363"/>
      <c r="L103" s="363"/>
      <c r="M103" s="363"/>
      <c r="N103" s="363"/>
      <c r="O103" s="364"/>
      <c r="P103" s="364"/>
      <c r="Q103" s="363"/>
      <c r="R103" s="364"/>
      <c r="S103" s="363"/>
      <c r="T103" s="363"/>
      <c r="U103" s="363"/>
      <c r="V103" s="363"/>
      <c r="W103" s="363"/>
      <c r="X103" s="364"/>
      <c r="Y103" s="364"/>
      <c r="Z103" s="365" t="s">
        <v>1039</v>
      </c>
      <c r="AH103" s="95"/>
      <c r="AI103" s="95"/>
      <c r="AJ103" s="99"/>
      <c r="AK103" s="99"/>
      <c r="AL103" s="99"/>
      <c r="AM103" s="99"/>
      <c r="AN103" s="99"/>
      <c r="AO103" s="99"/>
      <c r="AP103" s="1669"/>
      <c r="AQ103" s="1669"/>
      <c r="AR103" s="1669"/>
      <c r="AS103" s="1669"/>
      <c r="AT103" s="1669"/>
      <c r="AU103" s="1669"/>
      <c r="AV103" s="1669"/>
      <c r="AW103" s="1669"/>
      <c r="AX103" s="99"/>
      <c r="AY103" s="99"/>
      <c r="AZ103" s="99"/>
      <c r="BA103" s="1669"/>
      <c r="BB103" s="1669"/>
      <c r="BC103" s="1669"/>
      <c r="BD103" s="1669"/>
      <c r="BE103" s="90"/>
    </row>
    <row r="104" spans="2:57" ht="25.05" customHeight="1">
      <c r="B104" s="360" t="s">
        <v>330</v>
      </c>
      <c r="C104" s="1432" t="s">
        <v>91</v>
      </c>
      <c r="D104" s="1441" t="s">
        <v>164</v>
      </c>
      <c r="E104" s="1434" t="s">
        <v>190</v>
      </c>
      <c r="F104" s="1434" t="s">
        <v>386</v>
      </c>
      <c r="G104" s="1434" t="s">
        <v>190</v>
      </c>
      <c r="H104" s="1435" t="s">
        <v>191</v>
      </c>
      <c r="I104" s="363"/>
      <c r="J104" s="364"/>
      <c r="K104" s="363"/>
      <c r="L104" s="363"/>
      <c r="M104" s="363"/>
      <c r="N104" s="363"/>
      <c r="O104" s="364"/>
      <c r="P104" s="364"/>
      <c r="Q104" s="363"/>
      <c r="R104" s="364"/>
      <c r="S104" s="363"/>
      <c r="T104" s="363"/>
      <c r="U104" s="363"/>
      <c r="V104" s="363"/>
      <c r="W104" s="363"/>
      <c r="X104" s="364"/>
      <c r="Y104" s="364"/>
      <c r="Z104" s="365" t="s">
        <v>1936</v>
      </c>
      <c r="AH104" s="95"/>
      <c r="AI104" s="95"/>
      <c r="AJ104" s="99"/>
      <c r="AK104" s="99"/>
      <c r="AL104" s="99"/>
      <c r="AM104" s="99"/>
      <c r="AN104" s="99"/>
      <c r="AO104" s="99"/>
      <c r="AP104" s="1669"/>
      <c r="AQ104" s="1669"/>
      <c r="AR104" s="1669"/>
      <c r="AS104" s="1669"/>
      <c r="AT104" s="1669"/>
      <c r="AU104" s="1669"/>
      <c r="AV104" s="1669"/>
      <c r="AW104" s="1669"/>
      <c r="AX104" s="99"/>
      <c r="AY104" s="99"/>
      <c r="AZ104" s="99"/>
      <c r="BA104" s="1669"/>
      <c r="BB104" s="1669"/>
      <c r="BC104" s="1669"/>
      <c r="BD104" s="1669"/>
      <c r="BE104" s="90"/>
    </row>
    <row r="105" spans="2:57" ht="25.05" customHeight="1">
      <c r="B105" s="360" t="s">
        <v>331</v>
      </c>
      <c r="C105" s="1432" t="s">
        <v>1374</v>
      </c>
      <c r="D105" s="1441" t="s">
        <v>164</v>
      </c>
      <c r="E105" s="1434" t="s">
        <v>190</v>
      </c>
      <c r="F105" s="1434" t="s">
        <v>190</v>
      </c>
      <c r="G105" s="1434"/>
      <c r="H105" s="1435"/>
      <c r="I105" s="363"/>
      <c r="J105" s="364"/>
      <c r="K105" s="363"/>
      <c r="L105" s="363"/>
      <c r="M105" s="363"/>
      <c r="N105" s="363"/>
      <c r="O105" s="364"/>
      <c r="P105" s="364"/>
      <c r="Q105" s="363"/>
      <c r="R105" s="364"/>
      <c r="S105" s="363"/>
      <c r="T105" s="363"/>
      <c r="U105" s="363"/>
      <c r="V105" s="363"/>
      <c r="W105" s="363"/>
      <c r="X105" s="364"/>
      <c r="Y105" s="364"/>
      <c r="Z105" s="365"/>
      <c r="AJ105" s="1019"/>
      <c r="AK105" s="1019"/>
      <c r="AL105" s="1019"/>
      <c r="AM105" s="1019"/>
      <c r="AN105" s="1019"/>
      <c r="AO105" s="1019"/>
      <c r="AP105" s="1019"/>
      <c r="AQ105" s="1019"/>
      <c r="AR105" s="1019"/>
      <c r="AS105" s="1019"/>
      <c r="AT105" s="1019"/>
      <c r="AU105" s="1019"/>
      <c r="AV105" s="1019"/>
      <c r="AW105" s="1019"/>
      <c r="AX105" s="1019"/>
      <c r="AY105" s="1019"/>
      <c r="AZ105" s="1019"/>
      <c r="BA105" s="1019"/>
      <c r="BB105" s="1019"/>
      <c r="BC105" s="1019"/>
      <c r="BD105" s="1019"/>
      <c r="BE105" s="1020"/>
    </row>
    <row r="106" spans="2:57" ht="25.05" customHeight="1">
      <c r="B106" s="360" t="s">
        <v>332</v>
      </c>
      <c r="C106" s="1432" t="s">
        <v>1375</v>
      </c>
      <c r="D106" s="1441" t="s">
        <v>164</v>
      </c>
      <c r="E106" s="1434" t="s">
        <v>190</v>
      </c>
      <c r="F106" s="1434" t="s">
        <v>190</v>
      </c>
      <c r="G106" s="1434"/>
      <c r="H106" s="1435"/>
      <c r="I106" s="363"/>
      <c r="J106" s="364"/>
      <c r="K106" s="363"/>
      <c r="L106" s="363"/>
      <c r="M106" s="363"/>
      <c r="N106" s="363"/>
      <c r="O106" s="364"/>
      <c r="P106" s="364"/>
      <c r="Q106" s="363"/>
      <c r="R106" s="364"/>
      <c r="S106" s="363"/>
      <c r="T106" s="363"/>
      <c r="U106" s="363"/>
      <c r="V106" s="363"/>
      <c r="W106" s="363"/>
      <c r="X106" s="364"/>
      <c r="Y106" s="364"/>
      <c r="Z106" s="365"/>
      <c r="AJ106" s="1019"/>
      <c r="AK106" s="1019"/>
      <c r="AL106" s="1019"/>
      <c r="AM106" s="1019"/>
      <c r="AN106" s="1019"/>
      <c r="AO106" s="1019"/>
      <c r="AP106" s="1019"/>
      <c r="AQ106" s="1019"/>
      <c r="AR106" s="1019"/>
      <c r="AS106" s="1019"/>
      <c r="AT106" s="1019"/>
      <c r="AU106" s="1019"/>
      <c r="AV106" s="1019"/>
      <c r="AW106" s="1019"/>
      <c r="AX106" s="1019"/>
      <c r="AY106" s="1019"/>
      <c r="AZ106" s="1019"/>
      <c r="BA106" s="1019"/>
      <c r="BB106" s="1019"/>
      <c r="BC106" s="1019"/>
      <c r="BD106" s="1019"/>
      <c r="BE106" s="1020"/>
    </row>
    <row r="107" spans="2:57" ht="25.05" customHeight="1">
      <c r="B107" s="360" t="s">
        <v>333</v>
      </c>
      <c r="C107" s="1432" t="s">
        <v>109</v>
      </c>
      <c r="D107" s="1441" t="s">
        <v>164</v>
      </c>
      <c r="E107" s="1434" t="s">
        <v>190</v>
      </c>
      <c r="F107" s="1434" t="s">
        <v>190</v>
      </c>
      <c r="G107" s="1434"/>
      <c r="H107" s="1435"/>
      <c r="I107" s="363"/>
      <c r="J107" s="364"/>
      <c r="K107" s="363"/>
      <c r="L107" s="363"/>
      <c r="M107" s="363"/>
      <c r="N107" s="363"/>
      <c r="O107" s="364"/>
      <c r="P107" s="364"/>
      <c r="Q107" s="363"/>
      <c r="R107" s="364"/>
      <c r="S107" s="363"/>
      <c r="T107" s="363"/>
      <c r="U107" s="363"/>
      <c r="V107" s="363"/>
      <c r="W107" s="363"/>
      <c r="X107" s="364"/>
      <c r="Y107" s="364"/>
      <c r="Z107" s="365" t="s">
        <v>2223</v>
      </c>
      <c r="AA107" s="95"/>
      <c r="AB107" s="95"/>
      <c r="AC107" s="95"/>
      <c r="AD107" s="95"/>
      <c r="AE107" s="95"/>
      <c r="AF107" s="95"/>
      <c r="AG107" s="95"/>
      <c r="AH107" s="95"/>
      <c r="AI107" s="95"/>
      <c r="AJ107" s="99"/>
      <c r="AK107" s="99"/>
      <c r="AL107" s="99"/>
      <c r="AM107" s="99"/>
      <c r="AN107" s="99"/>
      <c r="AO107" s="99"/>
      <c r="AP107" s="1669"/>
      <c r="AQ107" s="1669"/>
      <c r="AR107" s="1669"/>
      <c r="AS107" s="1669"/>
      <c r="AT107" s="1669"/>
      <c r="AU107" s="1669"/>
      <c r="AV107" s="1669"/>
      <c r="AW107" s="1669"/>
      <c r="AX107" s="99"/>
      <c r="AY107" s="99"/>
      <c r="AZ107" s="99"/>
      <c r="BA107" s="1669"/>
      <c r="BB107" s="1669"/>
      <c r="BC107" s="1669"/>
      <c r="BD107" s="1669"/>
      <c r="BE107" s="90"/>
    </row>
    <row r="108" spans="2:57" ht="25.05" customHeight="1">
      <c r="B108" s="360" t="s">
        <v>334</v>
      </c>
      <c r="C108" s="426" t="s">
        <v>742</v>
      </c>
      <c r="D108" s="362" t="s">
        <v>327</v>
      </c>
      <c r="E108" s="1434" t="s">
        <v>190</v>
      </c>
      <c r="F108" s="1434" t="s">
        <v>190</v>
      </c>
      <c r="G108" s="1434"/>
      <c r="H108" s="1435" t="s">
        <v>191</v>
      </c>
      <c r="I108" s="363"/>
      <c r="J108" s="364"/>
      <c r="K108" s="363"/>
      <c r="L108" s="363"/>
      <c r="M108" s="363"/>
      <c r="N108" s="363"/>
      <c r="O108" s="364"/>
      <c r="P108" s="364"/>
      <c r="Q108" s="363"/>
      <c r="R108" s="364"/>
      <c r="S108" s="363"/>
      <c r="T108" s="363"/>
      <c r="U108" s="363"/>
      <c r="V108" s="363"/>
      <c r="W108" s="363"/>
      <c r="X108" s="364"/>
      <c r="Y108" s="364"/>
      <c r="Z108" s="372" t="s">
        <v>737</v>
      </c>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4"/>
    </row>
    <row r="109" spans="2:57" ht="25.05" customHeight="1">
      <c r="B109" s="360" t="s">
        <v>335</v>
      </c>
      <c r="C109" s="426" t="s">
        <v>743</v>
      </c>
      <c r="D109" s="362" t="s">
        <v>327</v>
      </c>
      <c r="E109" s="1434" t="s">
        <v>190</v>
      </c>
      <c r="F109" s="1434" t="s">
        <v>190</v>
      </c>
      <c r="G109" s="1434"/>
      <c r="H109" s="1435" t="s">
        <v>191</v>
      </c>
      <c r="I109" s="363"/>
      <c r="J109" s="364"/>
      <c r="K109" s="363"/>
      <c r="L109" s="363"/>
      <c r="M109" s="363"/>
      <c r="N109" s="363"/>
      <c r="O109" s="364"/>
      <c r="P109" s="364"/>
      <c r="Q109" s="363"/>
      <c r="R109" s="364"/>
      <c r="S109" s="363"/>
      <c r="T109" s="363"/>
      <c r="U109" s="363"/>
      <c r="V109" s="363"/>
      <c r="W109" s="363"/>
      <c r="X109" s="364"/>
      <c r="Y109" s="364"/>
      <c r="Z109" s="372" t="s">
        <v>737</v>
      </c>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4"/>
    </row>
    <row r="110" spans="2:57" ht="25.05" customHeight="1">
      <c r="B110" s="360" t="s">
        <v>336</v>
      </c>
      <c r="C110" s="426" t="s">
        <v>745</v>
      </c>
      <c r="D110" s="362" t="s">
        <v>327</v>
      </c>
      <c r="E110" s="1434" t="s">
        <v>190</v>
      </c>
      <c r="F110" s="1434" t="s">
        <v>190</v>
      </c>
      <c r="G110" s="1434"/>
      <c r="H110" s="1435"/>
      <c r="I110" s="363"/>
      <c r="J110" s="364"/>
      <c r="K110" s="363"/>
      <c r="L110" s="363"/>
      <c r="M110" s="363"/>
      <c r="N110" s="363"/>
      <c r="O110" s="364"/>
      <c r="P110" s="364"/>
      <c r="Q110" s="363"/>
      <c r="R110" s="364"/>
      <c r="S110" s="363"/>
      <c r="T110" s="363"/>
      <c r="U110" s="363"/>
      <c r="V110" s="363"/>
      <c r="W110" s="363"/>
      <c r="X110" s="364"/>
      <c r="Y110" s="364"/>
      <c r="Z110" s="372" t="s">
        <v>737</v>
      </c>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4"/>
    </row>
    <row r="111" spans="2:57" ht="25.05" customHeight="1">
      <c r="B111" s="360" t="s">
        <v>337</v>
      </c>
      <c r="C111" s="361" t="s">
        <v>141</v>
      </c>
      <c r="D111" s="362" t="s">
        <v>164</v>
      </c>
      <c r="E111" s="1434" t="s">
        <v>190</v>
      </c>
      <c r="F111" s="1434" t="s">
        <v>190</v>
      </c>
      <c r="G111" s="1434" t="s">
        <v>190</v>
      </c>
      <c r="H111" s="1435" t="s">
        <v>191</v>
      </c>
      <c r="I111" s="363"/>
      <c r="J111" s="364"/>
      <c r="K111" s="363"/>
      <c r="L111" s="363"/>
      <c r="M111" s="363"/>
      <c r="N111" s="363"/>
      <c r="O111" s="364"/>
      <c r="P111" s="364"/>
      <c r="Q111" s="363"/>
      <c r="R111" s="364"/>
      <c r="S111" s="363"/>
      <c r="T111" s="363"/>
      <c r="U111" s="363"/>
      <c r="V111" s="363"/>
      <c r="W111" s="363"/>
      <c r="X111" s="364"/>
      <c r="Y111" s="364"/>
      <c r="Z111" s="365" t="s">
        <v>1937</v>
      </c>
      <c r="AA111" s="1669"/>
      <c r="AB111" s="1669"/>
      <c r="AC111" s="1669"/>
      <c r="AD111" s="1669"/>
      <c r="AE111" s="1669"/>
      <c r="AF111" s="1669"/>
      <c r="AG111" s="1669"/>
      <c r="AH111" s="1669"/>
      <c r="AI111" s="99"/>
      <c r="AJ111" s="99"/>
      <c r="AK111" s="99"/>
      <c r="AL111" s="99"/>
      <c r="AM111" s="99"/>
      <c r="AN111" s="99"/>
      <c r="AO111" s="99"/>
      <c r="AP111" s="1669"/>
      <c r="AQ111" s="1669"/>
      <c r="AR111" s="1669"/>
      <c r="AS111" s="1669"/>
      <c r="AT111" s="1669"/>
      <c r="AU111" s="1669"/>
      <c r="AV111" s="1669"/>
      <c r="AW111" s="1669"/>
      <c r="AX111" s="99"/>
      <c r="AY111" s="99"/>
      <c r="AZ111" s="99"/>
      <c r="BA111" s="1669"/>
      <c r="BB111" s="1669"/>
      <c r="BC111" s="1669"/>
      <c r="BD111" s="1669"/>
      <c r="BE111" s="90"/>
    </row>
    <row r="112" spans="2:57" ht="25.05" customHeight="1">
      <c r="B112" s="360" t="s">
        <v>338</v>
      </c>
      <c r="C112" s="361" t="s">
        <v>175</v>
      </c>
      <c r="D112" s="362" t="s">
        <v>164</v>
      </c>
      <c r="E112" s="1434" t="s">
        <v>190</v>
      </c>
      <c r="F112" s="1434" t="s">
        <v>190</v>
      </c>
      <c r="G112" s="1434"/>
      <c r="H112" s="1453"/>
      <c r="I112" s="374"/>
      <c r="J112" s="373"/>
      <c r="K112" s="374"/>
      <c r="L112" s="374"/>
      <c r="M112" s="374"/>
      <c r="N112" s="374"/>
      <c r="O112" s="373"/>
      <c r="P112" s="373"/>
      <c r="Q112" s="374"/>
      <c r="R112" s="373"/>
      <c r="S112" s="374"/>
      <c r="T112" s="374"/>
      <c r="U112" s="374"/>
      <c r="V112" s="374"/>
      <c r="W112" s="374"/>
      <c r="X112" s="373"/>
      <c r="Y112" s="373"/>
      <c r="Z112" s="365"/>
      <c r="AA112" s="1669"/>
      <c r="AB112" s="1669"/>
      <c r="AC112" s="1669"/>
      <c r="AD112" s="1669"/>
      <c r="AE112" s="1669"/>
      <c r="AF112" s="1669"/>
      <c r="AG112" s="1669"/>
      <c r="AH112" s="1669"/>
      <c r="AI112" s="99"/>
      <c r="AJ112" s="99"/>
      <c r="AK112" s="99"/>
      <c r="AL112" s="99"/>
      <c r="AM112" s="99"/>
      <c r="AN112" s="99"/>
      <c r="AO112" s="99"/>
      <c r="AP112" s="1669"/>
      <c r="AQ112" s="1669"/>
      <c r="AR112" s="1669"/>
      <c r="AS112" s="1669"/>
      <c r="AT112" s="1669"/>
      <c r="AU112" s="1669"/>
      <c r="AV112" s="1669"/>
      <c r="AW112" s="1669"/>
      <c r="AX112" s="99"/>
      <c r="AY112" s="99"/>
      <c r="AZ112" s="99"/>
      <c r="BA112" s="1669"/>
      <c r="BB112" s="1669"/>
      <c r="BC112" s="1669"/>
      <c r="BD112" s="1669"/>
      <c r="BE112" s="90"/>
    </row>
    <row r="113" spans="2:57" ht="25.05" customHeight="1">
      <c r="B113" s="360" t="s">
        <v>339</v>
      </c>
      <c r="C113" s="361" t="s">
        <v>143</v>
      </c>
      <c r="D113" s="362" t="s">
        <v>189</v>
      </c>
      <c r="E113" s="363" t="s">
        <v>190</v>
      </c>
      <c r="F113" s="363" t="s">
        <v>190</v>
      </c>
      <c r="G113" s="363"/>
      <c r="H113" s="373"/>
      <c r="I113" s="374"/>
      <c r="J113" s="373"/>
      <c r="K113" s="374"/>
      <c r="L113" s="374"/>
      <c r="M113" s="374"/>
      <c r="N113" s="374"/>
      <c r="O113" s="373"/>
      <c r="P113" s="373"/>
      <c r="Q113" s="374"/>
      <c r="R113" s="373"/>
      <c r="S113" s="363" t="s">
        <v>190</v>
      </c>
      <c r="T113" s="363" t="s">
        <v>190</v>
      </c>
      <c r="U113" s="374"/>
      <c r="V113" s="374"/>
      <c r="W113" s="374"/>
      <c r="X113" s="373"/>
      <c r="Y113" s="373"/>
      <c r="Z113" s="372" t="s">
        <v>385</v>
      </c>
      <c r="AA113" s="1669"/>
      <c r="AB113" s="1669"/>
      <c r="AC113" s="1669"/>
      <c r="AD113" s="1669"/>
      <c r="AE113" s="1669"/>
      <c r="AF113" s="1669"/>
      <c r="AG113" s="1669"/>
      <c r="AH113" s="1669"/>
      <c r="AI113" s="99"/>
      <c r="AJ113" s="99"/>
      <c r="AK113" s="99"/>
      <c r="AL113" s="99"/>
      <c r="AM113" s="99"/>
      <c r="AN113" s="99"/>
      <c r="AO113" s="99"/>
      <c r="AP113" s="1669"/>
      <c r="AQ113" s="1669"/>
      <c r="AR113" s="1669"/>
      <c r="AS113" s="1669"/>
      <c r="AT113" s="1669"/>
      <c r="AU113" s="1669"/>
      <c r="AV113" s="1669"/>
      <c r="AW113" s="1669"/>
      <c r="AX113" s="99"/>
      <c r="AY113" s="99"/>
      <c r="AZ113" s="99"/>
      <c r="BA113" s="1669"/>
      <c r="BB113" s="1669"/>
      <c r="BC113" s="1669"/>
      <c r="BD113" s="1669"/>
      <c r="BE113" s="90"/>
    </row>
    <row r="114" spans="2:57" ht="25.05" customHeight="1">
      <c r="B114" s="360" t="s">
        <v>340</v>
      </c>
      <c r="C114" s="361" t="s">
        <v>116</v>
      </c>
      <c r="D114" s="362" t="s">
        <v>164</v>
      </c>
      <c r="E114" s="363" t="s">
        <v>190</v>
      </c>
      <c r="F114" s="363" t="s">
        <v>190</v>
      </c>
      <c r="G114" s="363"/>
      <c r="H114" s="373"/>
      <c r="I114" s="374"/>
      <c r="J114" s="373"/>
      <c r="K114" s="374"/>
      <c r="L114" s="374"/>
      <c r="M114" s="374"/>
      <c r="N114" s="374"/>
      <c r="O114" s="373"/>
      <c r="P114" s="373"/>
      <c r="Q114" s="374"/>
      <c r="R114" s="373"/>
      <c r="S114" s="374"/>
      <c r="T114" s="374"/>
      <c r="U114" s="374"/>
      <c r="V114" s="374"/>
      <c r="W114" s="374"/>
      <c r="X114" s="373"/>
      <c r="Y114" s="373"/>
      <c r="Z114" s="1445" t="s">
        <v>2220</v>
      </c>
      <c r="AA114" s="1669"/>
      <c r="AB114" s="1669"/>
      <c r="AC114" s="1669"/>
      <c r="AD114" s="1669"/>
      <c r="AE114" s="1669"/>
      <c r="AF114" s="1669"/>
      <c r="AG114" s="1669"/>
      <c r="AH114" s="1669"/>
      <c r="AI114" s="99"/>
      <c r="AJ114" s="99"/>
      <c r="AK114" s="99"/>
      <c r="AL114" s="99"/>
      <c r="AM114" s="99"/>
      <c r="AN114" s="99"/>
      <c r="AO114" s="99"/>
      <c r="AP114" s="1669"/>
      <c r="AQ114" s="1669"/>
      <c r="AR114" s="1669"/>
      <c r="AS114" s="1669"/>
      <c r="AT114" s="1669"/>
      <c r="AU114" s="1669"/>
      <c r="AV114" s="1669"/>
      <c r="AW114" s="1669"/>
      <c r="AX114" s="99"/>
      <c r="AY114" s="99"/>
      <c r="AZ114" s="99"/>
      <c r="BA114" s="1669"/>
      <c r="BB114" s="1669"/>
      <c r="BC114" s="1669"/>
      <c r="BD114" s="1669"/>
      <c r="BE114" s="90"/>
    </row>
    <row r="115" spans="2:57" ht="25.05" customHeight="1">
      <c r="B115" s="360" t="s">
        <v>341</v>
      </c>
      <c r="C115" s="426" t="s">
        <v>1056</v>
      </c>
      <c r="D115" s="362" t="s">
        <v>327</v>
      </c>
      <c r="E115" s="363" t="s">
        <v>190</v>
      </c>
      <c r="F115" s="363" t="s">
        <v>190</v>
      </c>
      <c r="G115" s="363"/>
      <c r="H115" s="364"/>
      <c r="I115" s="363"/>
      <c r="J115" s="364"/>
      <c r="K115" s="363"/>
      <c r="L115" s="363"/>
      <c r="M115" s="363"/>
      <c r="N115" s="363"/>
      <c r="O115" s="364"/>
      <c r="P115" s="364"/>
      <c r="Q115" s="363"/>
      <c r="R115" s="364"/>
      <c r="S115" s="363"/>
      <c r="T115" s="363"/>
      <c r="U115" s="363"/>
      <c r="V115" s="363"/>
      <c r="W115" s="363"/>
      <c r="X115" s="364"/>
      <c r="Y115" s="364"/>
      <c r="Z115" s="372" t="s">
        <v>737</v>
      </c>
      <c r="AJ115" s="393"/>
      <c r="AK115" s="393"/>
      <c r="AL115" s="393"/>
      <c r="AM115" s="393"/>
      <c r="AN115" s="393"/>
      <c r="AO115" s="393"/>
      <c r="AP115" s="393"/>
      <c r="AQ115" s="393"/>
      <c r="AR115" s="393"/>
      <c r="AS115" s="393"/>
      <c r="AT115" s="393"/>
      <c r="AU115" s="393"/>
      <c r="AV115" s="393"/>
      <c r="AW115" s="393"/>
      <c r="AX115" s="393"/>
      <c r="AY115" s="393"/>
      <c r="AZ115" s="393"/>
      <c r="BA115" s="393"/>
      <c r="BB115" s="393"/>
      <c r="BC115" s="1676"/>
      <c r="BD115" s="1676"/>
      <c r="BE115" s="394"/>
    </row>
    <row r="116" spans="2:57" ht="25.05" customHeight="1">
      <c r="B116" s="360" t="s">
        <v>342</v>
      </c>
      <c r="C116" s="426" t="s">
        <v>1053</v>
      </c>
      <c r="D116" s="362" t="s">
        <v>327</v>
      </c>
      <c r="E116" s="363" t="s">
        <v>190</v>
      </c>
      <c r="F116" s="363" t="s">
        <v>190</v>
      </c>
      <c r="G116" s="363"/>
      <c r="H116" s="364"/>
      <c r="I116" s="363"/>
      <c r="J116" s="364"/>
      <c r="K116" s="363"/>
      <c r="L116" s="363"/>
      <c r="M116" s="363"/>
      <c r="N116" s="363"/>
      <c r="O116" s="364"/>
      <c r="P116" s="364"/>
      <c r="Q116" s="363"/>
      <c r="R116" s="364"/>
      <c r="S116" s="363"/>
      <c r="T116" s="363"/>
      <c r="U116" s="363"/>
      <c r="V116" s="363"/>
      <c r="W116" s="363"/>
      <c r="X116" s="364"/>
      <c r="Y116" s="364"/>
      <c r="Z116" s="372" t="s">
        <v>737</v>
      </c>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4"/>
    </row>
    <row r="117" spans="2:57" ht="25.05" customHeight="1">
      <c r="B117" s="360" t="s">
        <v>746</v>
      </c>
      <c r="C117" s="361" t="s">
        <v>147</v>
      </c>
      <c r="D117" s="362" t="s">
        <v>327</v>
      </c>
      <c r="E117" s="363" t="s">
        <v>190</v>
      </c>
      <c r="F117" s="363" t="s">
        <v>190</v>
      </c>
      <c r="G117" s="363"/>
      <c r="H117" s="373"/>
      <c r="I117" s="374"/>
      <c r="J117" s="373"/>
      <c r="K117" s="374"/>
      <c r="L117" s="374"/>
      <c r="M117" s="374"/>
      <c r="N117" s="374"/>
      <c r="O117" s="373"/>
      <c r="P117" s="373"/>
      <c r="Q117" s="374"/>
      <c r="R117" s="373"/>
      <c r="S117" s="374"/>
      <c r="T117" s="374"/>
      <c r="U117" s="363"/>
      <c r="V117" s="374"/>
      <c r="W117" s="374"/>
      <c r="X117" s="373"/>
      <c r="Y117" s="373"/>
      <c r="Z117" s="365"/>
      <c r="AA117" s="1669"/>
      <c r="AB117" s="1669"/>
      <c r="AC117" s="1669"/>
      <c r="AD117" s="1669"/>
      <c r="AE117" s="1669"/>
      <c r="AF117" s="1669"/>
      <c r="AG117" s="1669"/>
      <c r="AH117" s="1669"/>
      <c r="AI117" s="105"/>
      <c r="AJ117" s="105"/>
      <c r="AK117" s="105"/>
      <c r="AL117" s="105"/>
      <c r="AM117" s="105"/>
      <c r="AN117" s="105"/>
      <c r="AO117" s="105"/>
      <c r="AP117" s="1669"/>
      <c r="AQ117" s="1669"/>
      <c r="AR117" s="1669"/>
      <c r="AS117" s="1669"/>
      <c r="AT117" s="1669"/>
      <c r="AU117" s="1669"/>
      <c r="AV117" s="1669"/>
      <c r="AW117" s="1669"/>
      <c r="AX117" s="105"/>
      <c r="AY117" s="105"/>
      <c r="AZ117" s="105"/>
      <c r="BA117" s="1669"/>
      <c r="BB117" s="1669"/>
      <c r="BC117" s="1669"/>
      <c r="BD117" s="1669"/>
      <c r="BE117" s="90"/>
    </row>
    <row r="118" spans="2:57" ht="25.05" customHeight="1">
      <c r="B118" s="360" t="s">
        <v>747</v>
      </c>
      <c r="C118" s="1432" t="s">
        <v>148</v>
      </c>
      <c r="D118" s="1441" t="s">
        <v>327</v>
      </c>
      <c r="E118" s="1434" t="s">
        <v>190</v>
      </c>
      <c r="F118" s="1434" t="s">
        <v>190</v>
      </c>
      <c r="G118" s="1434"/>
      <c r="H118" s="1435"/>
      <c r="I118" s="1434"/>
      <c r="J118" s="1435"/>
      <c r="K118" s="1434"/>
      <c r="L118" s="1434"/>
      <c r="M118" s="363"/>
      <c r="N118" s="363"/>
      <c r="O118" s="364"/>
      <c r="P118" s="364"/>
      <c r="Q118" s="363"/>
      <c r="R118" s="364"/>
      <c r="S118" s="363"/>
      <c r="T118" s="363"/>
      <c r="U118" s="363" t="s">
        <v>190</v>
      </c>
      <c r="V118" s="363"/>
      <c r="W118" s="363"/>
      <c r="X118" s="364"/>
      <c r="Y118" s="364"/>
      <c r="Z118" s="365"/>
      <c r="AA118" s="1669"/>
      <c r="AB118" s="1669"/>
      <c r="AC118" s="1669"/>
      <c r="AD118" s="1669"/>
      <c r="AE118" s="1669"/>
      <c r="AF118" s="1669"/>
      <c r="AG118" s="1669"/>
      <c r="AH118" s="1669"/>
      <c r="AI118" s="105"/>
      <c r="AJ118" s="105"/>
      <c r="AK118" s="105"/>
      <c r="AL118" s="105"/>
      <c r="AM118" s="105"/>
      <c r="AN118" s="105"/>
      <c r="AO118" s="105"/>
      <c r="AP118" s="1669"/>
      <c r="AQ118" s="1669"/>
      <c r="AR118" s="1669"/>
      <c r="AS118" s="1669"/>
      <c r="AT118" s="1669"/>
      <c r="AU118" s="1669"/>
      <c r="AV118" s="1669"/>
      <c r="AW118" s="1669"/>
      <c r="AX118" s="105"/>
      <c r="AY118" s="105"/>
      <c r="AZ118" s="105"/>
      <c r="BA118" s="1669"/>
      <c r="BB118" s="1669"/>
      <c r="BC118" s="1669"/>
      <c r="BD118" s="1669"/>
      <c r="BE118" s="90"/>
    </row>
    <row r="119" spans="2:57" ht="25.05" customHeight="1">
      <c r="B119" s="360" t="s">
        <v>748</v>
      </c>
      <c r="C119" s="1432" t="s">
        <v>1742</v>
      </c>
      <c r="D119" s="1441" t="s">
        <v>164</v>
      </c>
      <c r="E119" s="1434" t="s">
        <v>190</v>
      </c>
      <c r="F119" s="1434" t="s">
        <v>190</v>
      </c>
      <c r="G119" s="1434"/>
      <c r="H119" s="1453"/>
      <c r="I119" s="1434" t="s">
        <v>190</v>
      </c>
      <c r="J119" s="1453"/>
      <c r="K119" s="1454"/>
      <c r="L119" s="1454"/>
      <c r="M119" s="374"/>
      <c r="N119" s="374"/>
      <c r="O119" s="373"/>
      <c r="P119" s="373"/>
      <c r="Q119" s="374"/>
      <c r="R119" s="373"/>
      <c r="S119" s="374"/>
      <c r="T119" s="374"/>
      <c r="U119" s="374"/>
      <c r="V119" s="374"/>
      <c r="W119" s="374"/>
      <c r="X119" s="373"/>
      <c r="Y119" s="373"/>
      <c r="Z119" s="1445" t="s">
        <v>2224</v>
      </c>
      <c r="AA119" s="965"/>
      <c r="AB119" s="965"/>
      <c r="AC119" s="965"/>
      <c r="AD119" s="965"/>
      <c r="AE119" s="965"/>
      <c r="AF119" s="965"/>
      <c r="AG119" s="965"/>
      <c r="AH119" s="965"/>
      <c r="AI119" s="965"/>
      <c r="AJ119" s="965"/>
      <c r="AK119" s="965"/>
      <c r="AL119" s="965"/>
      <c r="AM119" s="965"/>
      <c r="AN119" s="965"/>
      <c r="AO119" s="965"/>
      <c r="AP119" s="965"/>
      <c r="AQ119" s="965"/>
      <c r="AR119" s="965"/>
      <c r="AS119" s="965"/>
      <c r="AT119" s="965"/>
      <c r="AU119" s="965"/>
      <c r="AV119" s="965"/>
      <c r="AW119" s="965"/>
      <c r="AX119" s="965"/>
      <c r="AY119" s="965"/>
      <c r="AZ119" s="965"/>
      <c r="BA119" s="965"/>
      <c r="BB119" s="965"/>
      <c r="BC119" s="965"/>
      <c r="BD119" s="965"/>
      <c r="BE119" s="971"/>
    </row>
    <row r="120" spans="2:57" ht="25.05" customHeight="1">
      <c r="B120" s="360" t="s">
        <v>1772</v>
      </c>
      <c r="C120" s="1432" t="s">
        <v>111</v>
      </c>
      <c r="D120" s="1441" t="s">
        <v>164</v>
      </c>
      <c r="E120" s="1434" t="s">
        <v>190</v>
      </c>
      <c r="F120" s="1434" t="s">
        <v>190</v>
      </c>
      <c r="G120" s="1434"/>
      <c r="H120" s="1435"/>
      <c r="I120" s="1434"/>
      <c r="J120" s="1435"/>
      <c r="K120" s="1434"/>
      <c r="L120" s="1434"/>
      <c r="M120" s="363"/>
      <c r="N120" s="363"/>
      <c r="O120" s="364"/>
      <c r="P120" s="364"/>
      <c r="Q120" s="363"/>
      <c r="R120" s="364"/>
      <c r="S120" s="363"/>
      <c r="T120" s="363"/>
      <c r="U120" s="363"/>
      <c r="V120" s="363"/>
      <c r="W120" s="363"/>
      <c r="X120" s="364"/>
      <c r="Y120" s="364"/>
      <c r="Z120" s="365" t="s">
        <v>1041</v>
      </c>
      <c r="AA120" s="1669"/>
      <c r="AB120" s="1669"/>
      <c r="AC120" s="1669"/>
      <c r="AD120" s="1669"/>
      <c r="AE120" s="1669"/>
      <c r="AF120" s="1669"/>
      <c r="AG120" s="1669"/>
      <c r="AH120" s="1669"/>
      <c r="AI120" s="99"/>
      <c r="AJ120" s="99"/>
      <c r="AK120" s="99"/>
      <c r="AL120" s="99"/>
      <c r="AM120" s="99"/>
      <c r="AN120" s="99"/>
      <c r="AO120" s="99"/>
      <c r="AP120" s="1669"/>
      <c r="AQ120" s="1669"/>
      <c r="AR120" s="1669"/>
      <c r="AS120" s="1669"/>
      <c r="AT120" s="1669"/>
      <c r="AU120" s="1669"/>
      <c r="AV120" s="1669"/>
      <c r="AW120" s="1669"/>
      <c r="AX120" s="99"/>
      <c r="AY120" s="99"/>
      <c r="AZ120" s="99"/>
      <c r="BA120" s="1669"/>
      <c r="BB120" s="1669"/>
      <c r="BC120" s="1669"/>
      <c r="BD120" s="1669"/>
      <c r="BE120" s="90"/>
    </row>
    <row r="121" spans="2:57" ht="25.05" customHeight="1">
      <c r="B121" s="360" t="s">
        <v>1773</v>
      </c>
      <c r="C121" s="1432" t="s">
        <v>146</v>
      </c>
      <c r="D121" s="1441" t="s">
        <v>164</v>
      </c>
      <c r="E121" s="1434" t="s">
        <v>190</v>
      </c>
      <c r="F121" s="1434" t="s">
        <v>190</v>
      </c>
      <c r="G121" s="1434"/>
      <c r="H121" s="1435"/>
      <c r="I121" s="1434"/>
      <c r="J121" s="1435" t="s">
        <v>190</v>
      </c>
      <c r="K121" s="1434"/>
      <c r="L121" s="1434"/>
      <c r="M121" s="363"/>
      <c r="N121" s="363"/>
      <c r="O121" s="364"/>
      <c r="P121" s="364"/>
      <c r="Q121" s="363"/>
      <c r="R121" s="364"/>
      <c r="S121" s="363"/>
      <c r="T121" s="363"/>
      <c r="U121" s="363"/>
      <c r="V121" s="363"/>
      <c r="W121" s="363"/>
      <c r="X121" s="364"/>
      <c r="Y121" s="364"/>
      <c r="Z121" s="365" t="s">
        <v>1024</v>
      </c>
      <c r="AA121" s="1669"/>
      <c r="AB121" s="1669"/>
      <c r="AC121" s="1669"/>
      <c r="AD121" s="1669"/>
      <c r="AE121" s="1669"/>
      <c r="AF121" s="1669"/>
      <c r="AG121" s="1669"/>
      <c r="AH121" s="1669"/>
      <c r="AI121" s="99"/>
      <c r="AJ121" s="99"/>
      <c r="AK121" s="99"/>
      <c r="AL121" s="99"/>
      <c r="AM121" s="99"/>
      <c r="AN121" s="99"/>
      <c r="AO121" s="99"/>
      <c r="AP121" s="1669"/>
      <c r="AQ121" s="1669"/>
      <c r="AR121" s="1669"/>
      <c r="AS121" s="1669"/>
      <c r="AT121" s="1669"/>
      <c r="AU121" s="1669"/>
      <c r="AV121" s="1669"/>
      <c r="AW121" s="1669"/>
      <c r="AX121" s="99"/>
      <c r="AY121" s="99"/>
      <c r="AZ121" s="99"/>
      <c r="BA121" s="1669"/>
      <c r="BB121" s="1669"/>
      <c r="BC121" s="1669"/>
      <c r="BD121" s="1669"/>
      <c r="BE121" s="90"/>
    </row>
    <row r="122" spans="2:57" ht="38.4" customHeight="1">
      <c r="B122" s="360" t="s">
        <v>1774</v>
      </c>
      <c r="C122" s="1442" t="s">
        <v>1754</v>
      </c>
      <c r="D122" s="1441" t="s">
        <v>164</v>
      </c>
      <c r="E122" s="1434" t="s">
        <v>190</v>
      </c>
      <c r="F122" s="1434" t="s">
        <v>190</v>
      </c>
      <c r="G122" s="1446"/>
      <c r="H122" s="1447"/>
      <c r="I122" s="1446"/>
      <c r="J122" s="1447"/>
      <c r="K122" s="1446"/>
      <c r="L122" s="1446"/>
      <c r="M122" s="439"/>
      <c r="N122" s="439"/>
      <c r="O122" s="440"/>
      <c r="P122" s="1431"/>
      <c r="Q122" s="439"/>
      <c r="R122" s="440" t="s">
        <v>190</v>
      </c>
      <c r="S122" s="439"/>
      <c r="T122" s="439"/>
      <c r="U122" s="439"/>
      <c r="V122" s="439"/>
      <c r="W122" s="439"/>
      <c r="X122" s="440"/>
      <c r="Y122" s="440"/>
      <c r="Z122" s="1448" t="s">
        <v>1846</v>
      </c>
      <c r="AJ122" s="1019"/>
      <c r="AK122" s="1019"/>
      <c r="AL122" s="1019"/>
      <c r="AM122" s="1019"/>
      <c r="AN122" s="1019"/>
      <c r="AO122" s="1019"/>
      <c r="AP122" s="1019"/>
      <c r="AQ122" s="1019"/>
      <c r="AR122" s="1019"/>
      <c r="AS122" s="1019"/>
      <c r="AT122" s="1019"/>
      <c r="AU122" s="1019"/>
      <c r="AV122" s="1019"/>
      <c r="AW122" s="1019"/>
      <c r="AX122" s="1019"/>
      <c r="AY122" s="1019"/>
      <c r="AZ122" s="1019"/>
      <c r="BA122" s="1019"/>
      <c r="BB122" s="1019"/>
      <c r="BC122" s="1019"/>
      <c r="BD122" s="1019"/>
      <c r="BE122" s="1020"/>
    </row>
    <row r="123" spans="2:57" ht="25.05" customHeight="1">
      <c r="B123" s="360" t="s">
        <v>1775</v>
      </c>
      <c r="C123" s="1441" t="s">
        <v>113</v>
      </c>
      <c r="D123" s="1432" t="s">
        <v>164</v>
      </c>
      <c r="E123" s="1434" t="s">
        <v>190</v>
      </c>
      <c r="F123" s="1434" t="s">
        <v>190</v>
      </c>
      <c r="G123" s="1434"/>
      <c r="H123" s="1435"/>
      <c r="I123" s="1434"/>
      <c r="J123" s="1435"/>
      <c r="K123" s="1434"/>
      <c r="L123" s="1434"/>
      <c r="M123" s="364" t="s">
        <v>190</v>
      </c>
      <c r="N123" s="363"/>
      <c r="O123" s="364"/>
      <c r="P123" s="364"/>
      <c r="Q123" s="363"/>
      <c r="R123" s="364"/>
      <c r="S123" s="363"/>
      <c r="T123" s="363"/>
      <c r="U123" s="363"/>
      <c r="V123" s="363"/>
      <c r="W123" s="363"/>
      <c r="X123" s="363"/>
      <c r="Y123" s="364"/>
      <c r="Z123" s="441" t="s">
        <v>1041</v>
      </c>
      <c r="AA123" s="1669"/>
      <c r="AB123" s="1669"/>
      <c r="AC123" s="1669"/>
      <c r="AD123" s="1669"/>
      <c r="AE123" s="1669"/>
      <c r="AF123" s="1669"/>
      <c r="AG123" s="1669"/>
      <c r="AH123" s="1669"/>
      <c r="AI123" s="99"/>
      <c r="AJ123" s="99"/>
      <c r="AK123" s="99"/>
      <c r="AL123" s="99"/>
      <c r="AM123" s="99"/>
      <c r="AN123" s="99"/>
      <c r="AO123" s="99"/>
      <c r="AP123" s="1669"/>
      <c r="AQ123" s="1669"/>
      <c r="AR123" s="1669"/>
      <c r="AS123" s="1669"/>
      <c r="AT123" s="1669"/>
      <c r="AU123" s="1669"/>
      <c r="AV123" s="1669"/>
      <c r="AW123" s="1669"/>
      <c r="AX123" s="99"/>
      <c r="AY123" s="99"/>
      <c r="AZ123" s="99"/>
      <c r="BA123" s="1669"/>
      <c r="BB123" s="1669"/>
      <c r="BC123" s="1669"/>
      <c r="BD123" s="1669"/>
      <c r="BE123" s="90"/>
    </row>
    <row r="124" spans="2:57" ht="25.05" customHeight="1">
      <c r="B124" s="603" t="s">
        <v>1776</v>
      </c>
      <c r="C124" s="604" t="s">
        <v>1006</v>
      </c>
      <c r="D124" s="593" t="s">
        <v>164</v>
      </c>
      <c r="E124" s="594" t="s">
        <v>190</v>
      </c>
      <c r="F124" s="594" t="s">
        <v>190</v>
      </c>
      <c r="G124" s="659"/>
      <c r="H124" s="605"/>
      <c r="I124" s="659"/>
      <c r="J124" s="605"/>
      <c r="K124" s="659"/>
      <c r="L124" s="594"/>
      <c r="M124" s="594"/>
      <c r="N124" s="659"/>
      <c r="O124" s="605"/>
      <c r="P124" s="605"/>
      <c r="Q124" s="594"/>
      <c r="R124" s="605"/>
      <c r="S124" s="594"/>
      <c r="T124" s="659"/>
      <c r="U124" s="594"/>
      <c r="V124" s="659"/>
      <c r="W124" s="594"/>
      <c r="X124" s="605"/>
      <c r="Y124" s="605"/>
      <c r="Z124" s="371"/>
      <c r="AH124" s="592"/>
      <c r="AI124" s="592"/>
      <c r="AJ124" s="591"/>
      <c r="AK124" s="591"/>
      <c r="AL124" s="591"/>
      <c r="AM124" s="591"/>
      <c r="AN124" s="591"/>
      <c r="AO124" s="591"/>
      <c r="AP124" s="1669"/>
      <c r="AQ124" s="1669"/>
      <c r="AR124" s="1669"/>
      <c r="AS124" s="1669"/>
      <c r="AT124" s="1669"/>
      <c r="AU124" s="1669"/>
      <c r="AV124" s="1669"/>
      <c r="AW124" s="1669"/>
      <c r="AX124" s="591"/>
      <c r="AY124" s="591"/>
      <c r="AZ124" s="591"/>
      <c r="BA124" s="1669"/>
      <c r="BB124" s="1669"/>
      <c r="BC124" s="1669"/>
      <c r="BD124" s="1669"/>
      <c r="BE124" s="595"/>
    </row>
    <row r="125" spans="2:57" ht="15" customHeight="1">
      <c r="Z125" s="104"/>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row>
    <row r="126" spans="2:57" ht="15" customHeight="1">
      <c r="Z126" s="104"/>
      <c r="AA126" s="1033"/>
      <c r="AB126" s="1033"/>
      <c r="AC126" s="1033"/>
      <c r="AD126" s="1033"/>
      <c r="AE126" s="1033"/>
      <c r="AF126" s="1033"/>
      <c r="AG126" s="1033"/>
      <c r="AH126" s="1033"/>
      <c r="AI126" s="1033"/>
      <c r="AJ126" s="1033"/>
      <c r="AK126" s="1033"/>
      <c r="AL126" s="1033"/>
      <c r="AM126" s="1033"/>
      <c r="AN126" s="1033"/>
      <c r="AO126" s="1033"/>
      <c r="AP126" s="1033"/>
      <c r="AQ126" s="1033"/>
      <c r="AR126" s="1033"/>
      <c r="AS126" s="1033"/>
      <c r="AT126" s="1033"/>
      <c r="AU126" s="1033"/>
      <c r="AV126" s="1033"/>
      <c r="AW126" s="1033"/>
      <c r="AX126" s="1033"/>
      <c r="AY126" s="1033"/>
      <c r="AZ126" s="1033"/>
      <c r="BA126" s="1033"/>
      <c r="BB126" s="1033"/>
      <c r="BC126" s="1033"/>
      <c r="BD126" s="1033"/>
      <c r="BE126" s="1033"/>
    </row>
    <row r="127" spans="2:57" s="94" customFormat="1" ht="16.2">
      <c r="B127" s="210" t="s">
        <v>458</v>
      </c>
      <c r="D127" s="94" t="s">
        <v>322</v>
      </c>
      <c r="AH127" s="106"/>
      <c r="AI127" s="106"/>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row>
    <row r="128" spans="2:57" ht="25.05" customHeight="1">
      <c r="B128" s="354" t="s">
        <v>343</v>
      </c>
      <c r="C128" s="1458" t="s">
        <v>108</v>
      </c>
      <c r="D128" s="1459" t="s">
        <v>164</v>
      </c>
      <c r="E128" s="1437" t="s">
        <v>137</v>
      </c>
      <c r="F128" s="1437" t="s">
        <v>137</v>
      </c>
      <c r="G128" s="1437"/>
      <c r="H128" s="1460" t="s">
        <v>138</v>
      </c>
      <c r="I128" s="1437"/>
      <c r="J128" s="1460"/>
      <c r="K128" s="357"/>
      <c r="L128" s="357"/>
      <c r="M128" s="357"/>
      <c r="N128" s="357"/>
      <c r="O128" s="358"/>
      <c r="P128" s="358"/>
      <c r="Q128" s="357"/>
      <c r="R128" s="358"/>
      <c r="S128" s="357"/>
      <c r="T128" s="357"/>
      <c r="U128" s="357"/>
      <c r="V128" s="357"/>
      <c r="W128" s="357"/>
      <c r="X128" s="358"/>
      <c r="Y128" s="358"/>
      <c r="Z128" s="359" t="s">
        <v>1038</v>
      </c>
      <c r="AH128" s="106"/>
      <c r="AI128" s="106"/>
      <c r="AJ128" s="105"/>
      <c r="AK128" s="105"/>
      <c r="AL128" s="105"/>
      <c r="AM128" s="105"/>
      <c r="AN128" s="105"/>
      <c r="AO128" s="105"/>
      <c r="AP128" s="1669"/>
      <c r="AQ128" s="1669"/>
      <c r="AR128" s="1669"/>
      <c r="AS128" s="1669"/>
      <c r="AT128" s="1669"/>
      <c r="AU128" s="1669"/>
      <c r="AV128" s="1669"/>
      <c r="AW128" s="1669"/>
      <c r="AX128" s="105"/>
      <c r="AY128" s="105"/>
      <c r="AZ128" s="105"/>
      <c r="BA128" s="1669"/>
      <c r="BB128" s="1669"/>
      <c r="BC128" s="1669"/>
      <c r="BD128" s="1669"/>
      <c r="BE128" s="90"/>
    </row>
    <row r="129" spans="2:57" ht="25.05" customHeight="1">
      <c r="B129" s="360" t="s">
        <v>344</v>
      </c>
      <c r="C129" s="1432" t="s">
        <v>90</v>
      </c>
      <c r="D129" s="1441" t="s">
        <v>164</v>
      </c>
      <c r="E129" s="1434" t="s">
        <v>137</v>
      </c>
      <c r="F129" s="1434" t="s">
        <v>137</v>
      </c>
      <c r="G129" s="1434"/>
      <c r="H129" s="1435" t="s">
        <v>138</v>
      </c>
      <c r="I129" s="1434"/>
      <c r="J129" s="1435"/>
      <c r="K129" s="363"/>
      <c r="L129" s="363"/>
      <c r="M129" s="363"/>
      <c r="N129" s="363"/>
      <c r="O129" s="364"/>
      <c r="P129" s="364"/>
      <c r="Q129" s="363"/>
      <c r="R129" s="364"/>
      <c r="S129" s="363"/>
      <c r="T129" s="363"/>
      <c r="U129" s="363"/>
      <c r="V129" s="363"/>
      <c r="W129" s="363"/>
      <c r="X129" s="364"/>
      <c r="Y129" s="364"/>
      <c r="Z129" s="365" t="s">
        <v>1039</v>
      </c>
      <c r="AH129" s="106"/>
      <c r="AI129" s="106"/>
      <c r="AJ129" s="105"/>
      <c r="AK129" s="105"/>
      <c r="AL129" s="105"/>
      <c r="AM129" s="105"/>
      <c r="AN129" s="105"/>
      <c r="AO129" s="105"/>
      <c r="AP129" s="1669"/>
      <c r="AQ129" s="1669"/>
      <c r="AR129" s="1669"/>
      <c r="AS129" s="1669"/>
      <c r="AT129" s="1669"/>
      <c r="AU129" s="1669"/>
      <c r="AV129" s="1669"/>
      <c r="AW129" s="1669"/>
      <c r="AX129" s="105"/>
      <c r="AY129" s="105"/>
      <c r="AZ129" s="105"/>
      <c r="BA129" s="1669"/>
      <c r="BB129" s="1669"/>
      <c r="BC129" s="1669"/>
      <c r="BD129" s="1669"/>
      <c r="BE129" s="90"/>
    </row>
    <row r="130" spans="2:57" ht="39" customHeight="1">
      <c r="B130" s="360" t="s">
        <v>345</v>
      </c>
      <c r="C130" s="1432" t="s">
        <v>91</v>
      </c>
      <c r="D130" s="1441" t="s">
        <v>164</v>
      </c>
      <c r="E130" s="1434" t="s">
        <v>190</v>
      </c>
      <c r="F130" s="1434" t="s">
        <v>386</v>
      </c>
      <c r="G130" s="1434"/>
      <c r="H130" s="1435" t="s">
        <v>191</v>
      </c>
      <c r="I130" s="1434"/>
      <c r="J130" s="1435"/>
      <c r="K130" s="363"/>
      <c r="L130" s="363"/>
      <c r="M130" s="363"/>
      <c r="N130" s="363"/>
      <c r="O130" s="364"/>
      <c r="P130" s="364"/>
      <c r="Q130" s="363"/>
      <c r="R130" s="364"/>
      <c r="S130" s="363"/>
      <c r="T130" s="363"/>
      <c r="U130" s="363"/>
      <c r="V130" s="363"/>
      <c r="W130" s="363"/>
      <c r="X130" s="364"/>
      <c r="Y130" s="364"/>
      <c r="Z130" s="365" t="s">
        <v>1051</v>
      </c>
      <c r="AH130" s="106"/>
      <c r="AI130" s="106"/>
      <c r="AJ130" s="105"/>
      <c r="AK130" s="105"/>
      <c r="AL130" s="105"/>
      <c r="AM130" s="105"/>
      <c r="AN130" s="105"/>
      <c r="AO130" s="105"/>
      <c r="AP130" s="1669"/>
      <c r="AQ130" s="1669"/>
      <c r="AR130" s="1669"/>
      <c r="AS130" s="1669"/>
      <c r="AT130" s="1669"/>
      <c r="AU130" s="1669"/>
      <c r="AV130" s="1669"/>
      <c r="AW130" s="1669"/>
      <c r="AX130" s="105"/>
      <c r="AY130" s="105"/>
      <c r="AZ130" s="105"/>
      <c r="BA130" s="1669"/>
      <c r="BB130" s="1669"/>
      <c r="BC130" s="1669"/>
      <c r="BD130" s="1669"/>
      <c r="BE130" s="90"/>
    </row>
    <row r="131" spans="2:57" ht="25.05" customHeight="1">
      <c r="B131" s="360" t="s">
        <v>346</v>
      </c>
      <c r="C131" s="1432" t="s">
        <v>1374</v>
      </c>
      <c r="D131" s="1441" t="s">
        <v>164</v>
      </c>
      <c r="E131" s="1434" t="s">
        <v>190</v>
      </c>
      <c r="F131" s="1434" t="s">
        <v>190</v>
      </c>
      <c r="G131" s="1434"/>
      <c r="H131" s="1435"/>
      <c r="I131" s="1434"/>
      <c r="J131" s="1435"/>
      <c r="K131" s="363"/>
      <c r="L131" s="363"/>
      <c r="M131" s="363"/>
      <c r="N131" s="363"/>
      <c r="O131" s="364"/>
      <c r="P131" s="364"/>
      <c r="Q131" s="363"/>
      <c r="R131" s="364"/>
      <c r="S131" s="363"/>
      <c r="T131" s="363"/>
      <c r="U131" s="363"/>
      <c r="V131" s="363"/>
      <c r="W131" s="363"/>
      <c r="X131" s="364"/>
      <c r="Y131" s="364"/>
      <c r="Z131" s="365"/>
      <c r="AJ131" s="1019"/>
      <c r="AK131" s="1019"/>
      <c r="AL131" s="1019"/>
      <c r="AM131" s="1019"/>
      <c r="AN131" s="1019"/>
      <c r="AO131" s="1019"/>
      <c r="AP131" s="1019"/>
      <c r="AQ131" s="1019"/>
      <c r="AR131" s="1019"/>
      <c r="AS131" s="1019"/>
      <c r="AT131" s="1019"/>
      <c r="AU131" s="1019"/>
      <c r="AV131" s="1019"/>
      <c r="AW131" s="1019"/>
      <c r="AX131" s="1019"/>
      <c r="AY131" s="1019"/>
      <c r="AZ131" s="1019"/>
      <c r="BA131" s="1019"/>
      <c r="BB131" s="1019"/>
      <c r="BC131" s="1019"/>
      <c r="BD131" s="1019"/>
      <c r="BE131" s="1020"/>
    </row>
    <row r="132" spans="2:57" ht="25.05" customHeight="1">
      <c r="B132" s="360" t="s">
        <v>347</v>
      </c>
      <c r="C132" s="1432" t="s">
        <v>1375</v>
      </c>
      <c r="D132" s="1441" t="s">
        <v>164</v>
      </c>
      <c r="E132" s="1434" t="s">
        <v>190</v>
      </c>
      <c r="F132" s="1434" t="s">
        <v>190</v>
      </c>
      <c r="G132" s="1434"/>
      <c r="H132" s="1435"/>
      <c r="I132" s="1434"/>
      <c r="J132" s="1435"/>
      <c r="K132" s="363"/>
      <c r="L132" s="363"/>
      <c r="M132" s="363"/>
      <c r="N132" s="363"/>
      <c r="O132" s="364"/>
      <c r="P132" s="364"/>
      <c r="Q132" s="363"/>
      <c r="R132" s="364"/>
      <c r="S132" s="363"/>
      <c r="T132" s="363"/>
      <c r="U132" s="363"/>
      <c r="V132" s="363"/>
      <c r="W132" s="363"/>
      <c r="X132" s="364"/>
      <c r="Y132" s="364"/>
      <c r="Z132" s="365"/>
      <c r="AJ132" s="1019"/>
      <c r="AK132" s="1019"/>
      <c r="AL132" s="1019"/>
      <c r="AM132" s="1019"/>
      <c r="AN132" s="1019"/>
      <c r="AO132" s="1019"/>
      <c r="AP132" s="1019"/>
      <c r="AQ132" s="1019"/>
      <c r="AR132" s="1019"/>
      <c r="AS132" s="1019"/>
      <c r="AT132" s="1019"/>
      <c r="AU132" s="1019"/>
      <c r="AV132" s="1019"/>
      <c r="AW132" s="1019"/>
      <c r="AX132" s="1019"/>
      <c r="AY132" s="1019"/>
      <c r="AZ132" s="1019"/>
      <c r="BA132" s="1019"/>
      <c r="BB132" s="1019"/>
      <c r="BC132" s="1019"/>
      <c r="BD132" s="1019"/>
      <c r="BE132" s="1020"/>
    </row>
    <row r="133" spans="2:57" ht="39" customHeight="1">
      <c r="B133" s="360" t="s">
        <v>348</v>
      </c>
      <c r="C133" s="1432" t="s">
        <v>109</v>
      </c>
      <c r="D133" s="1441" t="s">
        <v>164</v>
      </c>
      <c r="E133" s="1434" t="s">
        <v>190</v>
      </c>
      <c r="F133" s="1434" t="s">
        <v>190</v>
      </c>
      <c r="G133" s="1434"/>
      <c r="H133" s="1435"/>
      <c r="I133" s="1434"/>
      <c r="J133" s="1435"/>
      <c r="K133" s="363"/>
      <c r="L133" s="363"/>
      <c r="M133" s="363"/>
      <c r="N133" s="363"/>
      <c r="O133" s="364"/>
      <c r="P133" s="364"/>
      <c r="Q133" s="363"/>
      <c r="R133" s="364"/>
      <c r="S133" s="363"/>
      <c r="T133" s="363"/>
      <c r="U133" s="363"/>
      <c r="V133" s="363"/>
      <c r="W133" s="363"/>
      <c r="X133" s="364"/>
      <c r="Y133" s="364"/>
      <c r="Z133" s="365" t="s">
        <v>2227</v>
      </c>
      <c r="AA133" s="106"/>
      <c r="AB133" s="106"/>
      <c r="AC133" s="106"/>
      <c r="AD133" s="106"/>
      <c r="AE133" s="106"/>
      <c r="AF133" s="106"/>
      <c r="AG133" s="106"/>
      <c r="AH133" s="106"/>
      <c r="AI133" s="106"/>
      <c r="AJ133" s="105"/>
      <c r="AK133" s="105"/>
      <c r="AL133" s="105"/>
      <c r="AM133" s="105"/>
      <c r="AN133" s="105"/>
      <c r="AO133" s="105"/>
      <c r="AP133" s="1669"/>
      <c r="AQ133" s="1669"/>
      <c r="AR133" s="1669"/>
      <c r="AS133" s="1669"/>
      <c r="AT133" s="1669"/>
      <c r="AU133" s="1669"/>
      <c r="AV133" s="1669"/>
      <c r="AW133" s="1669"/>
      <c r="AX133" s="105"/>
      <c r="AY133" s="105"/>
      <c r="AZ133" s="105"/>
      <c r="BA133" s="1669"/>
      <c r="BB133" s="1669"/>
      <c r="BC133" s="1669"/>
      <c r="BD133" s="1669"/>
      <c r="BE133" s="90"/>
    </row>
    <row r="134" spans="2:57" ht="25.05" customHeight="1">
      <c r="B134" s="360" t="s">
        <v>349</v>
      </c>
      <c r="C134" s="1432" t="s">
        <v>175</v>
      </c>
      <c r="D134" s="1441" t="s">
        <v>164</v>
      </c>
      <c r="E134" s="1434" t="s">
        <v>190</v>
      </c>
      <c r="F134" s="1434" t="s">
        <v>190</v>
      </c>
      <c r="G134" s="1434"/>
      <c r="H134" s="1453"/>
      <c r="I134" s="1454"/>
      <c r="J134" s="1453"/>
      <c r="K134" s="374"/>
      <c r="L134" s="374"/>
      <c r="M134" s="374"/>
      <c r="N134" s="374"/>
      <c r="O134" s="373"/>
      <c r="P134" s="373"/>
      <c r="Q134" s="374"/>
      <c r="R134" s="373"/>
      <c r="S134" s="374"/>
      <c r="T134" s="374"/>
      <c r="U134" s="374"/>
      <c r="V134" s="374"/>
      <c r="W134" s="374"/>
      <c r="X134" s="373"/>
      <c r="Y134" s="373"/>
      <c r="Z134" s="365"/>
      <c r="AA134" s="1669"/>
      <c r="AB134" s="1669"/>
      <c r="AC134" s="1669"/>
      <c r="AD134" s="1669"/>
      <c r="AE134" s="1669"/>
      <c r="AF134" s="1669"/>
      <c r="AG134" s="1669"/>
      <c r="AH134" s="1669"/>
      <c r="AI134" s="105"/>
      <c r="AJ134" s="105"/>
      <c r="AK134" s="105"/>
      <c r="AL134" s="105"/>
      <c r="AM134" s="105"/>
      <c r="AN134" s="105"/>
      <c r="AO134" s="105"/>
      <c r="AP134" s="1669"/>
      <c r="AQ134" s="1669"/>
      <c r="AR134" s="1669"/>
      <c r="AS134" s="1669"/>
      <c r="AT134" s="1669"/>
      <c r="AU134" s="1669"/>
      <c r="AV134" s="1669"/>
      <c r="AW134" s="1669"/>
      <c r="AX134" s="105"/>
      <c r="AY134" s="105"/>
      <c r="AZ134" s="105"/>
      <c r="BA134" s="1669"/>
      <c r="BB134" s="1669"/>
      <c r="BC134" s="1669"/>
      <c r="BD134" s="1669"/>
      <c r="BE134" s="90"/>
    </row>
    <row r="135" spans="2:57" ht="25.05" customHeight="1">
      <c r="B135" s="360" t="s">
        <v>350</v>
      </c>
      <c r="C135" s="1432" t="s">
        <v>143</v>
      </c>
      <c r="D135" s="1441" t="s">
        <v>189</v>
      </c>
      <c r="E135" s="1434" t="s">
        <v>190</v>
      </c>
      <c r="F135" s="1434" t="s">
        <v>190</v>
      </c>
      <c r="G135" s="1434"/>
      <c r="H135" s="1453"/>
      <c r="I135" s="1454"/>
      <c r="J135" s="1453"/>
      <c r="K135" s="374"/>
      <c r="L135" s="374"/>
      <c r="M135" s="374"/>
      <c r="N135" s="374"/>
      <c r="O135" s="373"/>
      <c r="P135" s="373"/>
      <c r="Q135" s="374"/>
      <c r="R135" s="373"/>
      <c r="S135" s="363" t="s">
        <v>190</v>
      </c>
      <c r="T135" s="363" t="s">
        <v>190</v>
      </c>
      <c r="U135" s="374"/>
      <c r="V135" s="374"/>
      <c r="W135" s="374"/>
      <c r="X135" s="373"/>
      <c r="Y135" s="373"/>
      <c r="Z135" s="372" t="s">
        <v>385</v>
      </c>
      <c r="AA135" s="1669"/>
      <c r="AB135" s="1669"/>
      <c r="AC135" s="1669"/>
      <c r="AD135" s="1669"/>
      <c r="AE135" s="1669"/>
      <c r="AF135" s="1669"/>
      <c r="AG135" s="1669"/>
      <c r="AH135" s="1669"/>
      <c r="AI135" s="105"/>
      <c r="AJ135" s="105"/>
      <c r="AK135" s="105"/>
      <c r="AL135" s="105"/>
      <c r="AM135" s="105"/>
      <c r="AN135" s="105"/>
      <c r="AO135" s="105"/>
      <c r="AP135" s="1669"/>
      <c r="AQ135" s="1669"/>
      <c r="AR135" s="1669"/>
      <c r="AS135" s="1669"/>
      <c r="AT135" s="1669"/>
      <c r="AU135" s="1669"/>
      <c r="AV135" s="1669"/>
      <c r="AW135" s="1669"/>
      <c r="AX135" s="105"/>
      <c r="AY135" s="105"/>
      <c r="AZ135" s="105"/>
      <c r="BA135" s="1669"/>
      <c r="BB135" s="1669"/>
      <c r="BC135" s="1669"/>
      <c r="BD135" s="1669"/>
      <c r="BE135" s="90"/>
    </row>
    <row r="136" spans="2:57" ht="24.75" customHeight="1">
      <c r="B136" s="360" t="s">
        <v>351</v>
      </c>
      <c r="C136" s="1432" t="s">
        <v>116</v>
      </c>
      <c r="D136" s="1441" t="s">
        <v>164</v>
      </c>
      <c r="E136" s="1434" t="s">
        <v>190</v>
      </c>
      <c r="F136" s="1434" t="s">
        <v>190</v>
      </c>
      <c r="G136" s="1434"/>
      <c r="H136" s="1453"/>
      <c r="I136" s="1454"/>
      <c r="J136" s="1453"/>
      <c r="K136" s="374"/>
      <c r="L136" s="374"/>
      <c r="M136" s="374"/>
      <c r="N136" s="374"/>
      <c r="O136" s="373"/>
      <c r="P136" s="373"/>
      <c r="Q136" s="374"/>
      <c r="R136" s="373"/>
      <c r="S136" s="374"/>
      <c r="T136" s="374"/>
      <c r="U136" s="374"/>
      <c r="V136" s="374"/>
      <c r="W136" s="374"/>
      <c r="X136" s="373"/>
      <c r="Y136" s="373"/>
      <c r="Z136" s="1445" t="s">
        <v>2221</v>
      </c>
      <c r="AA136" s="1669"/>
      <c r="AB136" s="1669"/>
      <c r="AC136" s="1669"/>
      <c r="AD136" s="1669"/>
      <c r="AE136" s="1669"/>
      <c r="AF136" s="1669"/>
      <c r="AG136" s="1669"/>
      <c r="AH136" s="1669"/>
      <c r="AI136" s="105"/>
      <c r="AJ136" s="105"/>
      <c r="AK136" s="105"/>
      <c r="AL136" s="105"/>
      <c r="AM136" s="105"/>
      <c r="AN136" s="105"/>
      <c r="AO136" s="105"/>
      <c r="AP136" s="1669"/>
      <c r="AQ136" s="1669"/>
      <c r="AR136" s="1669"/>
      <c r="AS136" s="1669"/>
      <c r="AT136" s="1669"/>
      <c r="AU136" s="1669"/>
      <c r="AV136" s="1669"/>
      <c r="AW136" s="1669"/>
      <c r="AX136" s="105"/>
      <c r="AY136" s="105"/>
      <c r="AZ136" s="105"/>
      <c r="BA136" s="1669"/>
      <c r="BB136" s="1669"/>
      <c r="BC136" s="1669"/>
      <c r="BD136" s="1669"/>
      <c r="BE136" s="90"/>
    </row>
    <row r="137" spans="2:57" ht="24.75" customHeight="1">
      <c r="B137" s="360" t="s">
        <v>352</v>
      </c>
      <c r="C137" s="1450" t="s">
        <v>1055</v>
      </c>
      <c r="D137" s="1441" t="s">
        <v>327</v>
      </c>
      <c r="E137" s="1434" t="s">
        <v>190</v>
      </c>
      <c r="F137" s="1434" t="s">
        <v>190</v>
      </c>
      <c r="G137" s="1434"/>
      <c r="H137" s="1435"/>
      <c r="I137" s="1434"/>
      <c r="J137" s="1435"/>
      <c r="K137" s="363"/>
      <c r="L137" s="363"/>
      <c r="M137" s="363"/>
      <c r="N137" s="363"/>
      <c r="O137" s="364"/>
      <c r="P137" s="364"/>
      <c r="Q137" s="363"/>
      <c r="R137" s="364"/>
      <c r="S137" s="363"/>
      <c r="T137" s="363"/>
      <c r="U137" s="363"/>
      <c r="V137" s="363"/>
      <c r="W137" s="363"/>
      <c r="X137" s="364"/>
      <c r="Y137" s="364"/>
      <c r="Z137" s="372" t="s">
        <v>737</v>
      </c>
      <c r="AJ137" s="393"/>
      <c r="AK137" s="393"/>
      <c r="AL137" s="393"/>
      <c r="AM137" s="393"/>
      <c r="AN137" s="393"/>
      <c r="AO137" s="393"/>
      <c r="AP137" s="393"/>
      <c r="AQ137" s="393"/>
      <c r="AR137" s="393"/>
      <c r="AS137" s="393"/>
      <c r="AT137" s="393"/>
      <c r="AU137" s="393"/>
      <c r="AV137" s="393"/>
      <c r="AW137" s="393"/>
      <c r="AX137" s="393"/>
      <c r="AY137" s="393"/>
      <c r="AZ137" s="393"/>
      <c r="BA137" s="393"/>
      <c r="BB137" s="393"/>
      <c r="BC137" s="1676"/>
      <c r="BD137" s="1676"/>
      <c r="BE137" s="394"/>
    </row>
    <row r="138" spans="2:57" ht="24.75" customHeight="1">
      <c r="B138" s="360" t="s">
        <v>353</v>
      </c>
      <c r="C138" s="1450" t="s">
        <v>1054</v>
      </c>
      <c r="D138" s="1441" t="s">
        <v>327</v>
      </c>
      <c r="E138" s="1434" t="s">
        <v>190</v>
      </c>
      <c r="F138" s="1434" t="s">
        <v>190</v>
      </c>
      <c r="G138" s="1434"/>
      <c r="H138" s="1435"/>
      <c r="I138" s="1434"/>
      <c r="J138" s="1435"/>
      <c r="K138" s="363"/>
      <c r="L138" s="363"/>
      <c r="M138" s="363"/>
      <c r="N138" s="363"/>
      <c r="O138" s="364"/>
      <c r="P138" s="364"/>
      <c r="Q138" s="363"/>
      <c r="R138" s="364"/>
      <c r="S138" s="363"/>
      <c r="T138" s="363"/>
      <c r="U138" s="363"/>
      <c r="V138" s="363"/>
      <c r="W138" s="363"/>
      <c r="X138" s="364"/>
      <c r="Y138" s="364"/>
      <c r="Z138" s="372" t="s">
        <v>737</v>
      </c>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4"/>
    </row>
    <row r="139" spans="2:57" ht="24.75" customHeight="1">
      <c r="B139" s="360" t="s">
        <v>354</v>
      </c>
      <c r="C139" s="1432" t="s">
        <v>147</v>
      </c>
      <c r="D139" s="1441" t="s">
        <v>327</v>
      </c>
      <c r="E139" s="1434" t="s">
        <v>190</v>
      </c>
      <c r="F139" s="1434" t="s">
        <v>190</v>
      </c>
      <c r="G139" s="1434"/>
      <c r="H139" s="1453"/>
      <c r="I139" s="1454"/>
      <c r="J139" s="1453"/>
      <c r="K139" s="374"/>
      <c r="L139" s="374"/>
      <c r="M139" s="374"/>
      <c r="N139" s="374"/>
      <c r="O139" s="373"/>
      <c r="P139" s="373"/>
      <c r="Q139" s="374"/>
      <c r="R139" s="373"/>
      <c r="S139" s="363"/>
      <c r="T139" s="363"/>
      <c r="U139" s="363"/>
      <c r="V139" s="374"/>
      <c r="W139" s="374"/>
      <c r="X139" s="373"/>
      <c r="Y139" s="373"/>
      <c r="Z139" s="365"/>
      <c r="AA139" s="1669"/>
      <c r="AB139" s="1669"/>
      <c r="AC139" s="1669"/>
      <c r="AD139" s="1669"/>
      <c r="AE139" s="1669"/>
      <c r="AF139" s="1669"/>
      <c r="AG139" s="1669"/>
      <c r="AH139" s="1669"/>
      <c r="AI139" s="105"/>
      <c r="AJ139" s="105"/>
      <c r="AK139" s="105"/>
      <c r="AL139" s="105"/>
      <c r="AM139" s="105"/>
      <c r="AN139" s="105"/>
      <c r="AO139" s="105"/>
      <c r="AP139" s="1669"/>
      <c r="AQ139" s="1669"/>
      <c r="AR139" s="1669"/>
      <c r="AS139" s="1669"/>
      <c r="AT139" s="1669"/>
      <c r="AU139" s="1669"/>
      <c r="AV139" s="1669"/>
      <c r="AW139" s="1669"/>
      <c r="AX139" s="105"/>
      <c r="AY139" s="105"/>
      <c r="AZ139" s="105"/>
      <c r="BA139" s="1669"/>
      <c r="BB139" s="1669"/>
      <c r="BC139" s="1669"/>
      <c r="BD139" s="1669"/>
      <c r="BE139" s="90"/>
    </row>
    <row r="140" spans="2:57" ht="24.75" customHeight="1">
      <c r="B140" s="360" t="s">
        <v>355</v>
      </c>
      <c r="C140" s="1432" t="s">
        <v>148</v>
      </c>
      <c r="D140" s="1441" t="s">
        <v>327</v>
      </c>
      <c r="E140" s="1434" t="s">
        <v>190</v>
      </c>
      <c r="F140" s="1434" t="s">
        <v>190</v>
      </c>
      <c r="G140" s="1434"/>
      <c r="H140" s="1435"/>
      <c r="I140" s="1434"/>
      <c r="J140" s="1435"/>
      <c r="K140" s="363"/>
      <c r="L140" s="363"/>
      <c r="M140" s="363"/>
      <c r="N140" s="363"/>
      <c r="O140" s="364"/>
      <c r="P140" s="364"/>
      <c r="Q140" s="363"/>
      <c r="R140" s="364"/>
      <c r="S140" s="363"/>
      <c r="T140" s="363"/>
      <c r="U140" s="363" t="s">
        <v>190</v>
      </c>
      <c r="V140" s="363"/>
      <c r="W140" s="363"/>
      <c r="X140" s="364"/>
      <c r="Y140" s="364"/>
      <c r="Z140" s="365"/>
      <c r="AA140" s="1669"/>
      <c r="AB140" s="1669"/>
      <c r="AC140" s="1669"/>
      <c r="AD140" s="1669"/>
      <c r="AE140" s="1669"/>
      <c r="AF140" s="1669"/>
      <c r="AG140" s="1669"/>
      <c r="AH140" s="1669"/>
      <c r="AI140" s="105"/>
      <c r="AJ140" s="105"/>
      <c r="AK140" s="105"/>
      <c r="AL140" s="105"/>
      <c r="AM140" s="105"/>
      <c r="AN140" s="105"/>
      <c r="AO140" s="105"/>
      <c r="AP140" s="1669"/>
      <c r="AQ140" s="1669"/>
      <c r="AR140" s="1669"/>
      <c r="AS140" s="1669"/>
      <c r="AT140" s="1669"/>
      <c r="AU140" s="1669"/>
      <c r="AV140" s="1669"/>
      <c r="AW140" s="1669"/>
      <c r="AX140" s="105"/>
      <c r="AY140" s="105"/>
      <c r="AZ140" s="105"/>
      <c r="BA140" s="1669"/>
      <c r="BB140" s="1669"/>
      <c r="BC140" s="1669"/>
      <c r="BD140" s="1669"/>
      <c r="BE140" s="90"/>
    </row>
    <row r="141" spans="2:57" ht="25.05" customHeight="1">
      <c r="B141" s="360" t="s">
        <v>356</v>
      </c>
      <c r="C141" s="1432" t="s">
        <v>1742</v>
      </c>
      <c r="D141" s="1441" t="s">
        <v>164</v>
      </c>
      <c r="E141" s="1434" t="s">
        <v>190</v>
      </c>
      <c r="F141" s="1434" t="s">
        <v>190</v>
      </c>
      <c r="G141" s="1434"/>
      <c r="H141" s="1453"/>
      <c r="I141" s="1434" t="s">
        <v>190</v>
      </c>
      <c r="J141" s="1453"/>
      <c r="K141" s="374"/>
      <c r="L141" s="374"/>
      <c r="M141" s="374"/>
      <c r="N141" s="374"/>
      <c r="O141" s="373"/>
      <c r="P141" s="373"/>
      <c r="Q141" s="374"/>
      <c r="R141" s="373"/>
      <c r="S141" s="374"/>
      <c r="T141" s="374"/>
      <c r="U141" s="374"/>
      <c r="V141" s="374"/>
      <c r="W141" s="374"/>
      <c r="X141" s="373"/>
      <c r="Y141" s="373"/>
      <c r="Z141" s="1445" t="s">
        <v>2224</v>
      </c>
      <c r="AA141" s="1018"/>
      <c r="AB141" s="1018"/>
      <c r="AC141" s="1018"/>
      <c r="AD141" s="1018"/>
      <c r="AE141" s="1018"/>
      <c r="AF141" s="1018"/>
      <c r="AG141" s="1018"/>
      <c r="AH141" s="1018"/>
      <c r="AI141" s="1018"/>
      <c r="AJ141" s="1018"/>
      <c r="AK141" s="1018"/>
      <c r="AL141" s="1018"/>
      <c r="AM141" s="1018"/>
      <c r="AN141" s="1018"/>
      <c r="AO141" s="1018"/>
      <c r="AP141" s="1018"/>
      <c r="AQ141" s="1018"/>
      <c r="AR141" s="1018"/>
      <c r="AS141" s="1018"/>
      <c r="AT141" s="1018"/>
      <c r="AU141" s="1018"/>
      <c r="AV141" s="1018"/>
      <c r="AW141" s="1018"/>
      <c r="AX141" s="1018"/>
      <c r="AY141" s="1018"/>
      <c r="AZ141" s="1018"/>
      <c r="BA141" s="1018"/>
      <c r="BB141" s="1018"/>
      <c r="BC141" s="1018"/>
      <c r="BD141" s="1018"/>
      <c r="BE141" s="1020"/>
    </row>
    <row r="142" spans="2:57" ht="24.6" customHeight="1">
      <c r="B142" s="360" t="s">
        <v>749</v>
      </c>
      <c r="C142" s="361" t="s">
        <v>111</v>
      </c>
      <c r="D142" s="362" t="s">
        <v>164</v>
      </c>
      <c r="E142" s="363" t="s">
        <v>190</v>
      </c>
      <c r="F142" s="363" t="s">
        <v>190</v>
      </c>
      <c r="G142" s="363"/>
      <c r="H142" s="364"/>
      <c r="I142" s="363"/>
      <c r="J142" s="364"/>
      <c r="K142" s="363"/>
      <c r="L142" s="363"/>
      <c r="M142" s="363"/>
      <c r="N142" s="363"/>
      <c r="O142" s="364"/>
      <c r="P142" s="364"/>
      <c r="Q142" s="363"/>
      <c r="R142" s="364"/>
      <c r="S142" s="363"/>
      <c r="T142" s="363"/>
      <c r="U142" s="363"/>
      <c r="V142" s="363"/>
      <c r="W142" s="363"/>
      <c r="X142" s="364"/>
      <c r="Y142" s="364"/>
      <c r="Z142" s="365" t="s">
        <v>1041</v>
      </c>
      <c r="AA142" s="1669"/>
      <c r="AB142" s="1669"/>
      <c r="AC142" s="1669"/>
      <c r="AD142" s="1669"/>
      <c r="AE142" s="1669"/>
      <c r="AF142" s="1669"/>
      <c r="AG142" s="1669"/>
      <c r="AH142" s="1669"/>
      <c r="AI142" s="105"/>
      <c r="AJ142" s="105"/>
      <c r="AK142" s="105"/>
      <c r="AL142" s="105"/>
      <c r="AM142" s="105"/>
      <c r="AN142" s="105"/>
      <c r="AO142" s="105"/>
      <c r="AP142" s="1669"/>
      <c r="AQ142" s="1669"/>
      <c r="AR142" s="1669"/>
      <c r="AS142" s="1669"/>
      <c r="AT142" s="1669"/>
      <c r="AU142" s="1669"/>
      <c r="AV142" s="1669"/>
      <c r="AW142" s="1669"/>
      <c r="AX142" s="105"/>
      <c r="AY142" s="105"/>
      <c r="AZ142" s="105"/>
      <c r="BA142" s="1669"/>
      <c r="BB142" s="1669"/>
      <c r="BC142" s="1669"/>
      <c r="BD142" s="1669"/>
      <c r="BE142" s="90"/>
    </row>
    <row r="143" spans="2:57" ht="24.75" customHeight="1">
      <c r="B143" s="360" t="s">
        <v>750</v>
      </c>
      <c r="C143" s="361" t="s">
        <v>146</v>
      </c>
      <c r="D143" s="362" t="s">
        <v>164</v>
      </c>
      <c r="E143" s="363" t="s">
        <v>190</v>
      </c>
      <c r="F143" s="363" t="s">
        <v>190</v>
      </c>
      <c r="G143" s="363"/>
      <c r="H143" s="364"/>
      <c r="I143" s="363"/>
      <c r="J143" s="364" t="s">
        <v>190</v>
      </c>
      <c r="K143" s="363"/>
      <c r="L143" s="363"/>
      <c r="M143" s="363"/>
      <c r="N143" s="363"/>
      <c r="O143" s="364"/>
      <c r="P143" s="364"/>
      <c r="Q143" s="363"/>
      <c r="R143" s="364"/>
      <c r="S143" s="363"/>
      <c r="T143" s="363"/>
      <c r="U143" s="363"/>
      <c r="V143" s="363"/>
      <c r="W143" s="363"/>
      <c r="X143" s="364"/>
      <c r="Y143" s="364"/>
      <c r="Z143" s="365" t="s">
        <v>1024</v>
      </c>
      <c r="AA143" s="1669"/>
      <c r="AB143" s="1669"/>
      <c r="AC143" s="1669"/>
      <c r="AD143" s="1669"/>
      <c r="AE143" s="1669"/>
      <c r="AF143" s="1669"/>
      <c r="AG143" s="1669"/>
      <c r="AH143" s="1669"/>
      <c r="AI143" s="105"/>
      <c r="AJ143" s="105"/>
      <c r="AK143" s="105"/>
      <c r="AL143" s="105"/>
      <c r="AM143" s="105"/>
      <c r="AN143" s="105"/>
      <c r="AO143" s="105"/>
      <c r="AP143" s="1669"/>
      <c r="AQ143" s="1669"/>
      <c r="AR143" s="1669"/>
      <c r="AS143" s="1669"/>
      <c r="AT143" s="1669"/>
      <c r="AU143" s="1669"/>
      <c r="AV143" s="1669"/>
      <c r="AW143" s="1669"/>
      <c r="AX143" s="105"/>
      <c r="AY143" s="105"/>
      <c r="AZ143" s="105"/>
      <c r="BA143" s="1669"/>
      <c r="BB143" s="1669"/>
      <c r="BC143" s="1669"/>
      <c r="BD143" s="1669"/>
      <c r="BE143" s="90"/>
    </row>
    <row r="144" spans="2:57" ht="24.75" customHeight="1">
      <c r="B144" s="360" t="s">
        <v>751</v>
      </c>
      <c r="C144" s="426" t="s">
        <v>742</v>
      </c>
      <c r="D144" s="362" t="s">
        <v>327</v>
      </c>
      <c r="E144" s="363" t="s">
        <v>190</v>
      </c>
      <c r="F144" s="363" t="s">
        <v>190</v>
      </c>
      <c r="G144" s="363"/>
      <c r="H144" s="364" t="s">
        <v>191</v>
      </c>
      <c r="I144" s="363"/>
      <c r="J144" s="364"/>
      <c r="K144" s="363"/>
      <c r="L144" s="363"/>
      <c r="M144" s="363"/>
      <c r="N144" s="363"/>
      <c r="O144" s="364"/>
      <c r="P144" s="364"/>
      <c r="Q144" s="363"/>
      <c r="R144" s="364"/>
      <c r="S144" s="363"/>
      <c r="T144" s="363"/>
      <c r="U144" s="363"/>
      <c r="V144" s="363"/>
      <c r="W144" s="363"/>
      <c r="X144" s="364"/>
      <c r="Y144" s="364"/>
      <c r="Z144" s="372" t="s">
        <v>737</v>
      </c>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4"/>
    </row>
    <row r="145" spans="2:57" ht="24.75" customHeight="1">
      <c r="B145" s="360" t="s">
        <v>1777</v>
      </c>
      <c r="C145" s="426" t="s">
        <v>743</v>
      </c>
      <c r="D145" s="362" t="s">
        <v>327</v>
      </c>
      <c r="E145" s="363" t="s">
        <v>190</v>
      </c>
      <c r="F145" s="363" t="s">
        <v>190</v>
      </c>
      <c r="G145" s="363"/>
      <c r="H145" s="364" t="s">
        <v>191</v>
      </c>
      <c r="I145" s="363"/>
      <c r="J145" s="364"/>
      <c r="K145" s="363"/>
      <c r="L145" s="363"/>
      <c r="M145" s="363"/>
      <c r="N145" s="363"/>
      <c r="O145" s="364"/>
      <c r="P145" s="364"/>
      <c r="Q145" s="363"/>
      <c r="R145" s="364"/>
      <c r="S145" s="363"/>
      <c r="T145" s="363"/>
      <c r="U145" s="363"/>
      <c r="V145" s="363"/>
      <c r="W145" s="363"/>
      <c r="X145" s="364"/>
      <c r="Y145" s="364"/>
      <c r="Z145" s="372" t="s">
        <v>737</v>
      </c>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4"/>
    </row>
    <row r="146" spans="2:57" ht="24.75" customHeight="1">
      <c r="B146" s="360" t="s">
        <v>1778</v>
      </c>
      <c r="C146" s="426" t="s">
        <v>745</v>
      </c>
      <c r="D146" s="362" t="s">
        <v>327</v>
      </c>
      <c r="E146" s="363" t="s">
        <v>190</v>
      </c>
      <c r="F146" s="363" t="s">
        <v>190</v>
      </c>
      <c r="G146" s="363"/>
      <c r="H146" s="364"/>
      <c r="I146" s="363"/>
      <c r="J146" s="364"/>
      <c r="K146" s="363"/>
      <c r="L146" s="363"/>
      <c r="M146" s="363"/>
      <c r="N146" s="363"/>
      <c r="O146" s="364"/>
      <c r="P146" s="364"/>
      <c r="Q146" s="363"/>
      <c r="R146" s="364"/>
      <c r="S146" s="363"/>
      <c r="T146" s="363"/>
      <c r="U146" s="363"/>
      <c r="V146" s="363"/>
      <c r="W146" s="363"/>
      <c r="X146" s="364"/>
      <c r="Y146" s="364"/>
      <c r="Z146" s="372" t="s">
        <v>737</v>
      </c>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4"/>
    </row>
    <row r="147" spans="2:57" ht="37.200000000000003" customHeight="1">
      <c r="B147" s="360" t="s">
        <v>1779</v>
      </c>
      <c r="C147" s="1442" t="s">
        <v>1754</v>
      </c>
      <c r="D147" s="1441" t="s">
        <v>164</v>
      </c>
      <c r="E147" s="1434" t="s">
        <v>190</v>
      </c>
      <c r="F147" s="1434" t="s">
        <v>190</v>
      </c>
      <c r="G147" s="439"/>
      <c r="H147" s="440"/>
      <c r="I147" s="439"/>
      <c r="J147" s="440"/>
      <c r="K147" s="439"/>
      <c r="L147" s="439"/>
      <c r="M147" s="439"/>
      <c r="N147" s="439"/>
      <c r="O147" s="440"/>
      <c r="P147" s="1431"/>
      <c r="Q147" s="439"/>
      <c r="R147" s="440" t="s">
        <v>190</v>
      </c>
      <c r="S147" s="439"/>
      <c r="T147" s="439"/>
      <c r="U147" s="439"/>
      <c r="V147" s="439"/>
      <c r="W147" s="439"/>
      <c r="X147" s="440"/>
      <c r="Y147" s="440"/>
      <c r="Z147" s="1448" t="s">
        <v>2226</v>
      </c>
      <c r="AJ147" s="1019"/>
      <c r="AK147" s="1019"/>
      <c r="AL147" s="1019"/>
      <c r="AM147" s="1019"/>
      <c r="AN147" s="1019"/>
      <c r="AO147" s="1019"/>
      <c r="AP147" s="1019"/>
      <c r="AQ147" s="1019"/>
      <c r="AR147" s="1019"/>
      <c r="AS147" s="1019"/>
      <c r="AT147" s="1019"/>
      <c r="AU147" s="1019"/>
      <c r="AV147" s="1019"/>
      <c r="AW147" s="1019"/>
      <c r="AX147" s="1019"/>
      <c r="AY147" s="1019"/>
      <c r="AZ147" s="1019"/>
      <c r="BA147" s="1019"/>
      <c r="BB147" s="1019"/>
      <c r="BC147" s="1019"/>
      <c r="BD147" s="1019"/>
      <c r="BE147" s="1020"/>
    </row>
    <row r="148" spans="2:57" ht="24.75" customHeight="1">
      <c r="B148" s="360" t="s">
        <v>1780</v>
      </c>
      <c r="C148" s="361" t="s">
        <v>113</v>
      </c>
      <c r="D148" s="362" t="s">
        <v>164</v>
      </c>
      <c r="E148" s="363" t="s">
        <v>190</v>
      </c>
      <c r="F148" s="363" t="s">
        <v>190</v>
      </c>
      <c r="G148" s="363"/>
      <c r="H148" s="364"/>
      <c r="I148" s="439"/>
      <c r="J148" s="364"/>
      <c r="K148" s="364"/>
      <c r="L148" s="439"/>
      <c r="M148" s="364" t="s">
        <v>190</v>
      </c>
      <c r="N148" s="363"/>
      <c r="O148" s="364"/>
      <c r="P148" s="364"/>
      <c r="Q148" s="363"/>
      <c r="R148" s="364"/>
      <c r="S148" s="363"/>
      <c r="T148" s="363"/>
      <c r="U148" s="363"/>
      <c r="V148" s="364"/>
      <c r="W148" s="364"/>
      <c r="X148" s="364"/>
      <c r="Y148" s="364"/>
      <c r="Z148" s="441" t="s">
        <v>1041</v>
      </c>
      <c r="AA148" s="1669"/>
      <c r="AB148" s="1669"/>
      <c r="AC148" s="1669"/>
      <c r="AD148" s="1669"/>
      <c r="AE148" s="1669"/>
      <c r="AF148" s="1669"/>
      <c r="AG148" s="1669"/>
      <c r="AH148" s="1669"/>
      <c r="AI148" s="105"/>
      <c r="AJ148" s="105"/>
      <c r="AK148" s="105"/>
      <c r="AL148" s="105"/>
      <c r="AM148" s="105"/>
      <c r="AN148" s="105"/>
      <c r="AO148" s="105"/>
      <c r="AP148" s="1669"/>
      <c r="AQ148" s="1669"/>
      <c r="AR148" s="1669"/>
      <c r="AS148" s="1669"/>
      <c r="AT148" s="1669"/>
      <c r="AU148" s="1669"/>
      <c r="AV148" s="1669"/>
      <c r="AW148" s="1669"/>
      <c r="AX148" s="105"/>
      <c r="AY148" s="105"/>
      <c r="AZ148" s="105"/>
      <c r="BA148" s="1669"/>
      <c r="BB148" s="1669"/>
      <c r="BC148" s="1669"/>
      <c r="BD148" s="1669"/>
      <c r="BE148" s="90"/>
    </row>
    <row r="149" spans="2:57" ht="25.05" customHeight="1">
      <c r="B149" s="603" t="s">
        <v>1781</v>
      </c>
      <c r="C149" s="604" t="s">
        <v>1006</v>
      </c>
      <c r="D149" s="593" t="s">
        <v>164</v>
      </c>
      <c r="E149" s="594" t="s">
        <v>190</v>
      </c>
      <c r="F149" s="594" t="s">
        <v>190</v>
      </c>
      <c r="G149" s="659"/>
      <c r="H149" s="605"/>
      <c r="I149" s="370"/>
      <c r="J149" s="605"/>
      <c r="K149" s="605"/>
      <c r="L149" s="370"/>
      <c r="M149" s="594"/>
      <c r="N149" s="659"/>
      <c r="O149" s="605"/>
      <c r="P149" s="605"/>
      <c r="Q149" s="594"/>
      <c r="R149" s="605"/>
      <c r="S149" s="594"/>
      <c r="T149" s="659"/>
      <c r="U149" s="594"/>
      <c r="V149" s="659"/>
      <c r="W149" s="594"/>
      <c r="X149" s="605"/>
      <c r="Y149" s="605"/>
      <c r="Z149" s="371"/>
      <c r="AH149" s="592"/>
      <c r="AI149" s="592"/>
      <c r="AJ149" s="591"/>
      <c r="AK149" s="591"/>
      <c r="AL149" s="591"/>
      <c r="AM149" s="591"/>
      <c r="AN149" s="591"/>
      <c r="AO149" s="591"/>
      <c r="AP149" s="1669"/>
      <c r="AQ149" s="1669"/>
      <c r="AR149" s="1669"/>
      <c r="AS149" s="1669"/>
      <c r="AT149" s="1669"/>
      <c r="AU149" s="1669"/>
      <c r="AV149" s="1669"/>
      <c r="AW149" s="1669"/>
      <c r="AX149" s="591"/>
      <c r="AY149" s="591"/>
      <c r="AZ149" s="591"/>
      <c r="BA149" s="1669"/>
      <c r="BB149" s="1669"/>
      <c r="BC149" s="1669"/>
      <c r="BD149" s="1669"/>
      <c r="BE149" s="595"/>
    </row>
    <row r="150" spans="2:57" ht="15" customHeight="1">
      <c r="Z150" s="104"/>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row>
    <row r="151" spans="2:57" ht="15" customHeight="1">
      <c r="Z151" s="104"/>
      <c r="AH151" s="1024"/>
      <c r="AI151" s="1024"/>
      <c r="AJ151" s="1033"/>
      <c r="AK151" s="1033"/>
      <c r="AL151" s="1033"/>
      <c r="AM151" s="1033"/>
      <c r="AN151" s="1033"/>
      <c r="AO151" s="1033"/>
      <c r="AP151" s="1033"/>
      <c r="AQ151" s="1033"/>
      <c r="AR151" s="1033"/>
      <c r="AS151" s="1033"/>
      <c r="AT151" s="1033"/>
      <c r="AU151" s="1033"/>
      <c r="AV151" s="1033"/>
      <c r="AW151" s="1033"/>
      <c r="AX151" s="1033"/>
      <c r="AY151" s="1033"/>
      <c r="AZ151" s="1033"/>
      <c r="BA151" s="1033"/>
      <c r="BB151" s="1033"/>
      <c r="BC151" s="1033"/>
      <c r="BD151" s="1033"/>
      <c r="BE151" s="1033"/>
    </row>
    <row r="152" spans="2:57" s="94" customFormat="1" ht="16.2">
      <c r="B152" s="1069" t="s">
        <v>1782</v>
      </c>
      <c r="C152" s="1000"/>
      <c r="D152" s="1000" t="s">
        <v>322</v>
      </c>
      <c r="E152" s="1000"/>
      <c r="F152" s="1000"/>
      <c r="G152" s="1000"/>
      <c r="H152" s="1000"/>
      <c r="I152" s="1000"/>
      <c r="J152" s="1000"/>
      <c r="K152" s="1000"/>
      <c r="L152" s="1000"/>
      <c r="M152" s="1000"/>
      <c r="N152" s="1000"/>
      <c r="O152" s="1000"/>
      <c r="P152" s="1000"/>
      <c r="Q152" s="1000"/>
      <c r="R152" s="1000"/>
      <c r="S152" s="1000"/>
      <c r="T152" s="1000"/>
      <c r="U152" s="1000"/>
      <c r="V152" s="1000"/>
      <c r="W152" s="1000"/>
      <c r="X152" s="1000"/>
      <c r="Y152" s="1000"/>
      <c r="Z152" s="1000"/>
      <c r="AH152" s="1024"/>
      <c r="AI152" s="1024"/>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row>
    <row r="153" spans="2:57" ht="25.05" customHeight="1">
      <c r="B153" s="354" t="s">
        <v>1784</v>
      </c>
      <c r="C153" s="1458" t="s">
        <v>1374</v>
      </c>
      <c r="D153" s="1459" t="s">
        <v>164</v>
      </c>
      <c r="E153" s="1437" t="s">
        <v>190</v>
      </c>
      <c r="F153" s="1437" t="s">
        <v>190</v>
      </c>
      <c r="G153" s="1437"/>
      <c r="H153" s="1460"/>
      <c r="I153" s="1437"/>
      <c r="J153" s="1460"/>
      <c r="K153" s="1437"/>
      <c r="L153" s="1437"/>
      <c r="M153" s="1437"/>
      <c r="N153" s="1437"/>
      <c r="O153" s="1471"/>
      <c r="P153" s="1472"/>
      <c r="Q153" s="1437"/>
      <c r="R153" s="1472"/>
      <c r="S153" s="1473"/>
      <c r="T153" s="1473"/>
      <c r="U153" s="1473"/>
      <c r="V153" s="1473"/>
      <c r="W153" s="1473"/>
      <c r="X153" s="1472"/>
      <c r="Y153" s="1472"/>
      <c r="Z153" s="1474"/>
      <c r="AA153" s="598"/>
      <c r="AJ153" s="1024"/>
      <c r="AK153" s="1024"/>
      <c r="AL153" s="1024"/>
      <c r="AM153" s="1024"/>
      <c r="AN153" s="1024"/>
      <c r="AO153" s="1024"/>
      <c r="AP153" s="1024"/>
      <c r="AQ153" s="1024"/>
      <c r="AR153" s="1024"/>
      <c r="AS153" s="1024"/>
      <c r="AT153" s="1024"/>
      <c r="AU153" s="1024"/>
      <c r="AV153" s="1024"/>
      <c r="AW153" s="1024"/>
      <c r="AX153" s="1024"/>
      <c r="AY153" s="1024"/>
      <c r="AZ153" s="1024"/>
      <c r="BA153" s="1024"/>
      <c r="BB153" s="1024"/>
      <c r="BC153" s="1024"/>
      <c r="BD153" s="1024"/>
      <c r="BE153" s="1033"/>
    </row>
    <row r="154" spans="2:57" ht="25.05" customHeight="1">
      <c r="B154" s="1068" t="s">
        <v>1785</v>
      </c>
      <c r="C154" s="1475" t="s">
        <v>1786</v>
      </c>
      <c r="D154" s="1476" t="s">
        <v>164</v>
      </c>
      <c r="E154" s="1473" t="s">
        <v>137</v>
      </c>
      <c r="F154" s="1473" t="s">
        <v>137</v>
      </c>
      <c r="G154" s="1473"/>
      <c r="H154" s="1472"/>
      <c r="I154" s="1473"/>
      <c r="J154" s="1472"/>
      <c r="K154" s="1473"/>
      <c r="L154" s="1473"/>
      <c r="M154" s="1473"/>
      <c r="N154" s="1473"/>
      <c r="O154" s="1472"/>
      <c r="P154" s="1472"/>
      <c r="Q154" s="1473"/>
      <c r="R154" s="1472"/>
      <c r="S154" s="1473"/>
      <c r="T154" s="1473"/>
      <c r="U154" s="1473"/>
      <c r="V154" s="1473"/>
      <c r="W154" s="1473"/>
      <c r="X154" s="1472"/>
      <c r="Y154" s="1472"/>
      <c r="Z154" s="1477"/>
      <c r="AH154" s="1024"/>
      <c r="AI154" s="1024"/>
      <c r="AJ154" s="1023"/>
      <c r="AK154" s="1023"/>
      <c r="AL154" s="1023"/>
      <c r="AM154" s="1023"/>
      <c r="AN154" s="1023"/>
      <c r="AO154" s="1023"/>
      <c r="AP154" s="1669"/>
      <c r="AQ154" s="1669"/>
      <c r="AR154" s="1669"/>
      <c r="AS154" s="1669"/>
      <c r="AT154" s="1669"/>
      <c r="AU154" s="1669"/>
      <c r="AV154" s="1669"/>
      <c r="AW154" s="1669"/>
      <c r="AX154" s="1023"/>
      <c r="AY154" s="1023"/>
      <c r="AZ154" s="1023"/>
      <c r="BA154" s="1669"/>
      <c r="BB154" s="1669"/>
      <c r="BC154" s="1669"/>
      <c r="BD154" s="1669"/>
      <c r="BE154" s="1033"/>
    </row>
    <row r="155" spans="2:57" ht="25.05" customHeight="1">
      <c r="B155" s="1068" t="s">
        <v>1790</v>
      </c>
      <c r="C155" s="1478" t="s">
        <v>1351</v>
      </c>
      <c r="D155" s="1441" t="s">
        <v>164</v>
      </c>
      <c r="E155" s="1434" t="s">
        <v>137</v>
      </c>
      <c r="F155" s="1434" t="s">
        <v>137</v>
      </c>
      <c r="G155" s="1434"/>
      <c r="H155" s="1435"/>
      <c r="I155" s="1434"/>
      <c r="J155" s="1435"/>
      <c r="K155" s="1434"/>
      <c r="L155" s="1434"/>
      <c r="M155" s="1434"/>
      <c r="N155" s="1434"/>
      <c r="O155" s="1435"/>
      <c r="P155" s="1435"/>
      <c r="Q155" s="1434"/>
      <c r="R155" s="1435"/>
      <c r="S155" s="1434"/>
      <c r="T155" s="1434"/>
      <c r="U155" s="1434"/>
      <c r="V155" s="1434"/>
      <c r="W155" s="1434"/>
      <c r="X155" s="1435"/>
      <c r="Y155" s="1435"/>
      <c r="Z155" s="1445"/>
      <c r="AH155" s="1024"/>
      <c r="AI155" s="1024"/>
      <c r="AJ155" s="1023"/>
      <c r="AK155" s="1023"/>
      <c r="AL155" s="1023"/>
      <c r="AM155" s="1023"/>
      <c r="AN155" s="1023"/>
      <c r="AO155" s="1023"/>
      <c r="AP155" s="1669"/>
      <c r="AQ155" s="1669"/>
      <c r="AR155" s="1669"/>
      <c r="AS155" s="1669"/>
      <c r="AT155" s="1669"/>
      <c r="AU155" s="1669"/>
      <c r="AV155" s="1669"/>
      <c r="AW155" s="1669"/>
      <c r="AX155" s="1023"/>
      <c r="AY155" s="1023"/>
      <c r="AZ155" s="1023"/>
      <c r="BA155" s="1669"/>
      <c r="BB155" s="1669"/>
      <c r="BC155" s="1669"/>
      <c r="BD155" s="1669"/>
      <c r="BE155" s="1033"/>
    </row>
    <row r="156" spans="2:57" ht="25.05" customHeight="1">
      <c r="B156" s="1068" t="s">
        <v>1791</v>
      </c>
      <c r="C156" s="1478" t="s">
        <v>1787</v>
      </c>
      <c r="D156" s="1441" t="s">
        <v>164</v>
      </c>
      <c r="E156" s="1434" t="s">
        <v>190</v>
      </c>
      <c r="F156" s="1434" t="s">
        <v>190</v>
      </c>
      <c r="G156" s="1434"/>
      <c r="H156" s="1435"/>
      <c r="I156" s="1434"/>
      <c r="J156" s="1435"/>
      <c r="K156" s="1434"/>
      <c r="L156" s="1434"/>
      <c r="M156" s="1434"/>
      <c r="N156" s="1434"/>
      <c r="O156" s="1435"/>
      <c r="P156" s="1435"/>
      <c r="Q156" s="1434"/>
      <c r="R156" s="1435"/>
      <c r="S156" s="1434"/>
      <c r="T156" s="1434"/>
      <c r="U156" s="1434"/>
      <c r="V156" s="1434"/>
      <c r="W156" s="1434"/>
      <c r="X156" s="1435"/>
      <c r="Y156" s="1435"/>
      <c r="Z156" s="1445"/>
      <c r="AH156" s="1024"/>
      <c r="AI156" s="1024"/>
      <c r="AJ156" s="1023"/>
      <c r="AK156" s="1023"/>
      <c r="AL156" s="1023"/>
      <c r="AM156" s="1023"/>
      <c r="AN156" s="1023"/>
      <c r="AO156" s="1023"/>
      <c r="AP156" s="1669"/>
      <c r="AQ156" s="1669"/>
      <c r="AR156" s="1669"/>
      <c r="AS156" s="1669"/>
      <c r="AT156" s="1669"/>
      <c r="AU156" s="1669"/>
      <c r="AV156" s="1669"/>
      <c r="AW156" s="1669"/>
      <c r="AX156" s="1023"/>
      <c r="AY156" s="1023"/>
      <c r="AZ156" s="1023"/>
      <c r="BA156" s="1669"/>
      <c r="BB156" s="1669"/>
      <c r="BC156" s="1669"/>
      <c r="BD156" s="1669"/>
      <c r="BE156" s="1033"/>
    </row>
    <row r="157" spans="2:57" ht="25.05" customHeight="1">
      <c r="B157" s="1068" t="s">
        <v>1792</v>
      </c>
      <c r="C157" s="1432" t="s">
        <v>172</v>
      </c>
      <c r="D157" s="1441" t="s">
        <v>164</v>
      </c>
      <c r="E157" s="1434" t="s">
        <v>190</v>
      </c>
      <c r="F157" s="1434" t="s">
        <v>190</v>
      </c>
      <c r="G157" s="1434"/>
      <c r="H157" s="1435"/>
      <c r="I157" s="1434"/>
      <c r="J157" s="1435"/>
      <c r="K157" s="1434"/>
      <c r="L157" s="1434"/>
      <c r="M157" s="1434"/>
      <c r="N157" s="1434"/>
      <c r="O157" s="1435"/>
      <c r="P157" s="1435"/>
      <c r="Q157" s="1434"/>
      <c r="R157" s="1435"/>
      <c r="S157" s="1434"/>
      <c r="T157" s="1434"/>
      <c r="U157" s="1434"/>
      <c r="V157" s="1434"/>
      <c r="W157" s="1434"/>
      <c r="X157" s="1435"/>
      <c r="Y157" s="1435"/>
      <c r="Z157" s="1445"/>
      <c r="AH157" s="1024"/>
      <c r="AI157" s="1024"/>
      <c r="AJ157" s="1023"/>
      <c r="AK157" s="1023"/>
      <c r="AL157" s="1023"/>
      <c r="AM157" s="1023"/>
      <c r="AN157" s="1023"/>
      <c r="AO157" s="1023"/>
      <c r="AP157" s="1669"/>
      <c r="AQ157" s="1669"/>
      <c r="AR157" s="1669"/>
      <c r="AS157" s="1669"/>
      <c r="AT157" s="1669"/>
      <c r="AU157" s="1669"/>
      <c r="AV157" s="1669"/>
      <c r="AW157" s="1669"/>
      <c r="AX157" s="1023"/>
      <c r="AY157" s="1023"/>
      <c r="AZ157" s="1023"/>
      <c r="BA157" s="1669"/>
      <c r="BB157" s="1669"/>
      <c r="BC157" s="1669"/>
      <c r="BD157" s="1669"/>
      <c r="BE157" s="1033"/>
    </row>
    <row r="158" spans="2:57" ht="25.05" customHeight="1">
      <c r="B158" s="1068" t="s">
        <v>1793</v>
      </c>
      <c r="C158" s="1450" t="s">
        <v>1302</v>
      </c>
      <c r="D158" s="1441" t="s">
        <v>164</v>
      </c>
      <c r="E158" s="1434" t="s">
        <v>190</v>
      </c>
      <c r="F158" s="1434" t="s">
        <v>190</v>
      </c>
      <c r="G158" s="1434"/>
      <c r="H158" s="1435"/>
      <c r="I158" s="1434"/>
      <c r="J158" s="1435"/>
      <c r="K158" s="1434"/>
      <c r="L158" s="1434"/>
      <c r="M158" s="1434"/>
      <c r="N158" s="1434"/>
      <c r="O158" s="1435"/>
      <c r="P158" s="1435"/>
      <c r="Q158" s="1434"/>
      <c r="R158" s="1435"/>
      <c r="S158" s="1434"/>
      <c r="T158" s="1434"/>
      <c r="U158" s="1434"/>
      <c r="V158" s="1434"/>
      <c r="W158" s="1434"/>
      <c r="X158" s="1435"/>
      <c r="Y158" s="1435"/>
      <c r="Z158" s="1445"/>
      <c r="AH158" s="1024"/>
      <c r="AI158" s="1024"/>
      <c r="AJ158" s="1023"/>
      <c r="AK158" s="1023"/>
      <c r="AL158" s="1023"/>
      <c r="AM158" s="1023"/>
      <c r="AN158" s="1023"/>
      <c r="AO158" s="1023"/>
      <c r="AP158" s="1023"/>
      <c r="AQ158" s="1023"/>
      <c r="AR158" s="1023"/>
      <c r="AS158" s="1023"/>
      <c r="AT158" s="1023"/>
      <c r="AU158" s="1023"/>
      <c r="AV158" s="1023"/>
      <c r="AW158" s="1023"/>
      <c r="AX158" s="1023"/>
      <c r="AY158" s="1023"/>
      <c r="AZ158" s="1023"/>
      <c r="BA158" s="1023"/>
      <c r="BB158" s="1023"/>
      <c r="BC158" s="1023"/>
      <c r="BD158" s="1023"/>
      <c r="BE158" s="1033"/>
    </row>
    <row r="159" spans="2:57" ht="25.05" customHeight="1">
      <c r="B159" s="1068" t="s">
        <v>1794</v>
      </c>
      <c r="C159" s="1450" t="s">
        <v>1788</v>
      </c>
      <c r="D159" s="1441" t="s">
        <v>164</v>
      </c>
      <c r="E159" s="1434" t="s">
        <v>190</v>
      </c>
      <c r="F159" s="1434" t="s">
        <v>190</v>
      </c>
      <c r="G159" s="1434"/>
      <c r="H159" s="1435"/>
      <c r="I159" s="1434" t="s">
        <v>190</v>
      </c>
      <c r="J159" s="1435"/>
      <c r="K159" s="1434"/>
      <c r="L159" s="1434"/>
      <c r="M159" s="1434"/>
      <c r="N159" s="1434"/>
      <c r="O159" s="1435"/>
      <c r="P159" s="1435"/>
      <c r="Q159" s="1434"/>
      <c r="R159" s="1435"/>
      <c r="S159" s="1434"/>
      <c r="T159" s="1434"/>
      <c r="U159" s="1434"/>
      <c r="V159" s="1434"/>
      <c r="W159" s="1434"/>
      <c r="X159" s="1435"/>
      <c r="Y159" s="1435"/>
      <c r="Z159" s="1445" t="s">
        <v>2224</v>
      </c>
      <c r="AJ159" s="1024"/>
      <c r="AK159" s="1024"/>
      <c r="AL159" s="1024"/>
      <c r="AM159" s="1024"/>
      <c r="AN159" s="1024"/>
      <c r="AO159" s="1024"/>
      <c r="AP159" s="1024"/>
      <c r="AQ159" s="1024"/>
      <c r="AR159" s="1024"/>
      <c r="AS159" s="1024"/>
      <c r="AT159" s="1024"/>
      <c r="AU159" s="1024"/>
      <c r="AV159" s="1024"/>
      <c r="AW159" s="1024"/>
      <c r="AX159" s="1024"/>
      <c r="AY159" s="1024"/>
      <c r="AZ159" s="1024"/>
      <c r="BA159" s="1024"/>
      <c r="BB159" s="1024"/>
      <c r="BC159" s="1024"/>
      <c r="BD159" s="1024"/>
      <c r="BE159" s="1033"/>
    </row>
    <row r="160" spans="2:57" ht="25.05" customHeight="1">
      <c r="B160" s="1068" t="s">
        <v>1795</v>
      </c>
      <c r="C160" s="1450" t="s">
        <v>1789</v>
      </c>
      <c r="D160" s="1441" t="s">
        <v>164</v>
      </c>
      <c r="E160" s="1434" t="s">
        <v>190</v>
      </c>
      <c r="F160" s="1434" t="s">
        <v>190</v>
      </c>
      <c r="G160" s="1434"/>
      <c r="H160" s="1435"/>
      <c r="I160" s="1434"/>
      <c r="J160" s="1435"/>
      <c r="K160" s="1434"/>
      <c r="L160" s="1434"/>
      <c r="M160" s="1434"/>
      <c r="N160" s="1434" t="s">
        <v>190</v>
      </c>
      <c r="O160" s="1435"/>
      <c r="P160" s="1435"/>
      <c r="Q160" s="1434"/>
      <c r="R160" s="1435"/>
      <c r="S160" s="1434"/>
      <c r="T160" s="1434"/>
      <c r="U160" s="1434"/>
      <c r="V160" s="1434"/>
      <c r="W160" s="1434"/>
      <c r="X160" s="1435"/>
      <c r="Y160" s="1435"/>
      <c r="Z160" s="1445"/>
      <c r="AJ160" s="1024"/>
      <c r="AK160" s="1024"/>
      <c r="AL160" s="1024"/>
      <c r="AM160" s="1024"/>
      <c r="AN160" s="1024"/>
      <c r="AO160" s="1024"/>
      <c r="AP160" s="1024"/>
      <c r="AQ160" s="1024"/>
      <c r="AR160" s="1024"/>
      <c r="AS160" s="1024"/>
      <c r="AT160" s="1024"/>
      <c r="AU160" s="1024"/>
      <c r="AV160" s="1024"/>
      <c r="AW160" s="1024"/>
      <c r="AX160" s="1024"/>
      <c r="AY160" s="1024"/>
      <c r="AZ160" s="1024"/>
      <c r="BA160" s="1024"/>
      <c r="BB160" s="1024"/>
      <c r="BC160" s="1024"/>
      <c r="BD160" s="1024"/>
      <c r="BE160" s="1033"/>
    </row>
    <row r="161" spans="2:57" ht="25.05" customHeight="1">
      <c r="B161" s="1068" t="s">
        <v>1796</v>
      </c>
      <c r="C161" s="1441" t="s">
        <v>113</v>
      </c>
      <c r="D161" s="1432" t="s">
        <v>164</v>
      </c>
      <c r="E161" s="1434" t="s">
        <v>190</v>
      </c>
      <c r="F161" s="1434" t="s">
        <v>190</v>
      </c>
      <c r="G161" s="1434"/>
      <c r="H161" s="1435"/>
      <c r="I161" s="1434"/>
      <c r="J161" s="1435"/>
      <c r="K161" s="1434" t="s">
        <v>190</v>
      </c>
      <c r="L161" s="1434"/>
      <c r="M161" s="1435"/>
      <c r="N161" s="1434"/>
      <c r="O161" s="1435"/>
      <c r="P161" s="1435"/>
      <c r="Q161" s="1434"/>
      <c r="R161" s="1435"/>
      <c r="S161" s="1434"/>
      <c r="T161" s="1434"/>
      <c r="U161" s="1434"/>
      <c r="V161" s="1434"/>
      <c r="W161" s="1434"/>
      <c r="X161" s="1434"/>
      <c r="Y161" s="1435"/>
      <c r="Z161" s="1448"/>
      <c r="AA161" s="1669"/>
      <c r="AB161" s="1669"/>
      <c r="AC161" s="1669"/>
      <c r="AD161" s="1669"/>
      <c r="AE161" s="1669"/>
      <c r="AF161" s="1669"/>
      <c r="AG161" s="1669"/>
      <c r="AH161" s="1669"/>
      <c r="AI161" s="1023"/>
      <c r="AJ161" s="1023"/>
      <c r="AK161" s="1023"/>
      <c r="AL161" s="1023"/>
      <c r="AM161" s="1023"/>
      <c r="AN161" s="1023"/>
      <c r="AO161" s="1023"/>
      <c r="AP161" s="1669"/>
      <c r="AQ161" s="1669"/>
      <c r="AR161" s="1669"/>
      <c r="AS161" s="1669"/>
      <c r="AT161" s="1669"/>
      <c r="AU161" s="1669"/>
      <c r="AV161" s="1669"/>
      <c r="AW161" s="1669"/>
      <c r="AX161" s="1023"/>
      <c r="AY161" s="1023"/>
      <c r="AZ161" s="1023"/>
      <c r="BA161" s="1669"/>
      <c r="BB161" s="1669"/>
      <c r="BC161" s="1669"/>
      <c r="BD161" s="1669"/>
      <c r="BE161" s="1033"/>
    </row>
    <row r="162" spans="2:57" ht="25.05" customHeight="1">
      <c r="B162" s="603" t="s">
        <v>1797</v>
      </c>
      <c r="C162" s="1479" t="s">
        <v>1006</v>
      </c>
      <c r="D162" s="1480" t="s">
        <v>164</v>
      </c>
      <c r="E162" s="1481" t="s">
        <v>190</v>
      </c>
      <c r="F162" s="1481" t="s">
        <v>190</v>
      </c>
      <c r="G162" s="1481"/>
      <c r="H162" s="1482"/>
      <c r="I162" s="1481"/>
      <c r="J162" s="1482"/>
      <c r="K162" s="1481"/>
      <c r="L162" s="1481"/>
      <c r="M162" s="1481"/>
      <c r="N162" s="1481"/>
      <c r="O162" s="1482"/>
      <c r="P162" s="1482"/>
      <c r="Q162" s="1481"/>
      <c r="R162" s="1482"/>
      <c r="S162" s="1481"/>
      <c r="T162" s="1481"/>
      <c r="U162" s="1481"/>
      <c r="V162" s="1481"/>
      <c r="W162" s="1481"/>
      <c r="X162" s="1482"/>
      <c r="Y162" s="1482"/>
      <c r="Z162" s="1483"/>
      <c r="AH162" s="1024"/>
      <c r="AI162" s="1024"/>
      <c r="AJ162" s="1023"/>
      <c r="AK162" s="1023"/>
      <c r="AL162" s="1023"/>
      <c r="AM162" s="1023"/>
      <c r="AN162" s="1023"/>
      <c r="AO162" s="1023"/>
      <c r="AP162" s="1669"/>
      <c r="AQ162" s="1669"/>
      <c r="AR162" s="1669"/>
      <c r="AS162" s="1669"/>
      <c r="AT162" s="1669"/>
      <c r="AU162" s="1669"/>
      <c r="AV162" s="1669"/>
      <c r="AW162" s="1669"/>
      <c r="AX162" s="1023"/>
      <c r="AY162" s="1023"/>
      <c r="AZ162" s="1023"/>
      <c r="BA162" s="1669"/>
      <c r="BB162" s="1669"/>
      <c r="BC162" s="1669"/>
      <c r="BD162" s="1669"/>
      <c r="BE162" s="1033"/>
    </row>
    <row r="163" spans="2:57" ht="15" customHeight="1">
      <c r="Z163" s="104"/>
      <c r="AA163" s="1033"/>
      <c r="AB163" s="1033"/>
      <c r="AC163" s="1033"/>
      <c r="AD163" s="1033"/>
      <c r="AE163" s="1033"/>
      <c r="AF163" s="1033"/>
      <c r="AG163" s="1033"/>
      <c r="AH163" s="1033"/>
      <c r="AI163" s="1033"/>
      <c r="AJ163" s="1033"/>
      <c r="AK163" s="1033"/>
      <c r="AL163" s="1033"/>
      <c r="AM163" s="1033"/>
      <c r="AN163" s="1033"/>
      <c r="AO163" s="1033"/>
      <c r="AP163" s="1033"/>
      <c r="AQ163" s="1033"/>
      <c r="AR163" s="1033"/>
      <c r="AS163" s="1033"/>
      <c r="AT163" s="1033"/>
      <c r="AU163" s="1033"/>
      <c r="AV163" s="1033"/>
      <c r="AW163" s="1033"/>
      <c r="AX163" s="1033"/>
      <c r="AY163" s="1033"/>
      <c r="AZ163" s="1033"/>
      <c r="BA163" s="1033"/>
      <c r="BB163" s="1033"/>
      <c r="BC163" s="1033"/>
      <c r="BD163" s="1033"/>
      <c r="BE163" s="1033"/>
    </row>
    <row r="164" spans="2:57" ht="15" customHeight="1">
      <c r="Z164" s="104"/>
      <c r="AA164" s="1033"/>
      <c r="AB164" s="1033"/>
      <c r="AC164" s="1033"/>
      <c r="AD164" s="1033"/>
      <c r="AE164" s="1033"/>
      <c r="AF164" s="1033"/>
      <c r="AG164" s="1033"/>
      <c r="AH164" s="1033"/>
      <c r="AI164" s="1033"/>
      <c r="AJ164" s="1033"/>
      <c r="AK164" s="1033"/>
      <c r="AL164" s="1033"/>
      <c r="AM164" s="1033"/>
      <c r="AN164" s="1033"/>
      <c r="AO164" s="1033"/>
      <c r="AP164" s="1033"/>
      <c r="AQ164" s="1033"/>
      <c r="AR164" s="1033"/>
      <c r="AS164" s="1033"/>
      <c r="AT164" s="1033"/>
      <c r="AU164" s="1033"/>
      <c r="AV164" s="1033"/>
      <c r="AW164" s="1033"/>
      <c r="AX164" s="1033"/>
      <c r="AY164" s="1033"/>
      <c r="AZ164" s="1033"/>
      <c r="BA164" s="1033"/>
      <c r="BB164" s="1033"/>
      <c r="BC164" s="1033"/>
      <c r="BD164" s="1033"/>
      <c r="BE164" s="1033"/>
    </row>
    <row r="165" spans="2:57" s="94" customFormat="1" ht="13.2">
      <c r="B165" s="1073" t="s">
        <v>1783</v>
      </c>
      <c r="C165" s="1072"/>
      <c r="D165" s="94" t="s">
        <v>322</v>
      </c>
      <c r="O165" s="1000"/>
      <c r="P165" s="1000"/>
      <c r="R165" s="1000"/>
      <c r="S165" s="1000"/>
      <c r="T165" s="1000"/>
      <c r="U165" s="1000"/>
      <c r="V165" s="1000"/>
      <c r="W165" s="1000"/>
      <c r="X165" s="1000"/>
      <c r="Y165" s="1000"/>
      <c r="Z165" s="1000"/>
      <c r="AH165" s="1024"/>
      <c r="AI165" s="1024"/>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row>
    <row r="166" spans="2:57" ht="25.05" customHeight="1">
      <c r="B166" s="1075" t="s">
        <v>1798</v>
      </c>
      <c r="C166" s="1458" t="s">
        <v>1374</v>
      </c>
      <c r="D166" s="1459" t="s">
        <v>164</v>
      </c>
      <c r="E166" s="1437" t="s">
        <v>190</v>
      </c>
      <c r="F166" s="1437" t="s">
        <v>190</v>
      </c>
      <c r="G166" s="1437"/>
      <c r="H166" s="1460"/>
      <c r="I166" s="1437"/>
      <c r="J166" s="1460"/>
      <c r="K166" s="1437"/>
      <c r="L166" s="1437"/>
      <c r="M166" s="1437"/>
      <c r="N166" s="1437"/>
      <c r="O166" s="1471"/>
      <c r="P166" s="1472"/>
      <c r="Q166" s="1437"/>
      <c r="R166" s="1472"/>
      <c r="S166" s="1473"/>
      <c r="T166" s="1473"/>
      <c r="U166" s="1473"/>
      <c r="V166" s="1473"/>
      <c r="W166" s="1473"/>
      <c r="X166" s="1472"/>
      <c r="Y166" s="1472"/>
      <c r="Z166" s="1474"/>
      <c r="AA166" s="598"/>
      <c r="AJ166" s="1024"/>
      <c r="AK166" s="1024"/>
      <c r="AL166" s="1024"/>
      <c r="AM166" s="1024"/>
      <c r="AN166" s="1024"/>
      <c r="AO166" s="1024"/>
      <c r="AP166" s="1024"/>
      <c r="AQ166" s="1024"/>
      <c r="AR166" s="1024"/>
      <c r="AS166" s="1024"/>
      <c r="AT166" s="1024"/>
      <c r="AU166" s="1024"/>
      <c r="AV166" s="1024"/>
      <c r="AW166" s="1024"/>
      <c r="AX166" s="1024"/>
      <c r="AY166" s="1024"/>
      <c r="AZ166" s="1024"/>
      <c r="BA166" s="1024"/>
      <c r="BB166" s="1024"/>
      <c r="BC166" s="1024"/>
      <c r="BD166" s="1024"/>
      <c r="BE166" s="1033"/>
    </row>
    <row r="167" spans="2:57" ht="25.05" customHeight="1">
      <c r="B167" s="1076" t="s">
        <v>1799</v>
      </c>
      <c r="C167" s="1475" t="s">
        <v>1786</v>
      </c>
      <c r="D167" s="1476" t="s">
        <v>164</v>
      </c>
      <c r="E167" s="1473" t="s">
        <v>137</v>
      </c>
      <c r="F167" s="1473" t="s">
        <v>137</v>
      </c>
      <c r="G167" s="1473"/>
      <c r="H167" s="1472"/>
      <c r="I167" s="1473"/>
      <c r="J167" s="1472"/>
      <c r="K167" s="1473"/>
      <c r="L167" s="1473"/>
      <c r="M167" s="1473"/>
      <c r="N167" s="1473"/>
      <c r="O167" s="1472"/>
      <c r="P167" s="1472"/>
      <c r="Q167" s="1473"/>
      <c r="R167" s="1472"/>
      <c r="S167" s="1473"/>
      <c r="T167" s="1473"/>
      <c r="U167" s="1473"/>
      <c r="V167" s="1473"/>
      <c r="W167" s="1473"/>
      <c r="X167" s="1472"/>
      <c r="Y167" s="1472"/>
      <c r="Z167" s="1477"/>
      <c r="AH167" s="1024"/>
      <c r="AI167" s="1024"/>
      <c r="AJ167" s="1023"/>
      <c r="AK167" s="1023"/>
      <c r="AL167" s="1023"/>
      <c r="AM167" s="1023"/>
      <c r="AN167" s="1023"/>
      <c r="AO167" s="1023"/>
      <c r="AP167" s="1669"/>
      <c r="AQ167" s="1669"/>
      <c r="AR167" s="1669"/>
      <c r="AS167" s="1669"/>
      <c r="AT167" s="1669"/>
      <c r="AU167" s="1669"/>
      <c r="AV167" s="1669"/>
      <c r="AW167" s="1669"/>
      <c r="AX167" s="1023"/>
      <c r="AY167" s="1023"/>
      <c r="AZ167" s="1023"/>
      <c r="BA167" s="1669"/>
      <c r="BB167" s="1669"/>
      <c r="BC167" s="1669"/>
      <c r="BD167" s="1669"/>
      <c r="BE167" s="1033"/>
    </row>
    <row r="168" spans="2:57" ht="25.05" customHeight="1">
      <c r="B168" s="1076" t="s">
        <v>1800</v>
      </c>
      <c r="C168" s="1478" t="s">
        <v>1351</v>
      </c>
      <c r="D168" s="1441" t="s">
        <v>164</v>
      </c>
      <c r="E168" s="1434" t="s">
        <v>137</v>
      </c>
      <c r="F168" s="1434" t="s">
        <v>137</v>
      </c>
      <c r="G168" s="1434"/>
      <c r="H168" s="1435"/>
      <c r="I168" s="1434"/>
      <c r="J168" s="1435"/>
      <c r="K168" s="1434"/>
      <c r="L168" s="1434"/>
      <c r="M168" s="1434"/>
      <c r="N168" s="1434"/>
      <c r="O168" s="1435"/>
      <c r="P168" s="1435"/>
      <c r="Q168" s="1434"/>
      <c r="R168" s="1435"/>
      <c r="S168" s="1434"/>
      <c r="T168" s="1434"/>
      <c r="U168" s="1434"/>
      <c r="V168" s="1434"/>
      <c r="W168" s="1434"/>
      <c r="X168" s="1435"/>
      <c r="Y168" s="1435"/>
      <c r="Z168" s="1445"/>
      <c r="AH168" s="1024"/>
      <c r="AI168" s="1024"/>
      <c r="AJ168" s="1023"/>
      <c r="AK168" s="1023"/>
      <c r="AL168" s="1023"/>
      <c r="AM168" s="1023"/>
      <c r="AN168" s="1023"/>
      <c r="AO168" s="1023"/>
      <c r="AP168" s="1669"/>
      <c r="AQ168" s="1669"/>
      <c r="AR168" s="1669"/>
      <c r="AS168" s="1669"/>
      <c r="AT168" s="1669"/>
      <c r="AU168" s="1669"/>
      <c r="AV168" s="1669"/>
      <c r="AW168" s="1669"/>
      <c r="AX168" s="1023"/>
      <c r="AY168" s="1023"/>
      <c r="AZ168" s="1023"/>
      <c r="BA168" s="1669"/>
      <c r="BB168" s="1669"/>
      <c r="BC168" s="1669"/>
      <c r="BD168" s="1669"/>
      <c r="BE168" s="1033"/>
    </row>
    <row r="169" spans="2:57" ht="25.05" customHeight="1">
      <c r="B169" s="1076" t="s">
        <v>1801</v>
      </c>
      <c r="C169" s="1478" t="s">
        <v>1787</v>
      </c>
      <c r="D169" s="1441" t="s">
        <v>164</v>
      </c>
      <c r="E169" s="1434" t="s">
        <v>190</v>
      </c>
      <c r="F169" s="1434" t="s">
        <v>190</v>
      </c>
      <c r="G169" s="1434"/>
      <c r="H169" s="1435"/>
      <c r="I169" s="1434"/>
      <c r="J169" s="1435"/>
      <c r="K169" s="1434"/>
      <c r="L169" s="1434"/>
      <c r="M169" s="1434"/>
      <c r="N169" s="1434"/>
      <c r="O169" s="1435"/>
      <c r="P169" s="1435"/>
      <c r="Q169" s="1434"/>
      <c r="R169" s="1435"/>
      <c r="S169" s="1434"/>
      <c r="T169" s="1434"/>
      <c r="U169" s="1434"/>
      <c r="V169" s="1434"/>
      <c r="W169" s="1434"/>
      <c r="X169" s="1435"/>
      <c r="Y169" s="1435"/>
      <c r="Z169" s="1445"/>
      <c r="AH169" s="1024"/>
      <c r="AI169" s="1024"/>
      <c r="AJ169" s="1023"/>
      <c r="AK169" s="1023"/>
      <c r="AL169" s="1023"/>
      <c r="AM169" s="1023"/>
      <c r="AN169" s="1023"/>
      <c r="AO169" s="1023"/>
      <c r="AP169" s="1669"/>
      <c r="AQ169" s="1669"/>
      <c r="AR169" s="1669"/>
      <c r="AS169" s="1669"/>
      <c r="AT169" s="1669"/>
      <c r="AU169" s="1669"/>
      <c r="AV169" s="1669"/>
      <c r="AW169" s="1669"/>
      <c r="AX169" s="1023"/>
      <c r="AY169" s="1023"/>
      <c r="AZ169" s="1023"/>
      <c r="BA169" s="1669"/>
      <c r="BB169" s="1669"/>
      <c r="BC169" s="1669"/>
      <c r="BD169" s="1669"/>
      <c r="BE169" s="1033"/>
    </row>
    <row r="170" spans="2:57" ht="25.05" customHeight="1">
      <c r="B170" s="1076" t="s">
        <v>1802</v>
      </c>
      <c r="C170" s="1450" t="s">
        <v>1788</v>
      </c>
      <c r="D170" s="1441" t="s">
        <v>164</v>
      </c>
      <c r="E170" s="1434" t="s">
        <v>190</v>
      </c>
      <c r="F170" s="1434" t="s">
        <v>190</v>
      </c>
      <c r="G170" s="1434"/>
      <c r="H170" s="1435"/>
      <c r="I170" s="1434" t="s">
        <v>137</v>
      </c>
      <c r="J170" s="1435"/>
      <c r="K170" s="1434"/>
      <c r="L170" s="1434"/>
      <c r="M170" s="1434"/>
      <c r="N170" s="1434"/>
      <c r="O170" s="1435"/>
      <c r="P170" s="1435"/>
      <c r="Q170" s="1434"/>
      <c r="R170" s="1435"/>
      <c r="S170" s="1434"/>
      <c r="T170" s="1434"/>
      <c r="U170" s="1434"/>
      <c r="V170" s="1434"/>
      <c r="W170" s="1434"/>
      <c r="X170" s="1435"/>
      <c r="Y170" s="1435"/>
      <c r="Z170" s="1445" t="s">
        <v>2224</v>
      </c>
      <c r="AJ170" s="1024"/>
      <c r="AK170" s="1024"/>
      <c r="AL170" s="1024"/>
      <c r="AM170" s="1024"/>
      <c r="AN170" s="1024"/>
      <c r="AO170" s="1024"/>
      <c r="AP170" s="1024"/>
      <c r="AQ170" s="1024"/>
      <c r="AR170" s="1024"/>
      <c r="AS170" s="1024"/>
      <c r="AT170" s="1024"/>
      <c r="AU170" s="1024"/>
      <c r="AV170" s="1024"/>
      <c r="AW170" s="1024"/>
      <c r="AX170" s="1024"/>
      <c r="AY170" s="1024"/>
      <c r="AZ170" s="1024"/>
      <c r="BA170" s="1024"/>
      <c r="BB170" s="1024"/>
      <c r="BC170" s="1024"/>
      <c r="BD170" s="1024"/>
      <c r="BE170" s="1033"/>
    </row>
    <row r="171" spans="2:57" ht="25.05" customHeight="1">
      <c r="B171" s="1076" t="s">
        <v>1803</v>
      </c>
      <c r="C171" s="1441" t="s">
        <v>113</v>
      </c>
      <c r="D171" s="1432" t="s">
        <v>164</v>
      </c>
      <c r="E171" s="1434" t="s">
        <v>190</v>
      </c>
      <c r="F171" s="1434" t="s">
        <v>190</v>
      </c>
      <c r="G171" s="1434"/>
      <c r="H171" s="1435"/>
      <c r="I171" s="1434"/>
      <c r="J171" s="1435"/>
      <c r="K171" s="1434" t="s">
        <v>137</v>
      </c>
      <c r="L171" s="1434"/>
      <c r="M171" s="1435"/>
      <c r="N171" s="1434"/>
      <c r="O171" s="1435"/>
      <c r="P171" s="1435"/>
      <c r="Q171" s="1434"/>
      <c r="R171" s="1435"/>
      <c r="S171" s="1434"/>
      <c r="T171" s="1434"/>
      <c r="U171" s="1434"/>
      <c r="V171" s="1434"/>
      <c r="W171" s="1434"/>
      <c r="X171" s="1435"/>
      <c r="Y171" s="1435"/>
      <c r="Z171" s="1448"/>
      <c r="AA171" s="1669"/>
      <c r="AB171" s="1669"/>
      <c r="AC171" s="1669"/>
      <c r="AD171" s="1669"/>
      <c r="AE171" s="1669"/>
      <c r="AF171" s="1669"/>
      <c r="AG171" s="1669"/>
      <c r="AH171" s="1669"/>
      <c r="AI171" s="1023"/>
      <c r="AJ171" s="1023"/>
      <c r="AK171" s="1023"/>
      <c r="AL171" s="1023"/>
      <c r="AM171" s="1023"/>
      <c r="AN171" s="1023"/>
      <c r="AO171" s="1023"/>
      <c r="AP171" s="1669"/>
      <c r="AQ171" s="1669"/>
      <c r="AR171" s="1669"/>
      <c r="AS171" s="1669"/>
      <c r="AT171" s="1669"/>
      <c r="AU171" s="1669"/>
      <c r="AV171" s="1669"/>
      <c r="AW171" s="1669"/>
      <c r="AX171" s="1023"/>
      <c r="AY171" s="1023"/>
      <c r="AZ171" s="1023"/>
      <c r="BA171" s="1669"/>
      <c r="BB171" s="1669"/>
      <c r="BC171" s="1669"/>
      <c r="BD171" s="1669"/>
      <c r="BE171" s="1033"/>
    </row>
    <row r="172" spans="2:57" ht="25.05" customHeight="1">
      <c r="B172" s="1077" t="s">
        <v>1804</v>
      </c>
      <c r="C172" s="1479" t="s">
        <v>1006</v>
      </c>
      <c r="D172" s="1480" t="s">
        <v>164</v>
      </c>
      <c r="E172" s="1481" t="s">
        <v>190</v>
      </c>
      <c r="F172" s="1481" t="s">
        <v>190</v>
      </c>
      <c r="G172" s="1481"/>
      <c r="H172" s="1482"/>
      <c r="I172" s="1481"/>
      <c r="J172" s="1482"/>
      <c r="K172" s="1481"/>
      <c r="L172" s="1481"/>
      <c r="M172" s="1481"/>
      <c r="N172" s="1481"/>
      <c r="O172" s="1482"/>
      <c r="P172" s="1482"/>
      <c r="Q172" s="1481"/>
      <c r="R172" s="1482"/>
      <c r="S172" s="1481"/>
      <c r="T172" s="1481"/>
      <c r="U172" s="1481"/>
      <c r="V172" s="1481"/>
      <c r="W172" s="1481"/>
      <c r="X172" s="1482"/>
      <c r="Y172" s="1482"/>
      <c r="Z172" s="1483"/>
      <c r="AH172" s="1024"/>
      <c r="AI172" s="1024"/>
      <c r="AJ172" s="1023"/>
      <c r="AK172" s="1023"/>
      <c r="AL172" s="1023"/>
      <c r="AM172" s="1023"/>
      <c r="AN172" s="1023"/>
      <c r="AO172" s="1023"/>
      <c r="AP172" s="1669"/>
      <c r="AQ172" s="1669"/>
      <c r="AR172" s="1669"/>
      <c r="AS172" s="1669"/>
      <c r="AT172" s="1669"/>
      <c r="AU172" s="1669"/>
      <c r="AV172" s="1669"/>
      <c r="AW172" s="1669"/>
      <c r="AX172" s="1023"/>
      <c r="AY172" s="1023"/>
      <c r="AZ172" s="1023"/>
      <c r="BA172" s="1669"/>
      <c r="BB172" s="1669"/>
      <c r="BC172" s="1669"/>
      <c r="BD172" s="1669"/>
      <c r="BE172" s="1033"/>
    </row>
  </sheetData>
  <mergeCells count="485">
    <mergeCell ref="BC156:BD156"/>
    <mergeCell ref="AP155:AQ155"/>
    <mergeCell ref="AR155:AS155"/>
    <mergeCell ref="AT155:AU155"/>
    <mergeCell ref="BC155:BD155"/>
    <mergeCell ref="AP149:AQ149"/>
    <mergeCell ref="AR149:AS149"/>
    <mergeCell ref="AT149:AU149"/>
    <mergeCell ref="AA161:AB161"/>
    <mergeCell ref="AC161:AD161"/>
    <mergeCell ref="AE161:AF161"/>
    <mergeCell ref="AG161:AH161"/>
    <mergeCell ref="AP161:AQ161"/>
    <mergeCell ref="AR161:AS161"/>
    <mergeCell ref="AT161:AU161"/>
    <mergeCell ref="AV161:AW161"/>
    <mergeCell ref="BA161:BB161"/>
    <mergeCell ref="BC149:BD149"/>
    <mergeCell ref="G4:G18"/>
    <mergeCell ref="N4:N18"/>
    <mergeCell ref="K4:K18"/>
    <mergeCell ref="AP157:AQ157"/>
    <mergeCell ref="AR157:AS157"/>
    <mergeCell ref="AT157:AU157"/>
    <mergeCell ref="AV157:AW157"/>
    <mergeCell ref="BA157:BB157"/>
    <mergeCell ref="AV155:AW155"/>
    <mergeCell ref="BA155:BB155"/>
    <mergeCell ref="AP156:AQ156"/>
    <mergeCell ref="AR156:AS156"/>
    <mergeCell ref="AT156:AU156"/>
    <mergeCell ref="AV156:AW156"/>
    <mergeCell ref="BA156:BB156"/>
    <mergeCell ref="AV149:AW149"/>
    <mergeCell ref="BA149:BB149"/>
    <mergeCell ref="AT112:AU112"/>
    <mergeCell ref="AV134:AW134"/>
    <mergeCell ref="AV135:AW135"/>
    <mergeCell ref="AV113:AW113"/>
    <mergeCell ref="AP88:AQ88"/>
    <mergeCell ref="AR104:AS104"/>
    <mergeCell ref="AR121:AS121"/>
    <mergeCell ref="BA168:BB168"/>
    <mergeCell ref="AP162:AQ162"/>
    <mergeCell ref="AR162:AS162"/>
    <mergeCell ref="AT162:AU162"/>
    <mergeCell ref="AV169:AW169"/>
    <mergeCell ref="BA169:BB169"/>
    <mergeCell ref="AP167:AQ167"/>
    <mergeCell ref="AR167:AS167"/>
    <mergeCell ref="AT167:AU167"/>
    <mergeCell ref="AV162:AW162"/>
    <mergeCell ref="BA162:BB162"/>
    <mergeCell ref="AA171:AB171"/>
    <mergeCell ref="AC171:AD171"/>
    <mergeCell ref="AE171:AF171"/>
    <mergeCell ref="AG171:AH171"/>
    <mergeCell ref="AR172:AS172"/>
    <mergeCell ref="AT172:AU172"/>
    <mergeCell ref="AP168:AQ168"/>
    <mergeCell ref="AR168:AS168"/>
    <mergeCell ref="AT168:AU168"/>
    <mergeCell ref="AP169:AQ169"/>
    <mergeCell ref="AR169:AS169"/>
    <mergeCell ref="AT169:AU169"/>
    <mergeCell ref="AP172:AQ172"/>
    <mergeCell ref="AV172:AW172"/>
    <mergeCell ref="BA172:BB172"/>
    <mergeCell ref="BC172:BD172"/>
    <mergeCell ref="BC168:BD168"/>
    <mergeCell ref="BA154:BB154"/>
    <mergeCell ref="BC154:BD154"/>
    <mergeCell ref="BC169:BD169"/>
    <mergeCell ref="AP171:AQ171"/>
    <mergeCell ref="AR171:AS171"/>
    <mergeCell ref="AT171:AU171"/>
    <mergeCell ref="AV171:AW171"/>
    <mergeCell ref="BA171:BB171"/>
    <mergeCell ref="BC171:BD171"/>
    <mergeCell ref="BC157:BD157"/>
    <mergeCell ref="AV167:AW167"/>
    <mergeCell ref="BA167:BB167"/>
    <mergeCell ref="BC167:BD167"/>
    <mergeCell ref="BC162:BD162"/>
    <mergeCell ref="AP154:AQ154"/>
    <mergeCell ref="AR154:AS154"/>
    <mergeCell ref="AT154:AU154"/>
    <mergeCell ref="AV154:AW154"/>
    <mergeCell ref="BC161:BD161"/>
    <mergeCell ref="AV168:AW168"/>
    <mergeCell ref="BC136:BD136"/>
    <mergeCell ref="BC142:BD142"/>
    <mergeCell ref="BC135:BD135"/>
    <mergeCell ref="BA129:BB129"/>
    <mergeCell ref="BA136:BB136"/>
    <mergeCell ref="BC130:BD130"/>
    <mergeCell ref="BC124:BD124"/>
    <mergeCell ref="BC114:BD114"/>
    <mergeCell ref="BC120:BD120"/>
    <mergeCell ref="BC123:BD123"/>
    <mergeCell ref="AT111:AU111"/>
    <mergeCell ref="AT102:AU102"/>
    <mergeCell ref="AT93:AU93"/>
    <mergeCell ref="AT88:AU88"/>
    <mergeCell ref="BC112:BD112"/>
    <mergeCell ref="BA111:BB111"/>
    <mergeCell ref="BA134:BB134"/>
    <mergeCell ref="BC133:BD133"/>
    <mergeCell ref="BA128:BB128"/>
    <mergeCell ref="BA133:BB133"/>
    <mergeCell ref="BC102:BD102"/>
    <mergeCell ref="AT103:AU103"/>
    <mergeCell ref="AT83:AU83"/>
    <mergeCell ref="AT95:AU95"/>
    <mergeCell ref="AT98:AU98"/>
    <mergeCell ref="AV95:AW95"/>
    <mergeCell ref="AV94:AW94"/>
    <mergeCell ref="BC83:BD83"/>
    <mergeCell ref="AV83:AW83"/>
    <mergeCell ref="BC98:BD98"/>
    <mergeCell ref="BC93:BD93"/>
    <mergeCell ref="BA88:BB88"/>
    <mergeCell ref="BA123:BB123"/>
    <mergeCell ref="BC103:BD103"/>
    <mergeCell ref="BA107:BB107"/>
    <mergeCell ref="BA104:BB104"/>
    <mergeCell ref="BA117:BB117"/>
    <mergeCell ref="BA113:BB113"/>
    <mergeCell ref="BA112:BB112"/>
    <mergeCell ref="BC104:BD104"/>
    <mergeCell ref="AV107:AW107"/>
    <mergeCell ref="AV111:AW111"/>
    <mergeCell ref="AV104:AW104"/>
    <mergeCell ref="BC117:BD117"/>
    <mergeCell ref="BC111:BD111"/>
    <mergeCell ref="BC113:BD113"/>
    <mergeCell ref="BC107:BD107"/>
    <mergeCell ref="AV117:AW117"/>
    <mergeCell ref="BA118:BB118"/>
    <mergeCell ref="BC118:BD118"/>
    <mergeCell ref="BC115:BD115"/>
    <mergeCell ref="AG134:AH134"/>
    <mergeCell ref="AP134:AQ134"/>
    <mergeCell ref="AP133:AQ133"/>
    <mergeCell ref="AP130:AQ130"/>
    <mergeCell ref="AR130:AS130"/>
    <mergeCell ref="AT142:AU142"/>
    <mergeCell ref="AV142:AW142"/>
    <mergeCell ref="BA142:BB142"/>
    <mergeCell ref="AV140:AW140"/>
    <mergeCell ref="BA135:BB135"/>
    <mergeCell ref="AV136:AW136"/>
    <mergeCell ref="AP94:AQ94"/>
    <mergeCell ref="AP93:AQ93"/>
    <mergeCell ref="AG112:AH112"/>
    <mergeCell ref="AG121:AH121"/>
    <mergeCell ref="AG120:AH120"/>
    <mergeCell ref="AG117:AH117"/>
    <mergeCell ref="BA94:BB94"/>
    <mergeCell ref="BA103:BB103"/>
    <mergeCell ref="AP124:AQ124"/>
    <mergeCell ref="AR124:AS124"/>
    <mergeCell ref="AT124:AU124"/>
    <mergeCell ref="AV124:AW124"/>
    <mergeCell ref="BA124:BB124"/>
    <mergeCell ref="AV121:AW121"/>
    <mergeCell ref="AP98:AQ98"/>
    <mergeCell ref="AT104:AU104"/>
    <mergeCell ref="AR112:AS112"/>
    <mergeCell ref="AT107:AU107"/>
    <mergeCell ref="AT118:AU118"/>
    <mergeCell ref="AR98:AS98"/>
    <mergeCell ref="AR93:AS93"/>
    <mergeCell ref="AT121:AU121"/>
    <mergeCell ref="AR123:AS123"/>
    <mergeCell ref="AT123:AU123"/>
    <mergeCell ref="AE123:AF123"/>
    <mergeCell ref="AP128:AQ128"/>
    <mergeCell ref="AR128:AS128"/>
    <mergeCell ref="AP123:AQ123"/>
    <mergeCell ref="AP121:AQ121"/>
    <mergeCell ref="AC123:AD123"/>
    <mergeCell ref="AV139:AW139"/>
    <mergeCell ref="BA140:BB140"/>
    <mergeCell ref="AR114:AS114"/>
    <mergeCell ref="AG135:AH135"/>
    <mergeCell ref="AP135:AQ135"/>
    <mergeCell ref="AR135:AS135"/>
    <mergeCell ref="AV128:AW128"/>
    <mergeCell ref="BA121:BB121"/>
    <mergeCell ref="BA114:BB114"/>
    <mergeCell ref="BA120:BB120"/>
    <mergeCell ref="AT140:AU140"/>
    <mergeCell ref="AT134:AU134"/>
    <mergeCell ref="AT129:AU129"/>
    <mergeCell ref="AT128:AU128"/>
    <mergeCell ref="AT117:AU117"/>
    <mergeCell ref="AR133:AS133"/>
    <mergeCell ref="AT133:AU133"/>
    <mergeCell ref="AR134:AS134"/>
    <mergeCell ref="AV81:AW81"/>
    <mergeCell ref="AV79:AW79"/>
    <mergeCell ref="AR81:AS81"/>
    <mergeCell ref="BA81:BB81"/>
    <mergeCell ref="AT81:AU81"/>
    <mergeCell ref="BC97:BD97"/>
    <mergeCell ref="BC94:BD94"/>
    <mergeCell ref="AV88:AW88"/>
    <mergeCell ref="BC95:BD95"/>
    <mergeCell ref="BC91:BD91"/>
    <mergeCell ref="BC92:BD92"/>
    <mergeCell ref="BC88:BD88"/>
    <mergeCell ref="BA91:BB91"/>
    <mergeCell ref="AT94:AU94"/>
    <mergeCell ref="AT92:AU92"/>
    <mergeCell ref="BA95:BB95"/>
    <mergeCell ref="AT97:AU97"/>
    <mergeCell ref="AV97:AW97"/>
    <mergeCell ref="BA83:BB83"/>
    <mergeCell ref="AV93:AW93"/>
    <mergeCell ref="BA93:BB93"/>
    <mergeCell ref="AR88:AS88"/>
    <mergeCell ref="AV92:AW92"/>
    <mergeCell ref="AR83:AS83"/>
    <mergeCell ref="AP92:AQ92"/>
    <mergeCell ref="AR97:AS97"/>
    <mergeCell ref="AR94:AS94"/>
    <mergeCell ref="AP97:AQ97"/>
    <mergeCell ref="BA69:BB69"/>
    <mergeCell ref="BC76:BD76"/>
    <mergeCell ref="AR75:AS75"/>
    <mergeCell ref="AT75:AU75"/>
    <mergeCell ref="BA75:BB75"/>
    <mergeCell ref="BC75:BD75"/>
    <mergeCell ref="BC71:BD71"/>
    <mergeCell ref="BA76:BB76"/>
    <mergeCell ref="AR77:AS77"/>
    <mergeCell ref="AT77:AU77"/>
    <mergeCell ref="BA77:BB77"/>
    <mergeCell ref="BC77:BD77"/>
    <mergeCell ref="AV77:AW77"/>
    <mergeCell ref="AR76:AS76"/>
    <mergeCell ref="AT76:AU76"/>
    <mergeCell ref="BC81:BD81"/>
    <mergeCell ref="AR79:AS79"/>
    <mergeCell ref="AT79:AU79"/>
    <mergeCell ref="BA79:BB79"/>
    <mergeCell ref="BC79:BD79"/>
    <mergeCell ref="AT40:AU40"/>
    <mergeCell ref="AT51:AU51"/>
    <mergeCell ref="BC69:BD69"/>
    <mergeCell ref="AR74:AS74"/>
    <mergeCell ref="AT74:AU74"/>
    <mergeCell ref="AR70:AS70"/>
    <mergeCell ref="AT70:AU70"/>
    <mergeCell ref="BA70:BB70"/>
    <mergeCell ref="AR72:AS72"/>
    <mergeCell ref="BC74:BD74"/>
    <mergeCell ref="BA72:BB72"/>
    <mergeCell ref="BC72:BD72"/>
    <mergeCell ref="AR71:AS71"/>
    <mergeCell ref="AT71:AU71"/>
    <mergeCell ref="AR69:AS69"/>
    <mergeCell ref="AT69:AU69"/>
    <mergeCell ref="BC45:BD45"/>
    <mergeCell ref="BA74:BB74"/>
    <mergeCell ref="BC70:BD70"/>
    <mergeCell ref="AC134:AD134"/>
    <mergeCell ref="AE134:AF134"/>
    <mergeCell ref="AR92:AS92"/>
    <mergeCell ref="BA92:BB92"/>
    <mergeCell ref="AV98:AW98"/>
    <mergeCell ref="BA98:BB98"/>
    <mergeCell ref="AV78:AW78"/>
    <mergeCell ref="AR78:AS78"/>
    <mergeCell ref="AT78:AU78"/>
    <mergeCell ref="BA78:BB78"/>
    <mergeCell ref="AP118:AQ118"/>
    <mergeCell ref="AG111:AH111"/>
    <mergeCell ref="AP91:AQ91"/>
    <mergeCell ref="AR91:AS91"/>
    <mergeCell ref="AT91:AU91"/>
    <mergeCell ref="AV91:AW91"/>
    <mergeCell ref="AC114:AD114"/>
    <mergeCell ref="AG113:AH113"/>
    <mergeCell ref="AP117:AQ117"/>
    <mergeCell ref="AR117:AS117"/>
    <mergeCell ref="AR111:AS111"/>
    <mergeCell ref="AP114:AQ114"/>
    <mergeCell ref="AR95:AS95"/>
    <mergeCell ref="AP95:AQ95"/>
    <mergeCell ref="BD4:BD18"/>
    <mergeCell ref="BC34:BD34"/>
    <mergeCell ref="BC32:BD32"/>
    <mergeCell ref="BC26:BD26"/>
    <mergeCell ref="BC51:BD51"/>
    <mergeCell ref="BC37:BD37"/>
    <mergeCell ref="BC48:BD48"/>
    <mergeCell ref="BC38:BD38"/>
    <mergeCell ref="AA136:AB136"/>
    <mergeCell ref="AC136:AD136"/>
    <mergeCell ref="AE136:AF136"/>
    <mergeCell ref="AG136:AH136"/>
    <mergeCell ref="AP136:AQ136"/>
    <mergeCell ref="AR136:AS136"/>
    <mergeCell ref="BC47:BD47"/>
    <mergeCell ref="BC46:BD46"/>
    <mergeCell ref="BA71:BB71"/>
    <mergeCell ref="AP83:AQ83"/>
    <mergeCell ref="AV114:AW114"/>
    <mergeCell ref="AV120:AW120"/>
    <mergeCell ref="AV118:AW118"/>
    <mergeCell ref="AT114:AU114"/>
    <mergeCell ref="AR118:AS118"/>
    <mergeCell ref="AA134:AB134"/>
    <mergeCell ref="BC36:BD36"/>
    <mergeCell ref="BA60:BB60"/>
    <mergeCell ref="BC60:BD60"/>
    <mergeCell ref="BA51:BB51"/>
    <mergeCell ref="BA40:BB40"/>
    <mergeCell ref="BC40:BD40"/>
    <mergeCell ref="AV40:AW40"/>
    <mergeCell ref="AV51:AW51"/>
    <mergeCell ref="BA64:BB64"/>
    <mergeCell ref="BC64:BD64"/>
    <mergeCell ref="BC44:BD44"/>
    <mergeCell ref="V4:V18"/>
    <mergeCell ref="AA118:AB118"/>
    <mergeCell ref="AT21:AU21"/>
    <mergeCell ref="BC35:BD35"/>
    <mergeCell ref="BA21:BB21"/>
    <mergeCell ref="BC21:BD21"/>
    <mergeCell ref="BC25:BD25"/>
    <mergeCell ref="BC27:BD27"/>
    <mergeCell ref="AP77:AQ77"/>
    <mergeCell ref="AP75:AQ75"/>
    <mergeCell ref="AP81:AQ81"/>
    <mergeCell ref="AP70:AQ70"/>
    <mergeCell ref="AP71:AQ71"/>
    <mergeCell ref="AP79:AQ79"/>
    <mergeCell ref="AP76:AQ76"/>
    <mergeCell ref="AP64:AQ64"/>
    <mergeCell ref="AP69:AQ69"/>
    <mergeCell ref="AP72:AQ72"/>
    <mergeCell ref="AP78:AQ78"/>
    <mergeCell ref="AV75:AW75"/>
    <mergeCell ref="AR64:AS64"/>
    <mergeCell ref="AV71:AW71"/>
    <mergeCell ref="AV76:AW76"/>
    <mergeCell ref="BC78:BD78"/>
    <mergeCell ref="AC111:AD111"/>
    <mergeCell ref="AC112:AD112"/>
    <mergeCell ref="AE111:AF111"/>
    <mergeCell ref="AE112:AF112"/>
    <mergeCell ref="AE121:AF121"/>
    <mergeCell ref="AE113:AF113"/>
    <mergeCell ref="AC120:AD120"/>
    <mergeCell ref="X4:X18"/>
    <mergeCell ref="AA111:AB111"/>
    <mergeCell ref="AA112:AB112"/>
    <mergeCell ref="AA121:AB121"/>
    <mergeCell ref="AA113:AB113"/>
    <mergeCell ref="AC113:AD113"/>
    <mergeCell ref="AE120:AF120"/>
    <mergeCell ref="AA120:AB120"/>
    <mergeCell ref="AA117:AB117"/>
    <mergeCell ref="AA114:AB114"/>
    <mergeCell ref="AC117:AD117"/>
    <mergeCell ref="AE117:AF117"/>
    <mergeCell ref="E4:E18"/>
    <mergeCell ref="AP74:AQ74"/>
    <mergeCell ref="L4:L18"/>
    <mergeCell ref="S4:S18"/>
    <mergeCell ref="Q4:Q18"/>
    <mergeCell ref="AV21:AW21"/>
    <mergeCell ref="F4:F18"/>
    <mergeCell ref="AT60:AU60"/>
    <mergeCell ref="AV70:AW70"/>
    <mergeCell ref="AV60:AW60"/>
    <mergeCell ref="AV72:AW72"/>
    <mergeCell ref="AV69:AW69"/>
    <mergeCell ref="AT72:AU72"/>
    <mergeCell ref="AT64:AU64"/>
    <mergeCell ref="AV64:AW64"/>
    <mergeCell ref="AV74:AW74"/>
    <mergeCell ref="W4:W18"/>
    <mergeCell ref="M4:M18"/>
    <mergeCell ref="Z4:Z18"/>
    <mergeCell ref="H4:H18"/>
    <mergeCell ref="Y4:Y18"/>
    <mergeCell ref="J4:J18"/>
    <mergeCell ref="O4:O18"/>
    <mergeCell ref="U4:U18"/>
    <mergeCell ref="AA148:AB148"/>
    <mergeCell ref="BC148:BD148"/>
    <mergeCell ref="BA143:BB143"/>
    <mergeCell ref="BC143:BD143"/>
    <mergeCell ref="AT143:AU143"/>
    <mergeCell ref="AV143:AW143"/>
    <mergeCell ref="AE143:AF143"/>
    <mergeCell ref="AP143:AQ143"/>
    <mergeCell ref="AR148:AS148"/>
    <mergeCell ref="AT148:AU148"/>
    <mergeCell ref="AV148:AW148"/>
    <mergeCell ref="BA148:BB148"/>
    <mergeCell ref="AR143:AS143"/>
    <mergeCell ref="AA143:AB143"/>
    <mergeCell ref="AC143:AD143"/>
    <mergeCell ref="AC148:AD148"/>
    <mergeCell ref="AE148:AF148"/>
    <mergeCell ref="AG148:AH148"/>
    <mergeCell ref="AP148:AQ148"/>
    <mergeCell ref="AG143:AH143"/>
    <mergeCell ref="AA142:AB142"/>
    <mergeCell ref="AT139:AU139"/>
    <mergeCell ref="AC139:AD139"/>
    <mergeCell ref="AP139:AQ139"/>
    <mergeCell ref="AT135:AU135"/>
    <mergeCell ref="BC140:BD140"/>
    <mergeCell ref="AA140:AB140"/>
    <mergeCell ref="AC140:AD140"/>
    <mergeCell ref="AE140:AF140"/>
    <mergeCell ref="AG140:AH140"/>
    <mergeCell ref="BA139:BB139"/>
    <mergeCell ref="BC139:BD139"/>
    <mergeCell ref="AA135:AB135"/>
    <mergeCell ref="AE135:AF135"/>
    <mergeCell ref="BC137:BD137"/>
    <mergeCell ref="AR139:AS139"/>
    <mergeCell ref="AC142:AD142"/>
    <mergeCell ref="AP140:AQ140"/>
    <mergeCell ref="AC135:AD135"/>
    <mergeCell ref="AR142:AS142"/>
    <mergeCell ref="AR140:AS140"/>
    <mergeCell ref="AE142:AF142"/>
    <mergeCell ref="AG142:AH142"/>
    <mergeCell ref="AP142:AQ142"/>
    <mergeCell ref="AA139:AB139"/>
    <mergeCell ref="AE139:AF139"/>
    <mergeCell ref="AG139:AH139"/>
    <mergeCell ref="AR103:AS103"/>
    <mergeCell ref="AC121:AD121"/>
    <mergeCell ref="AG114:AH114"/>
    <mergeCell ref="AE114:AF114"/>
    <mergeCell ref="AP107:AQ107"/>
    <mergeCell ref="AP129:AQ129"/>
    <mergeCell ref="AR107:AS107"/>
    <mergeCell ref="AP120:AQ120"/>
    <mergeCell ref="AR129:AS129"/>
    <mergeCell ref="AP112:AQ112"/>
    <mergeCell ref="AP113:AQ113"/>
    <mergeCell ref="AP111:AQ111"/>
    <mergeCell ref="AR113:AS113"/>
    <mergeCell ref="AP104:AQ104"/>
    <mergeCell ref="AP103:AQ103"/>
    <mergeCell ref="AR120:AS120"/>
    <mergeCell ref="AA123:AB123"/>
    <mergeCell ref="AG123:AH123"/>
    <mergeCell ref="AC118:AD118"/>
    <mergeCell ref="AE118:AF118"/>
    <mergeCell ref="AG118:AH118"/>
    <mergeCell ref="I4:I18"/>
    <mergeCell ref="BC128:BD128"/>
    <mergeCell ref="AT120:AU120"/>
    <mergeCell ref="BC129:BD129"/>
    <mergeCell ref="AT130:AU130"/>
    <mergeCell ref="AV130:AW130"/>
    <mergeCell ref="AT136:AU136"/>
    <mergeCell ref="BC134:BD134"/>
    <mergeCell ref="T4:T18"/>
    <mergeCell ref="BA97:BB97"/>
    <mergeCell ref="BA102:BB102"/>
    <mergeCell ref="AV102:AW102"/>
    <mergeCell ref="BC121:BD121"/>
    <mergeCell ref="BA130:BB130"/>
    <mergeCell ref="AV133:AW133"/>
    <mergeCell ref="AP102:AQ102"/>
    <mergeCell ref="AV103:AW103"/>
    <mergeCell ref="AV129:AW129"/>
    <mergeCell ref="AV123:AW123"/>
    <mergeCell ref="AT113:AU113"/>
    <mergeCell ref="AR102:AS102"/>
    <mergeCell ref="AV112:AW112"/>
    <mergeCell ref="P4:P18"/>
    <mergeCell ref="R4:R18"/>
  </mergeCells>
  <phoneticPr fontId="3"/>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61" max="23" man="1"/>
    <brk id="85" max="23" man="1"/>
    <brk id="99" max="23" man="1"/>
    <brk id="125" max="23" man="1"/>
    <brk id="150" max="2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D9636-05AF-44BB-9B99-12DA4D91AC28}">
  <sheetPr>
    <tabColor rgb="FFFFFF00"/>
  </sheetPr>
  <dimension ref="A1:AK108"/>
  <sheetViews>
    <sheetView view="pageBreakPreview" zoomScale="70" zoomScaleNormal="200" zoomScaleSheetLayoutView="70" workbookViewId="0"/>
  </sheetViews>
  <sheetFormatPr defaultColWidth="3.44140625" defaultRowHeight="13.2"/>
  <cols>
    <col min="1" max="1" width="1.77734375" style="1127" customWidth="1"/>
    <col min="2" max="2" width="3" style="1184" customWidth="1"/>
    <col min="3" max="5" width="4.88671875" style="1127" customWidth="1"/>
    <col min="6" max="6" width="1.21875" style="1127" customWidth="1"/>
    <col min="7" max="7" width="2.6640625" style="1127" customWidth="1"/>
    <col min="8" max="13" width="6.21875" style="1127" customWidth="1"/>
    <col min="14" max="16" width="5.21875" style="1127" customWidth="1"/>
    <col min="17" max="17" width="4.77734375" style="1127" customWidth="1"/>
    <col min="18" max="22" width="5.109375" style="1127" customWidth="1"/>
    <col min="23" max="24" width="4.77734375" style="1127" customWidth="1"/>
    <col min="25" max="28" width="5.21875" style="1127" customWidth="1"/>
    <col min="29" max="31" width="6.6640625" style="1127" customWidth="1"/>
    <col min="32" max="32" width="1.21875" style="1127" customWidth="1"/>
    <col min="33" max="33" width="1.77734375" style="1127" customWidth="1"/>
    <col min="34" max="256" width="3.44140625" style="1127"/>
    <col min="257" max="257" width="1.77734375" style="1127" customWidth="1"/>
    <col min="258" max="258" width="3" style="1127" customWidth="1"/>
    <col min="259" max="261" width="4.88671875" style="1127" customWidth="1"/>
    <col min="262" max="262" width="1.21875" style="1127" customWidth="1"/>
    <col min="263" max="263" width="2.6640625" style="1127" customWidth="1"/>
    <col min="264" max="269" width="6.21875" style="1127" customWidth="1"/>
    <col min="270" max="272" width="5.21875" style="1127" customWidth="1"/>
    <col min="273" max="273" width="4.77734375" style="1127" customWidth="1"/>
    <col min="274" max="278" width="5.109375" style="1127" customWidth="1"/>
    <col min="279" max="280" width="4.77734375" style="1127" customWidth="1"/>
    <col min="281" max="284" width="5.21875" style="1127" customWidth="1"/>
    <col min="285" max="287" width="6.6640625" style="1127" customWidth="1"/>
    <col min="288" max="288" width="1.21875" style="1127" customWidth="1"/>
    <col min="289" max="289" width="1.77734375" style="1127" customWidth="1"/>
    <col min="290" max="512" width="3.44140625" style="1127"/>
    <col min="513" max="513" width="1.77734375" style="1127" customWidth="1"/>
    <col min="514" max="514" width="3" style="1127" customWidth="1"/>
    <col min="515" max="517" width="4.88671875" style="1127" customWidth="1"/>
    <col min="518" max="518" width="1.21875" style="1127" customWidth="1"/>
    <col min="519" max="519" width="2.6640625" style="1127" customWidth="1"/>
    <col min="520" max="525" width="6.21875" style="1127" customWidth="1"/>
    <col min="526" max="528" width="5.21875" style="1127" customWidth="1"/>
    <col min="529" max="529" width="4.77734375" style="1127" customWidth="1"/>
    <col min="530" max="534" width="5.109375" style="1127" customWidth="1"/>
    <col min="535" max="536" width="4.77734375" style="1127" customWidth="1"/>
    <col min="537" max="540" width="5.21875" style="1127" customWidth="1"/>
    <col min="541" max="543" width="6.6640625" style="1127" customWidth="1"/>
    <col min="544" max="544" width="1.21875" style="1127" customWidth="1"/>
    <col min="545" max="545" width="1.77734375" style="1127" customWidth="1"/>
    <col min="546" max="768" width="3.44140625" style="1127"/>
    <col min="769" max="769" width="1.77734375" style="1127" customWidth="1"/>
    <col min="770" max="770" width="3" style="1127" customWidth="1"/>
    <col min="771" max="773" width="4.88671875" style="1127" customWidth="1"/>
    <col min="774" max="774" width="1.21875" style="1127" customWidth="1"/>
    <col min="775" max="775" width="2.6640625" style="1127" customWidth="1"/>
    <col min="776" max="781" width="6.21875" style="1127" customWidth="1"/>
    <col min="782" max="784" width="5.21875" style="1127" customWidth="1"/>
    <col min="785" max="785" width="4.77734375" style="1127" customWidth="1"/>
    <col min="786" max="790" width="5.109375" style="1127" customWidth="1"/>
    <col min="791" max="792" width="4.77734375" style="1127" customWidth="1"/>
    <col min="793" max="796" width="5.21875" style="1127" customWidth="1"/>
    <col min="797" max="799" width="6.6640625" style="1127" customWidth="1"/>
    <col min="800" max="800" width="1.21875" style="1127" customWidth="1"/>
    <col min="801" max="801" width="1.77734375" style="1127" customWidth="1"/>
    <col min="802" max="1024" width="3.44140625" style="1127"/>
    <col min="1025" max="1025" width="1.77734375" style="1127" customWidth="1"/>
    <col min="1026" max="1026" width="3" style="1127" customWidth="1"/>
    <col min="1027" max="1029" width="4.88671875" style="1127" customWidth="1"/>
    <col min="1030" max="1030" width="1.21875" style="1127" customWidth="1"/>
    <col min="1031" max="1031" width="2.6640625" style="1127" customWidth="1"/>
    <col min="1032" max="1037" width="6.21875" style="1127" customWidth="1"/>
    <col min="1038" max="1040" width="5.21875" style="1127" customWidth="1"/>
    <col min="1041" max="1041" width="4.77734375" style="1127" customWidth="1"/>
    <col min="1042" max="1046" width="5.109375" style="1127" customWidth="1"/>
    <col min="1047" max="1048" width="4.77734375" style="1127" customWidth="1"/>
    <col min="1049" max="1052" width="5.21875" style="1127" customWidth="1"/>
    <col min="1053" max="1055" width="6.6640625" style="1127" customWidth="1"/>
    <col min="1056" max="1056" width="1.21875" style="1127" customWidth="1"/>
    <col min="1057" max="1057" width="1.77734375" style="1127" customWidth="1"/>
    <col min="1058" max="1280" width="3.44140625" style="1127"/>
    <col min="1281" max="1281" width="1.77734375" style="1127" customWidth="1"/>
    <col min="1282" max="1282" width="3" style="1127" customWidth="1"/>
    <col min="1283" max="1285" width="4.88671875" style="1127" customWidth="1"/>
    <col min="1286" max="1286" width="1.21875" style="1127" customWidth="1"/>
    <col min="1287" max="1287" width="2.6640625" style="1127" customWidth="1"/>
    <col min="1288" max="1293" width="6.21875" style="1127" customWidth="1"/>
    <col min="1294" max="1296" width="5.21875" style="1127" customWidth="1"/>
    <col min="1297" max="1297" width="4.77734375" style="1127" customWidth="1"/>
    <col min="1298" max="1302" width="5.109375" style="1127" customWidth="1"/>
    <col min="1303" max="1304" width="4.77734375" style="1127" customWidth="1"/>
    <col min="1305" max="1308" width="5.21875" style="1127" customWidth="1"/>
    <col min="1309" max="1311" width="6.6640625" style="1127" customWidth="1"/>
    <col min="1312" max="1312" width="1.21875" style="1127" customWidth="1"/>
    <col min="1313" max="1313" width="1.77734375" style="1127" customWidth="1"/>
    <col min="1314" max="1536" width="3.44140625" style="1127"/>
    <col min="1537" max="1537" width="1.77734375" style="1127" customWidth="1"/>
    <col min="1538" max="1538" width="3" style="1127" customWidth="1"/>
    <col min="1539" max="1541" width="4.88671875" style="1127" customWidth="1"/>
    <col min="1542" max="1542" width="1.21875" style="1127" customWidth="1"/>
    <col min="1543" max="1543" width="2.6640625" style="1127" customWidth="1"/>
    <col min="1544" max="1549" width="6.21875" style="1127" customWidth="1"/>
    <col min="1550" max="1552" width="5.21875" style="1127" customWidth="1"/>
    <col min="1553" max="1553" width="4.77734375" style="1127" customWidth="1"/>
    <col min="1554" max="1558" width="5.109375" style="1127" customWidth="1"/>
    <col min="1559" max="1560" width="4.77734375" style="1127" customWidth="1"/>
    <col min="1561" max="1564" width="5.21875" style="1127" customWidth="1"/>
    <col min="1565" max="1567" width="6.6640625" style="1127" customWidth="1"/>
    <col min="1568" max="1568" width="1.21875" style="1127" customWidth="1"/>
    <col min="1569" max="1569" width="1.77734375" style="1127" customWidth="1"/>
    <col min="1570" max="1792" width="3.44140625" style="1127"/>
    <col min="1793" max="1793" width="1.77734375" style="1127" customWidth="1"/>
    <col min="1794" max="1794" width="3" style="1127" customWidth="1"/>
    <col min="1795" max="1797" width="4.88671875" style="1127" customWidth="1"/>
    <col min="1798" max="1798" width="1.21875" style="1127" customWidth="1"/>
    <col min="1799" max="1799" width="2.6640625" style="1127" customWidth="1"/>
    <col min="1800" max="1805" width="6.21875" style="1127" customWidth="1"/>
    <col min="1806" max="1808" width="5.21875" style="1127" customWidth="1"/>
    <col min="1809" max="1809" width="4.77734375" style="1127" customWidth="1"/>
    <col min="1810" max="1814" width="5.109375" style="1127" customWidth="1"/>
    <col min="1815" max="1816" width="4.77734375" style="1127" customWidth="1"/>
    <col min="1817" max="1820" width="5.21875" style="1127" customWidth="1"/>
    <col min="1821" max="1823" width="6.6640625" style="1127" customWidth="1"/>
    <col min="1824" max="1824" width="1.21875" style="1127" customWidth="1"/>
    <col min="1825" max="1825" width="1.77734375" style="1127" customWidth="1"/>
    <col min="1826" max="2048" width="3.44140625" style="1127"/>
    <col min="2049" max="2049" width="1.77734375" style="1127" customWidth="1"/>
    <col min="2050" max="2050" width="3" style="1127" customWidth="1"/>
    <col min="2051" max="2053" width="4.88671875" style="1127" customWidth="1"/>
    <col min="2054" max="2054" width="1.21875" style="1127" customWidth="1"/>
    <col min="2055" max="2055" width="2.6640625" style="1127" customWidth="1"/>
    <col min="2056" max="2061" width="6.21875" style="1127" customWidth="1"/>
    <col min="2062" max="2064" width="5.21875" style="1127" customWidth="1"/>
    <col min="2065" max="2065" width="4.77734375" style="1127" customWidth="1"/>
    <col min="2066" max="2070" width="5.109375" style="1127" customWidth="1"/>
    <col min="2071" max="2072" width="4.77734375" style="1127" customWidth="1"/>
    <col min="2073" max="2076" width="5.21875" style="1127" customWidth="1"/>
    <col min="2077" max="2079" width="6.6640625" style="1127" customWidth="1"/>
    <col min="2080" max="2080" width="1.21875" style="1127" customWidth="1"/>
    <col min="2081" max="2081" width="1.77734375" style="1127" customWidth="1"/>
    <col min="2082" max="2304" width="3.44140625" style="1127"/>
    <col min="2305" max="2305" width="1.77734375" style="1127" customWidth="1"/>
    <col min="2306" max="2306" width="3" style="1127" customWidth="1"/>
    <col min="2307" max="2309" width="4.88671875" style="1127" customWidth="1"/>
    <col min="2310" max="2310" width="1.21875" style="1127" customWidth="1"/>
    <col min="2311" max="2311" width="2.6640625" style="1127" customWidth="1"/>
    <col min="2312" max="2317" width="6.21875" style="1127" customWidth="1"/>
    <col min="2318" max="2320" width="5.21875" style="1127" customWidth="1"/>
    <col min="2321" max="2321" width="4.77734375" style="1127" customWidth="1"/>
    <col min="2322" max="2326" width="5.109375" style="1127" customWidth="1"/>
    <col min="2327" max="2328" width="4.77734375" style="1127" customWidth="1"/>
    <col min="2329" max="2332" width="5.21875" style="1127" customWidth="1"/>
    <col min="2333" max="2335" width="6.6640625" style="1127" customWidth="1"/>
    <col min="2336" max="2336" width="1.21875" style="1127" customWidth="1"/>
    <col min="2337" max="2337" width="1.77734375" style="1127" customWidth="1"/>
    <col min="2338" max="2560" width="3.44140625" style="1127"/>
    <col min="2561" max="2561" width="1.77734375" style="1127" customWidth="1"/>
    <col min="2562" max="2562" width="3" style="1127" customWidth="1"/>
    <col min="2563" max="2565" width="4.88671875" style="1127" customWidth="1"/>
    <col min="2566" max="2566" width="1.21875" style="1127" customWidth="1"/>
    <col min="2567" max="2567" width="2.6640625" style="1127" customWidth="1"/>
    <col min="2568" max="2573" width="6.21875" style="1127" customWidth="1"/>
    <col min="2574" max="2576" width="5.21875" style="1127" customWidth="1"/>
    <col min="2577" max="2577" width="4.77734375" style="1127" customWidth="1"/>
    <col min="2578" max="2582" width="5.109375" style="1127" customWidth="1"/>
    <col min="2583" max="2584" width="4.77734375" style="1127" customWidth="1"/>
    <col min="2585" max="2588" width="5.21875" style="1127" customWidth="1"/>
    <col min="2589" max="2591" width="6.6640625" style="1127" customWidth="1"/>
    <col min="2592" max="2592" width="1.21875" style="1127" customWidth="1"/>
    <col min="2593" max="2593" width="1.77734375" style="1127" customWidth="1"/>
    <col min="2594" max="2816" width="3.44140625" style="1127"/>
    <col min="2817" max="2817" width="1.77734375" style="1127" customWidth="1"/>
    <col min="2818" max="2818" width="3" style="1127" customWidth="1"/>
    <col min="2819" max="2821" width="4.88671875" style="1127" customWidth="1"/>
    <col min="2822" max="2822" width="1.21875" style="1127" customWidth="1"/>
    <col min="2823" max="2823" width="2.6640625" style="1127" customWidth="1"/>
    <col min="2824" max="2829" width="6.21875" style="1127" customWidth="1"/>
    <col min="2830" max="2832" width="5.21875" style="1127" customWidth="1"/>
    <col min="2833" max="2833" width="4.77734375" style="1127" customWidth="1"/>
    <col min="2834" max="2838" width="5.109375" style="1127" customWidth="1"/>
    <col min="2839" max="2840" width="4.77734375" style="1127" customWidth="1"/>
    <col min="2841" max="2844" width="5.21875" style="1127" customWidth="1"/>
    <col min="2845" max="2847" width="6.6640625" style="1127" customWidth="1"/>
    <col min="2848" max="2848" width="1.21875" style="1127" customWidth="1"/>
    <col min="2849" max="2849" width="1.77734375" style="1127" customWidth="1"/>
    <col min="2850" max="3072" width="3.44140625" style="1127"/>
    <col min="3073" max="3073" width="1.77734375" style="1127" customWidth="1"/>
    <col min="3074" max="3074" width="3" style="1127" customWidth="1"/>
    <col min="3075" max="3077" width="4.88671875" style="1127" customWidth="1"/>
    <col min="3078" max="3078" width="1.21875" style="1127" customWidth="1"/>
    <col min="3079" max="3079" width="2.6640625" style="1127" customWidth="1"/>
    <col min="3080" max="3085" width="6.21875" style="1127" customWidth="1"/>
    <col min="3086" max="3088" width="5.21875" style="1127" customWidth="1"/>
    <col min="3089" max="3089" width="4.77734375" style="1127" customWidth="1"/>
    <col min="3090" max="3094" width="5.109375" style="1127" customWidth="1"/>
    <col min="3095" max="3096" width="4.77734375" style="1127" customWidth="1"/>
    <col min="3097" max="3100" width="5.21875" style="1127" customWidth="1"/>
    <col min="3101" max="3103" width="6.6640625" style="1127" customWidth="1"/>
    <col min="3104" max="3104" width="1.21875" style="1127" customWidth="1"/>
    <col min="3105" max="3105" width="1.77734375" style="1127" customWidth="1"/>
    <col min="3106" max="3328" width="3.44140625" style="1127"/>
    <col min="3329" max="3329" width="1.77734375" style="1127" customWidth="1"/>
    <col min="3330" max="3330" width="3" style="1127" customWidth="1"/>
    <col min="3331" max="3333" width="4.88671875" style="1127" customWidth="1"/>
    <col min="3334" max="3334" width="1.21875" style="1127" customWidth="1"/>
    <col min="3335" max="3335" width="2.6640625" style="1127" customWidth="1"/>
    <col min="3336" max="3341" width="6.21875" style="1127" customWidth="1"/>
    <col min="3342" max="3344" width="5.21875" style="1127" customWidth="1"/>
    <col min="3345" max="3345" width="4.77734375" style="1127" customWidth="1"/>
    <col min="3346" max="3350" width="5.109375" style="1127" customWidth="1"/>
    <col min="3351" max="3352" width="4.77734375" style="1127" customWidth="1"/>
    <col min="3353" max="3356" width="5.21875" style="1127" customWidth="1"/>
    <col min="3357" max="3359" width="6.6640625" style="1127" customWidth="1"/>
    <col min="3360" max="3360" width="1.21875" style="1127" customWidth="1"/>
    <col min="3361" max="3361" width="1.77734375" style="1127" customWidth="1"/>
    <col min="3362" max="3584" width="3.44140625" style="1127"/>
    <col min="3585" max="3585" width="1.77734375" style="1127" customWidth="1"/>
    <col min="3586" max="3586" width="3" style="1127" customWidth="1"/>
    <col min="3587" max="3589" width="4.88671875" style="1127" customWidth="1"/>
    <col min="3590" max="3590" width="1.21875" style="1127" customWidth="1"/>
    <col min="3591" max="3591" width="2.6640625" style="1127" customWidth="1"/>
    <col min="3592" max="3597" width="6.21875" style="1127" customWidth="1"/>
    <col min="3598" max="3600" width="5.21875" style="1127" customWidth="1"/>
    <col min="3601" max="3601" width="4.77734375" style="1127" customWidth="1"/>
    <col min="3602" max="3606" width="5.109375" style="1127" customWidth="1"/>
    <col min="3607" max="3608" width="4.77734375" style="1127" customWidth="1"/>
    <col min="3609" max="3612" width="5.21875" style="1127" customWidth="1"/>
    <col min="3613" max="3615" width="6.6640625" style="1127" customWidth="1"/>
    <col min="3616" max="3616" width="1.21875" style="1127" customWidth="1"/>
    <col min="3617" max="3617" width="1.77734375" style="1127" customWidth="1"/>
    <col min="3618" max="3840" width="3.44140625" style="1127"/>
    <col min="3841" max="3841" width="1.77734375" style="1127" customWidth="1"/>
    <col min="3842" max="3842" width="3" style="1127" customWidth="1"/>
    <col min="3843" max="3845" width="4.88671875" style="1127" customWidth="1"/>
    <col min="3846" max="3846" width="1.21875" style="1127" customWidth="1"/>
    <col min="3847" max="3847" width="2.6640625" style="1127" customWidth="1"/>
    <col min="3848" max="3853" width="6.21875" style="1127" customWidth="1"/>
    <col min="3854" max="3856" width="5.21875" style="1127" customWidth="1"/>
    <col min="3857" max="3857" width="4.77734375" style="1127" customWidth="1"/>
    <col min="3858" max="3862" width="5.109375" style="1127" customWidth="1"/>
    <col min="3863" max="3864" width="4.77734375" style="1127" customWidth="1"/>
    <col min="3865" max="3868" width="5.21875" style="1127" customWidth="1"/>
    <col min="3869" max="3871" width="6.6640625" style="1127" customWidth="1"/>
    <col min="3872" max="3872" width="1.21875" style="1127" customWidth="1"/>
    <col min="3873" max="3873" width="1.77734375" style="1127" customWidth="1"/>
    <col min="3874" max="4096" width="3.44140625" style="1127"/>
    <col min="4097" max="4097" width="1.77734375" style="1127" customWidth="1"/>
    <col min="4098" max="4098" width="3" style="1127" customWidth="1"/>
    <col min="4099" max="4101" width="4.88671875" style="1127" customWidth="1"/>
    <col min="4102" max="4102" width="1.21875" style="1127" customWidth="1"/>
    <col min="4103" max="4103" width="2.6640625" style="1127" customWidth="1"/>
    <col min="4104" max="4109" width="6.21875" style="1127" customWidth="1"/>
    <col min="4110" max="4112" width="5.21875" style="1127" customWidth="1"/>
    <col min="4113" max="4113" width="4.77734375" style="1127" customWidth="1"/>
    <col min="4114" max="4118" width="5.109375" style="1127" customWidth="1"/>
    <col min="4119" max="4120" width="4.77734375" style="1127" customWidth="1"/>
    <col min="4121" max="4124" width="5.21875" style="1127" customWidth="1"/>
    <col min="4125" max="4127" width="6.6640625" style="1127" customWidth="1"/>
    <col min="4128" max="4128" width="1.21875" style="1127" customWidth="1"/>
    <col min="4129" max="4129" width="1.77734375" style="1127" customWidth="1"/>
    <col min="4130" max="4352" width="3.44140625" style="1127"/>
    <col min="4353" max="4353" width="1.77734375" style="1127" customWidth="1"/>
    <col min="4354" max="4354" width="3" style="1127" customWidth="1"/>
    <col min="4355" max="4357" width="4.88671875" style="1127" customWidth="1"/>
    <col min="4358" max="4358" width="1.21875" style="1127" customWidth="1"/>
    <col min="4359" max="4359" width="2.6640625" style="1127" customWidth="1"/>
    <col min="4360" max="4365" width="6.21875" style="1127" customWidth="1"/>
    <col min="4366" max="4368" width="5.21875" style="1127" customWidth="1"/>
    <col min="4369" max="4369" width="4.77734375" style="1127" customWidth="1"/>
    <col min="4370" max="4374" width="5.109375" style="1127" customWidth="1"/>
    <col min="4375" max="4376" width="4.77734375" style="1127" customWidth="1"/>
    <col min="4377" max="4380" width="5.21875" style="1127" customWidth="1"/>
    <col min="4381" max="4383" width="6.6640625" style="1127" customWidth="1"/>
    <col min="4384" max="4384" width="1.21875" style="1127" customWidth="1"/>
    <col min="4385" max="4385" width="1.77734375" style="1127" customWidth="1"/>
    <col min="4386" max="4608" width="3.44140625" style="1127"/>
    <col min="4609" max="4609" width="1.77734375" style="1127" customWidth="1"/>
    <col min="4610" max="4610" width="3" style="1127" customWidth="1"/>
    <col min="4611" max="4613" width="4.88671875" style="1127" customWidth="1"/>
    <col min="4614" max="4614" width="1.21875" style="1127" customWidth="1"/>
    <col min="4615" max="4615" width="2.6640625" style="1127" customWidth="1"/>
    <col min="4616" max="4621" width="6.21875" style="1127" customWidth="1"/>
    <col min="4622" max="4624" width="5.21875" style="1127" customWidth="1"/>
    <col min="4625" max="4625" width="4.77734375" style="1127" customWidth="1"/>
    <col min="4626" max="4630" width="5.109375" style="1127" customWidth="1"/>
    <col min="4631" max="4632" width="4.77734375" style="1127" customWidth="1"/>
    <col min="4633" max="4636" width="5.21875" style="1127" customWidth="1"/>
    <col min="4637" max="4639" width="6.6640625" style="1127" customWidth="1"/>
    <col min="4640" max="4640" width="1.21875" style="1127" customWidth="1"/>
    <col min="4641" max="4641" width="1.77734375" style="1127" customWidth="1"/>
    <col min="4642" max="4864" width="3.44140625" style="1127"/>
    <col min="4865" max="4865" width="1.77734375" style="1127" customWidth="1"/>
    <col min="4866" max="4866" width="3" style="1127" customWidth="1"/>
    <col min="4867" max="4869" width="4.88671875" style="1127" customWidth="1"/>
    <col min="4870" max="4870" width="1.21875" style="1127" customWidth="1"/>
    <col min="4871" max="4871" width="2.6640625" style="1127" customWidth="1"/>
    <col min="4872" max="4877" width="6.21875" style="1127" customWidth="1"/>
    <col min="4878" max="4880" width="5.21875" style="1127" customWidth="1"/>
    <col min="4881" max="4881" width="4.77734375" style="1127" customWidth="1"/>
    <col min="4882" max="4886" width="5.109375" style="1127" customWidth="1"/>
    <col min="4887" max="4888" width="4.77734375" style="1127" customWidth="1"/>
    <col min="4889" max="4892" width="5.21875" style="1127" customWidth="1"/>
    <col min="4893" max="4895" width="6.6640625" style="1127" customWidth="1"/>
    <col min="4896" max="4896" width="1.21875" style="1127" customWidth="1"/>
    <col min="4897" max="4897" width="1.77734375" style="1127" customWidth="1"/>
    <col min="4898" max="5120" width="3.44140625" style="1127"/>
    <col min="5121" max="5121" width="1.77734375" style="1127" customWidth="1"/>
    <col min="5122" max="5122" width="3" style="1127" customWidth="1"/>
    <col min="5123" max="5125" width="4.88671875" style="1127" customWidth="1"/>
    <col min="5126" max="5126" width="1.21875" style="1127" customWidth="1"/>
    <col min="5127" max="5127" width="2.6640625" style="1127" customWidth="1"/>
    <col min="5128" max="5133" width="6.21875" style="1127" customWidth="1"/>
    <col min="5134" max="5136" width="5.21875" style="1127" customWidth="1"/>
    <col min="5137" max="5137" width="4.77734375" style="1127" customWidth="1"/>
    <col min="5138" max="5142" width="5.109375" style="1127" customWidth="1"/>
    <col min="5143" max="5144" width="4.77734375" style="1127" customWidth="1"/>
    <col min="5145" max="5148" width="5.21875" style="1127" customWidth="1"/>
    <col min="5149" max="5151" width="6.6640625" style="1127" customWidth="1"/>
    <col min="5152" max="5152" width="1.21875" style="1127" customWidth="1"/>
    <col min="5153" max="5153" width="1.77734375" style="1127" customWidth="1"/>
    <col min="5154" max="5376" width="3.44140625" style="1127"/>
    <col min="5377" max="5377" width="1.77734375" style="1127" customWidth="1"/>
    <col min="5378" max="5378" width="3" style="1127" customWidth="1"/>
    <col min="5379" max="5381" width="4.88671875" style="1127" customWidth="1"/>
    <col min="5382" max="5382" width="1.21875" style="1127" customWidth="1"/>
    <col min="5383" max="5383" width="2.6640625" style="1127" customWidth="1"/>
    <col min="5384" max="5389" width="6.21875" style="1127" customWidth="1"/>
    <col min="5390" max="5392" width="5.21875" style="1127" customWidth="1"/>
    <col min="5393" max="5393" width="4.77734375" style="1127" customWidth="1"/>
    <col min="5394" max="5398" width="5.109375" style="1127" customWidth="1"/>
    <col min="5399" max="5400" width="4.77734375" style="1127" customWidth="1"/>
    <col min="5401" max="5404" width="5.21875" style="1127" customWidth="1"/>
    <col min="5405" max="5407" width="6.6640625" style="1127" customWidth="1"/>
    <col min="5408" max="5408" width="1.21875" style="1127" customWidth="1"/>
    <col min="5409" max="5409" width="1.77734375" style="1127" customWidth="1"/>
    <col min="5410" max="5632" width="3.44140625" style="1127"/>
    <col min="5633" max="5633" width="1.77734375" style="1127" customWidth="1"/>
    <col min="5634" max="5634" width="3" style="1127" customWidth="1"/>
    <col min="5635" max="5637" width="4.88671875" style="1127" customWidth="1"/>
    <col min="5638" max="5638" width="1.21875" style="1127" customWidth="1"/>
    <col min="5639" max="5639" width="2.6640625" style="1127" customWidth="1"/>
    <col min="5640" max="5645" width="6.21875" style="1127" customWidth="1"/>
    <col min="5646" max="5648" width="5.21875" style="1127" customWidth="1"/>
    <col min="5649" max="5649" width="4.77734375" style="1127" customWidth="1"/>
    <col min="5650" max="5654" width="5.109375" style="1127" customWidth="1"/>
    <col min="5655" max="5656" width="4.77734375" style="1127" customWidth="1"/>
    <col min="5657" max="5660" width="5.21875" style="1127" customWidth="1"/>
    <col min="5661" max="5663" width="6.6640625" style="1127" customWidth="1"/>
    <col min="5664" max="5664" width="1.21875" style="1127" customWidth="1"/>
    <col min="5665" max="5665" width="1.77734375" style="1127" customWidth="1"/>
    <col min="5666" max="5888" width="3.44140625" style="1127"/>
    <col min="5889" max="5889" width="1.77734375" style="1127" customWidth="1"/>
    <col min="5890" max="5890" width="3" style="1127" customWidth="1"/>
    <col min="5891" max="5893" width="4.88671875" style="1127" customWidth="1"/>
    <col min="5894" max="5894" width="1.21875" style="1127" customWidth="1"/>
    <col min="5895" max="5895" width="2.6640625" style="1127" customWidth="1"/>
    <col min="5896" max="5901" width="6.21875" style="1127" customWidth="1"/>
    <col min="5902" max="5904" width="5.21875" style="1127" customWidth="1"/>
    <col min="5905" max="5905" width="4.77734375" style="1127" customWidth="1"/>
    <col min="5906" max="5910" width="5.109375" style="1127" customWidth="1"/>
    <col min="5911" max="5912" width="4.77734375" style="1127" customWidth="1"/>
    <col min="5913" max="5916" width="5.21875" style="1127" customWidth="1"/>
    <col min="5917" max="5919" width="6.6640625" style="1127" customWidth="1"/>
    <col min="5920" max="5920" width="1.21875" style="1127" customWidth="1"/>
    <col min="5921" max="5921" width="1.77734375" style="1127" customWidth="1"/>
    <col min="5922" max="6144" width="3.44140625" style="1127"/>
    <col min="6145" max="6145" width="1.77734375" style="1127" customWidth="1"/>
    <col min="6146" max="6146" width="3" style="1127" customWidth="1"/>
    <col min="6147" max="6149" width="4.88671875" style="1127" customWidth="1"/>
    <col min="6150" max="6150" width="1.21875" style="1127" customWidth="1"/>
    <col min="6151" max="6151" width="2.6640625" style="1127" customWidth="1"/>
    <col min="6152" max="6157" width="6.21875" style="1127" customWidth="1"/>
    <col min="6158" max="6160" width="5.21875" style="1127" customWidth="1"/>
    <col min="6161" max="6161" width="4.77734375" style="1127" customWidth="1"/>
    <col min="6162" max="6166" width="5.109375" style="1127" customWidth="1"/>
    <col min="6167" max="6168" width="4.77734375" style="1127" customWidth="1"/>
    <col min="6169" max="6172" width="5.21875" style="1127" customWidth="1"/>
    <col min="6173" max="6175" width="6.6640625" style="1127" customWidth="1"/>
    <col min="6176" max="6176" width="1.21875" style="1127" customWidth="1"/>
    <col min="6177" max="6177" width="1.77734375" style="1127" customWidth="1"/>
    <col min="6178" max="6400" width="3.44140625" style="1127"/>
    <col min="6401" max="6401" width="1.77734375" style="1127" customWidth="1"/>
    <col min="6402" max="6402" width="3" style="1127" customWidth="1"/>
    <col min="6403" max="6405" width="4.88671875" style="1127" customWidth="1"/>
    <col min="6406" max="6406" width="1.21875" style="1127" customWidth="1"/>
    <col min="6407" max="6407" width="2.6640625" style="1127" customWidth="1"/>
    <col min="6408" max="6413" width="6.21875" style="1127" customWidth="1"/>
    <col min="6414" max="6416" width="5.21875" style="1127" customWidth="1"/>
    <col min="6417" max="6417" width="4.77734375" style="1127" customWidth="1"/>
    <col min="6418" max="6422" width="5.109375" style="1127" customWidth="1"/>
    <col min="6423" max="6424" width="4.77734375" style="1127" customWidth="1"/>
    <col min="6425" max="6428" width="5.21875" style="1127" customWidth="1"/>
    <col min="6429" max="6431" width="6.6640625" style="1127" customWidth="1"/>
    <col min="6432" max="6432" width="1.21875" style="1127" customWidth="1"/>
    <col min="6433" max="6433" width="1.77734375" style="1127" customWidth="1"/>
    <col min="6434" max="6656" width="3.44140625" style="1127"/>
    <col min="6657" max="6657" width="1.77734375" style="1127" customWidth="1"/>
    <col min="6658" max="6658" width="3" style="1127" customWidth="1"/>
    <col min="6659" max="6661" width="4.88671875" style="1127" customWidth="1"/>
    <col min="6662" max="6662" width="1.21875" style="1127" customWidth="1"/>
    <col min="6663" max="6663" width="2.6640625" style="1127" customWidth="1"/>
    <col min="6664" max="6669" width="6.21875" style="1127" customWidth="1"/>
    <col min="6670" max="6672" width="5.21875" style="1127" customWidth="1"/>
    <col min="6673" max="6673" width="4.77734375" style="1127" customWidth="1"/>
    <col min="6674" max="6678" width="5.109375" style="1127" customWidth="1"/>
    <col min="6679" max="6680" width="4.77734375" style="1127" customWidth="1"/>
    <col min="6681" max="6684" width="5.21875" style="1127" customWidth="1"/>
    <col min="6685" max="6687" width="6.6640625" style="1127" customWidth="1"/>
    <col min="6688" max="6688" width="1.21875" style="1127" customWidth="1"/>
    <col min="6689" max="6689" width="1.77734375" style="1127" customWidth="1"/>
    <col min="6690" max="6912" width="3.44140625" style="1127"/>
    <col min="6913" max="6913" width="1.77734375" style="1127" customWidth="1"/>
    <col min="6914" max="6914" width="3" style="1127" customWidth="1"/>
    <col min="6915" max="6917" width="4.88671875" style="1127" customWidth="1"/>
    <col min="6918" max="6918" width="1.21875" style="1127" customWidth="1"/>
    <col min="6919" max="6919" width="2.6640625" style="1127" customWidth="1"/>
    <col min="6920" max="6925" width="6.21875" style="1127" customWidth="1"/>
    <col min="6926" max="6928" width="5.21875" style="1127" customWidth="1"/>
    <col min="6929" max="6929" width="4.77734375" style="1127" customWidth="1"/>
    <col min="6930" max="6934" width="5.109375" style="1127" customWidth="1"/>
    <col min="6935" max="6936" width="4.77734375" style="1127" customWidth="1"/>
    <col min="6937" max="6940" width="5.21875" style="1127" customWidth="1"/>
    <col min="6941" max="6943" width="6.6640625" style="1127" customWidth="1"/>
    <col min="6944" max="6944" width="1.21875" style="1127" customWidth="1"/>
    <col min="6945" max="6945" width="1.77734375" style="1127" customWidth="1"/>
    <col min="6946" max="7168" width="3.44140625" style="1127"/>
    <col min="7169" max="7169" width="1.77734375" style="1127" customWidth="1"/>
    <col min="7170" max="7170" width="3" style="1127" customWidth="1"/>
    <col min="7171" max="7173" width="4.88671875" style="1127" customWidth="1"/>
    <col min="7174" max="7174" width="1.21875" style="1127" customWidth="1"/>
    <col min="7175" max="7175" width="2.6640625" style="1127" customWidth="1"/>
    <col min="7176" max="7181" width="6.21875" style="1127" customWidth="1"/>
    <col min="7182" max="7184" width="5.21875" style="1127" customWidth="1"/>
    <col min="7185" max="7185" width="4.77734375" style="1127" customWidth="1"/>
    <col min="7186" max="7190" width="5.109375" style="1127" customWidth="1"/>
    <col min="7191" max="7192" width="4.77734375" style="1127" customWidth="1"/>
    <col min="7193" max="7196" width="5.21875" style="1127" customWidth="1"/>
    <col min="7197" max="7199" width="6.6640625" style="1127" customWidth="1"/>
    <col min="7200" max="7200" width="1.21875" style="1127" customWidth="1"/>
    <col min="7201" max="7201" width="1.77734375" style="1127" customWidth="1"/>
    <col min="7202" max="7424" width="3.44140625" style="1127"/>
    <col min="7425" max="7425" width="1.77734375" style="1127" customWidth="1"/>
    <col min="7426" max="7426" width="3" style="1127" customWidth="1"/>
    <col min="7427" max="7429" width="4.88671875" style="1127" customWidth="1"/>
    <col min="7430" max="7430" width="1.21875" style="1127" customWidth="1"/>
    <col min="7431" max="7431" width="2.6640625" style="1127" customWidth="1"/>
    <col min="7432" max="7437" width="6.21875" style="1127" customWidth="1"/>
    <col min="7438" max="7440" width="5.21875" style="1127" customWidth="1"/>
    <col min="7441" max="7441" width="4.77734375" style="1127" customWidth="1"/>
    <col min="7442" max="7446" width="5.109375" style="1127" customWidth="1"/>
    <col min="7447" max="7448" width="4.77734375" style="1127" customWidth="1"/>
    <col min="7449" max="7452" width="5.21875" style="1127" customWidth="1"/>
    <col min="7453" max="7455" width="6.6640625" style="1127" customWidth="1"/>
    <col min="7456" max="7456" width="1.21875" style="1127" customWidth="1"/>
    <col min="7457" max="7457" width="1.77734375" style="1127" customWidth="1"/>
    <col min="7458" max="7680" width="3.44140625" style="1127"/>
    <col min="7681" max="7681" width="1.77734375" style="1127" customWidth="1"/>
    <col min="7682" max="7682" width="3" style="1127" customWidth="1"/>
    <col min="7683" max="7685" width="4.88671875" style="1127" customWidth="1"/>
    <col min="7686" max="7686" width="1.21875" style="1127" customWidth="1"/>
    <col min="7687" max="7687" width="2.6640625" style="1127" customWidth="1"/>
    <col min="7688" max="7693" width="6.21875" style="1127" customWidth="1"/>
    <col min="7694" max="7696" width="5.21875" style="1127" customWidth="1"/>
    <col min="7697" max="7697" width="4.77734375" style="1127" customWidth="1"/>
    <col min="7698" max="7702" width="5.109375" style="1127" customWidth="1"/>
    <col min="7703" max="7704" width="4.77734375" style="1127" customWidth="1"/>
    <col min="7705" max="7708" width="5.21875" style="1127" customWidth="1"/>
    <col min="7709" max="7711" width="6.6640625" style="1127" customWidth="1"/>
    <col min="7712" max="7712" width="1.21875" style="1127" customWidth="1"/>
    <col min="7713" max="7713" width="1.77734375" style="1127" customWidth="1"/>
    <col min="7714" max="7936" width="3.44140625" style="1127"/>
    <col min="7937" max="7937" width="1.77734375" style="1127" customWidth="1"/>
    <col min="7938" max="7938" width="3" style="1127" customWidth="1"/>
    <col min="7939" max="7941" width="4.88671875" style="1127" customWidth="1"/>
    <col min="7942" max="7942" width="1.21875" style="1127" customWidth="1"/>
    <col min="7943" max="7943" width="2.6640625" style="1127" customWidth="1"/>
    <col min="7944" max="7949" width="6.21875" style="1127" customWidth="1"/>
    <col min="7950" max="7952" width="5.21875" style="1127" customWidth="1"/>
    <col min="7953" max="7953" width="4.77734375" style="1127" customWidth="1"/>
    <col min="7954" max="7958" width="5.109375" style="1127" customWidth="1"/>
    <col min="7959" max="7960" width="4.77734375" style="1127" customWidth="1"/>
    <col min="7961" max="7964" width="5.21875" style="1127" customWidth="1"/>
    <col min="7965" max="7967" width="6.6640625" style="1127" customWidth="1"/>
    <col min="7968" max="7968" width="1.21875" style="1127" customWidth="1"/>
    <col min="7969" max="7969" width="1.77734375" style="1127" customWidth="1"/>
    <col min="7970" max="8192" width="3.44140625" style="1127"/>
    <col min="8193" max="8193" width="1.77734375" style="1127" customWidth="1"/>
    <col min="8194" max="8194" width="3" style="1127" customWidth="1"/>
    <col min="8195" max="8197" width="4.88671875" style="1127" customWidth="1"/>
    <col min="8198" max="8198" width="1.21875" style="1127" customWidth="1"/>
    <col min="8199" max="8199" width="2.6640625" style="1127" customWidth="1"/>
    <col min="8200" max="8205" width="6.21875" style="1127" customWidth="1"/>
    <col min="8206" max="8208" width="5.21875" style="1127" customWidth="1"/>
    <col min="8209" max="8209" width="4.77734375" style="1127" customWidth="1"/>
    <col min="8210" max="8214" width="5.109375" style="1127" customWidth="1"/>
    <col min="8215" max="8216" width="4.77734375" style="1127" customWidth="1"/>
    <col min="8217" max="8220" width="5.21875" style="1127" customWidth="1"/>
    <col min="8221" max="8223" width="6.6640625" style="1127" customWidth="1"/>
    <col min="8224" max="8224" width="1.21875" style="1127" customWidth="1"/>
    <col min="8225" max="8225" width="1.77734375" style="1127" customWidth="1"/>
    <col min="8226" max="8448" width="3.44140625" style="1127"/>
    <col min="8449" max="8449" width="1.77734375" style="1127" customWidth="1"/>
    <col min="8450" max="8450" width="3" style="1127" customWidth="1"/>
    <col min="8451" max="8453" width="4.88671875" style="1127" customWidth="1"/>
    <col min="8454" max="8454" width="1.21875" style="1127" customWidth="1"/>
    <col min="8455" max="8455" width="2.6640625" style="1127" customWidth="1"/>
    <col min="8456" max="8461" width="6.21875" style="1127" customWidth="1"/>
    <col min="8462" max="8464" width="5.21875" style="1127" customWidth="1"/>
    <col min="8465" max="8465" width="4.77734375" style="1127" customWidth="1"/>
    <col min="8466" max="8470" width="5.109375" style="1127" customWidth="1"/>
    <col min="8471" max="8472" width="4.77734375" style="1127" customWidth="1"/>
    <col min="8473" max="8476" width="5.21875" style="1127" customWidth="1"/>
    <col min="8477" max="8479" width="6.6640625" style="1127" customWidth="1"/>
    <col min="8480" max="8480" width="1.21875" style="1127" customWidth="1"/>
    <col min="8481" max="8481" width="1.77734375" style="1127" customWidth="1"/>
    <col min="8482" max="8704" width="3.44140625" style="1127"/>
    <col min="8705" max="8705" width="1.77734375" style="1127" customWidth="1"/>
    <col min="8706" max="8706" width="3" style="1127" customWidth="1"/>
    <col min="8707" max="8709" width="4.88671875" style="1127" customWidth="1"/>
    <col min="8710" max="8710" width="1.21875" style="1127" customWidth="1"/>
    <col min="8711" max="8711" width="2.6640625" style="1127" customWidth="1"/>
    <col min="8712" max="8717" width="6.21875" style="1127" customWidth="1"/>
    <col min="8718" max="8720" width="5.21875" style="1127" customWidth="1"/>
    <col min="8721" max="8721" width="4.77734375" style="1127" customWidth="1"/>
    <col min="8722" max="8726" width="5.109375" style="1127" customWidth="1"/>
    <col min="8727" max="8728" width="4.77734375" style="1127" customWidth="1"/>
    <col min="8729" max="8732" width="5.21875" style="1127" customWidth="1"/>
    <col min="8733" max="8735" width="6.6640625" style="1127" customWidth="1"/>
    <col min="8736" max="8736" width="1.21875" style="1127" customWidth="1"/>
    <col min="8737" max="8737" width="1.77734375" style="1127" customWidth="1"/>
    <col min="8738" max="8960" width="3.44140625" style="1127"/>
    <col min="8961" max="8961" width="1.77734375" style="1127" customWidth="1"/>
    <col min="8962" max="8962" width="3" style="1127" customWidth="1"/>
    <col min="8963" max="8965" width="4.88671875" style="1127" customWidth="1"/>
    <col min="8966" max="8966" width="1.21875" style="1127" customWidth="1"/>
    <col min="8967" max="8967" width="2.6640625" style="1127" customWidth="1"/>
    <col min="8968" max="8973" width="6.21875" style="1127" customWidth="1"/>
    <col min="8974" max="8976" width="5.21875" style="1127" customWidth="1"/>
    <col min="8977" max="8977" width="4.77734375" style="1127" customWidth="1"/>
    <col min="8978" max="8982" width="5.109375" style="1127" customWidth="1"/>
    <col min="8983" max="8984" width="4.77734375" style="1127" customWidth="1"/>
    <col min="8985" max="8988" width="5.21875" style="1127" customWidth="1"/>
    <col min="8989" max="8991" width="6.6640625" style="1127" customWidth="1"/>
    <col min="8992" max="8992" width="1.21875" style="1127" customWidth="1"/>
    <col min="8993" max="8993" width="1.77734375" style="1127" customWidth="1"/>
    <col min="8994" max="9216" width="3.44140625" style="1127"/>
    <col min="9217" max="9217" width="1.77734375" style="1127" customWidth="1"/>
    <col min="9218" max="9218" width="3" style="1127" customWidth="1"/>
    <col min="9219" max="9221" width="4.88671875" style="1127" customWidth="1"/>
    <col min="9222" max="9222" width="1.21875" style="1127" customWidth="1"/>
    <col min="9223" max="9223" width="2.6640625" style="1127" customWidth="1"/>
    <col min="9224" max="9229" width="6.21875" style="1127" customWidth="1"/>
    <col min="9230" max="9232" width="5.21875" style="1127" customWidth="1"/>
    <col min="9233" max="9233" width="4.77734375" style="1127" customWidth="1"/>
    <col min="9234" max="9238" width="5.109375" style="1127" customWidth="1"/>
    <col min="9239" max="9240" width="4.77734375" style="1127" customWidth="1"/>
    <col min="9241" max="9244" width="5.21875" style="1127" customWidth="1"/>
    <col min="9245" max="9247" width="6.6640625" style="1127" customWidth="1"/>
    <col min="9248" max="9248" width="1.21875" style="1127" customWidth="1"/>
    <col min="9249" max="9249" width="1.77734375" style="1127" customWidth="1"/>
    <col min="9250" max="9472" width="3.44140625" style="1127"/>
    <col min="9473" max="9473" width="1.77734375" style="1127" customWidth="1"/>
    <col min="9474" max="9474" width="3" style="1127" customWidth="1"/>
    <col min="9475" max="9477" width="4.88671875" style="1127" customWidth="1"/>
    <col min="9478" max="9478" width="1.21875" style="1127" customWidth="1"/>
    <col min="9479" max="9479" width="2.6640625" style="1127" customWidth="1"/>
    <col min="9480" max="9485" width="6.21875" style="1127" customWidth="1"/>
    <col min="9486" max="9488" width="5.21875" style="1127" customWidth="1"/>
    <col min="9489" max="9489" width="4.77734375" style="1127" customWidth="1"/>
    <col min="9490" max="9494" width="5.109375" style="1127" customWidth="1"/>
    <col min="9495" max="9496" width="4.77734375" style="1127" customWidth="1"/>
    <col min="9497" max="9500" width="5.21875" style="1127" customWidth="1"/>
    <col min="9501" max="9503" width="6.6640625" style="1127" customWidth="1"/>
    <col min="9504" max="9504" width="1.21875" style="1127" customWidth="1"/>
    <col min="9505" max="9505" width="1.77734375" style="1127" customWidth="1"/>
    <col min="9506" max="9728" width="3.44140625" style="1127"/>
    <col min="9729" max="9729" width="1.77734375" style="1127" customWidth="1"/>
    <col min="9730" max="9730" width="3" style="1127" customWidth="1"/>
    <col min="9731" max="9733" width="4.88671875" style="1127" customWidth="1"/>
    <col min="9734" max="9734" width="1.21875" style="1127" customWidth="1"/>
    <col min="9735" max="9735" width="2.6640625" style="1127" customWidth="1"/>
    <col min="9736" max="9741" width="6.21875" style="1127" customWidth="1"/>
    <col min="9742" max="9744" width="5.21875" style="1127" customWidth="1"/>
    <col min="9745" max="9745" width="4.77734375" style="1127" customWidth="1"/>
    <col min="9746" max="9750" width="5.109375" style="1127" customWidth="1"/>
    <col min="9751" max="9752" width="4.77734375" style="1127" customWidth="1"/>
    <col min="9753" max="9756" width="5.21875" style="1127" customWidth="1"/>
    <col min="9757" max="9759" width="6.6640625" style="1127" customWidth="1"/>
    <col min="9760" max="9760" width="1.21875" style="1127" customWidth="1"/>
    <col min="9761" max="9761" width="1.77734375" style="1127" customWidth="1"/>
    <col min="9762" max="9984" width="3.44140625" style="1127"/>
    <col min="9985" max="9985" width="1.77734375" style="1127" customWidth="1"/>
    <col min="9986" max="9986" width="3" style="1127" customWidth="1"/>
    <col min="9987" max="9989" width="4.88671875" style="1127" customWidth="1"/>
    <col min="9990" max="9990" width="1.21875" style="1127" customWidth="1"/>
    <col min="9991" max="9991" width="2.6640625" style="1127" customWidth="1"/>
    <col min="9992" max="9997" width="6.21875" style="1127" customWidth="1"/>
    <col min="9998" max="10000" width="5.21875" style="1127" customWidth="1"/>
    <col min="10001" max="10001" width="4.77734375" style="1127" customWidth="1"/>
    <col min="10002" max="10006" width="5.109375" style="1127" customWidth="1"/>
    <col min="10007" max="10008" width="4.77734375" style="1127" customWidth="1"/>
    <col min="10009" max="10012" width="5.21875" style="1127" customWidth="1"/>
    <col min="10013" max="10015" width="6.6640625" style="1127" customWidth="1"/>
    <col min="10016" max="10016" width="1.21875" style="1127" customWidth="1"/>
    <col min="10017" max="10017" width="1.77734375" style="1127" customWidth="1"/>
    <col min="10018" max="10240" width="3.44140625" style="1127"/>
    <col min="10241" max="10241" width="1.77734375" style="1127" customWidth="1"/>
    <col min="10242" max="10242" width="3" style="1127" customWidth="1"/>
    <col min="10243" max="10245" width="4.88671875" style="1127" customWidth="1"/>
    <col min="10246" max="10246" width="1.21875" style="1127" customWidth="1"/>
    <col min="10247" max="10247" width="2.6640625" style="1127" customWidth="1"/>
    <col min="10248" max="10253" width="6.21875" style="1127" customWidth="1"/>
    <col min="10254" max="10256" width="5.21875" style="1127" customWidth="1"/>
    <col min="10257" max="10257" width="4.77734375" style="1127" customWidth="1"/>
    <col min="10258" max="10262" width="5.109375" style="1127" customWidth="1"/>
    <col min="10263" max="10264" width="4.77734375" style="1127" customWidth="1"/>
    <col min="10265" max="10268" width="5.21875" style="1127" customWidth="1"/>
    <col min="10269" max="10271" width="6.6640625" style="1127" customWidth="1"/>
    <col min="10272" max="10272" width="1.21875" style="1127" customWidth="1"/>
    <col min="10273" max="10273" width="1.77734375" style="1127" customWidth="1"/>
    <col min="10274" max="10496" width="3.44140625" style="1127"/>
    <col min="10497" max="10497" width="1.77734375" style="1127" customWidth="1"/>
    <col min="10498" max="10498" width="3" style="1127" customWidth="1"/>
    <col min="10499" max="10501" width="4.88671875" style="1127" customWidth="1"/>
    <col min="10502" max="10502" width="1.21875" style="1127" customWidth="1"/>
    <col min="10503" max="10503" width="2.6640625" style="1127" customWidth="1"/>
    <col min="10504" max="10509" width="6.21875" style="1127" customWidth="1"/>
    <col min="10510" max="10512" width="5.21875" style="1127" customWidth="1"/>
    <col min="10513" max="10513" width="4.77734375" style="1127" customWidth="1"/>
    <col min="10514" max="10518" width="5.109375" style="1127" customWidth="1"/>
    <col min="10519" max="10520" width="4.77734375" style="1127" customWidth="1"/>
    <col min="10521" max="10524" width="5.21875" style="1127" customWidth="1"/>
    <col min="10525" max="10527" width="6.6640625" style="1127" customWidth="1"/>
    <col min="10528" max="10528" width="1.21875" style="1127" customWidth="1"/>
    <col min="10529" max="10529" width="1.77734375" style="1127" customWidth="1"/>
    <col min="10530" max="10752" width="3.44140625" style="1127"/>
    <col min="10753" max="10753" width="1.77734375" style="1127" customWidth="1"/>
    <col min="10754" max="10754" width="3" style="1127" customWidth="1"/>
    <col min="10755" max="10757" width="4.88671875" style="1127" customWidth="1"/>
    <col min="10758" max="10758" width="1.21875" style="1127" customWidth="1"/>
    <col min="10759" max="10759" width="2.6640625" style="1127" customWidth="1"/>
    <col min="10760" max="10765" width="6.21875" style="1127" customWidth="1"/>
    <col min="10766" max="10768" width="5.21875" style="1127" customWidth="1"/>
    <col min="10769" max="10769" width="4.77734375" style="1127" customWidth="1"/>
    <col min="10770" max="10774" width="5.109375" style="1127" customWidth="1"/>
    <col min="10775" max="10776" width="4.77734375" style="1127" customWidth="1"/>
    <col min="10777" max="10780" width="5.21875" style="1127" customWidth="1"/>
    <col min="10781" max="10783" width="6.6640625" style="1127" customWidth="1"/>
    <col min="10784" max="10784" width="1.21875" style="1127" customWidth="1"/>
    <col min="10785" max="10785" width="1.77734375" style="1127" customWidth="1"/>
    <col min="10786" max="11008" width="3.44140625" style="1127"/>
    <col min="11009" max="11009" width="1.77734375" style="1127" customWidth="1"/>
    <col min="11010" max="11010" width="3" style="1127" customWidth="1"/>
    <col min="11011" max="11013" width="4.88671875" style="1127" customWidth="1"/>
    <col min="11014" max="11014" width="1.21875" style="1127" customWidth="1"/>
    <col min="11015" max="11015" width="2.6640625" style="1127" customWidth="1"/>
    <col min="11016" max="11021" width="6.21875" style="1127" customWidth="1"/>
    <col min="11022" max="11024" width="5.21875" style="1127" customWidth="1"/>
    <col min="11025" max="11025" width="4.77734375" style="1127" customWidth="1"/>
    <col min="11026" max="11030" width="5.109375" style="1127" customWidth="1"/>
    <col min="11031" max="11032" width="4.77734375" style="1127" customWidth="1"/>
    <col min="11033" max="11036" width="5.21875" style="1127" customWidth="1"/>
    <col min="11037" max="11039" width="6.6640625" style="1127" customWidth="1"/>
    <col min="11040" max="11040" width="1.21875" style="1127" customWidth="1"/>
    <col min="11041" max="11041" width="1.77734375" style="1127" customWidth="1"/>
    <col min="11042" max="11264" width="3.44140625" style="1127"/>
    <col min="11265" max="11265" width="1.77734375" style="1127" customWidth="1"/>
    <col min="11266" max="11266" width="3" style="1127" customWidth="1"/>
    <col min="11267" max="11269" width="4.88671875" style="1127" customWidth="1"/>
    <col min="11270" max="11270" width="1.21875" style="1127" customWidth="1"/>
    <col min="11271" max="11271" width="2.6640625" style="1127" customWidth="1"/>
    <col min="11272" max="11277" width="6.21875" style="1127" customWidth="1"/>
    <col min="11278" max="11280" width="5.21875" style="1127" customWidth="1"/>
    <col min="11281" max="11281" width="4.77734375" style="1127" customWidth="1"/>
    <col min="11282" max="11286" width="5.109375" style="1127" customWidth="1"/>
    <col min="11287" max="11288" width="4.77734375" style="1127" customWidth="1"/>
    <col min="11289" max="11292" width="5.21875" style="1127" customWidth="1"/>
    <col min="11293" max="11295" width="6.6640625" style="1127" customWidth="1"/>
    <col min="11296" max="11296" width="1.21875" style="1127" customWidth="1"/>
    <col min="11297" max="11297" width="1.77734375" style="1127" customWidth="1"/>
    <col min="11298" max="11520" width="3.44140625" style="1127"/>
    <col min="11521" max="11521" width="1.77734375" style="1127" customWidth="1"/>
    <col min="11522" max="11522" width="3" style="1127" customWidth="1"/>
    <col min="11523" max="11525" width="4.88671875" style="1127" customWidth="1"/>
    <col min="11526" max="11526" width="1.21875" style="1127" customWidth="1"/>
    <col min="11527" max="11527" width="2.6640625" style="1127" customWidth="1"/>
    <col min="11528" max="11533" width="6.21875" style="1127" customWidth="1"/>
    <col min="11534" max="11536" width="5.21875" style="1127" customWidth="1"/>
    <col min="11537" max="11537" width="4.77734375" style="1127" customWidth="1"/>
    <col min="11538" max="11542" width="5.109375" style="1127" customWidth="1"/>
    <col min="11543" max="11544" width="4.77734375" style="1127" customWidth="1"/>
    <col min="11545" max="11548" width="5.21875" style="1127" customWidth="1"/>
    <col min="11549" max="11551" width="6.6640625" style="1127" customWidth="1"/>
    <col min="11552" max="11552" width="1.21875" style="1127" customWidth="1"/>
    <col min="11553" max="11553" width="1.77734375" style="1127" customWidth="1"/>
    <col min="11554" max="11776" width="3.44140625" style="1127"/>
    <col min="11777" max="11777" width="1.77734375" style="1127" customWidth="1"/>
    <col min="11778" max="11778" width="3" style="1127" customWidth="1"/>
    <col min="11779" max="11781" width="4.88671875" style="1127" customWidth="1"/>
    <col min="11782" max="11782" width="1.21875" style="1127" customWidth="1"/>
    <col min="11783" max="11783" width="2.6640625" style="1127" customWidth="1"/>
    <col min="11784" max="11789" width="6.21875" style="1127" customWidth="1"/>
    <col min="11790" max="11792" width="5.21875" style="1127" customWidth="1"/>
    <col min="11793" max="11793" width="4.77734375" style="1127" customWidth="1"/>
    <col min="11794" max="11798" width="5.109375" style="1127" customWidth="1"/>
    <col min="11799" max="11800" width="4.77734375" style="1127" customWidth="1"/>
    <col min="11801" max="11804" width="5.21875" style="1127" customWidth="1"/>
    <col min="11805" max="11807" width="6.6640625" style="1127" customWidth="1"/>
    <col min="11808" max="11808" width="1.21875" style="1127" customWidth="1"/>
    <col min="11809" max="11809" width="1.77734375" style="1127" customWidth="1"/>
    <col min="11810" max="12032" width="3.44140625" style="1127"/>
    <col min="12033" max="12033" width="1.77734375" style="1127" customWidth="1"/>
    <col min="12034" max="12034" width="3" style="1127" customWidth="1"/>
    <col min="12035" max="12037" width="4.88671875" style="1127" customWidth="1"/>
    <col min="12038" max="12038" width="1.21875" style="1127" customWidth="1"/>
    <col min="12039" max="12039" width="2.6640625" style="1127" customWidth="1"/>
    <col min="12040" max="12045" width="6.21875" style="1127" customWidth="1"/>
    <col min="12046" max="12048" width="5.21875" style="1127" customWidth="1"/>
    <col min="12049" max="12049" width="4.77734375" style="1127" customWidth="1"/>
    <col min="12050" max="12054" width="5.109375" style="1127" customWidth="1"/>
    <col min="12055" max="12056" width="4.77734375" style="1127" customWidth="1"/>
    <col min="12057" max="12060" width="5.21875" style="1127" customWidth="1"/>
    <col min="12061" max="12063" width="6.6640625" style="1127" customWidth="1"/>
    <col min="12064" max="12064" width="1.21875" style="1127" customWidth="1"/>
    <col min="12065" max="12065" width="1.77734375" style="1127" customWidth="1"/>
    <col min="12066" max="12288" width="3.44140625" style="1127"/>
    <col min="12289" max="12289" width="1.77734375" style="1127" customWidth="1"/>
    <col min="12290" max="12290" width="3" style="1127" customWidth="1"/>
    <col min="12291" max="12293" width="4.88671875" style="1127" customWidth="1"/>
    <col min="12294" max="12294" width="1.21875" style="1127" customWidth="1"/>
    <col min="12295" max="12295" width="2.6640625" style="1127" customWidth="1"/>
    <col min="12296" max="12301" width="6.21875" style="1127" customWidth="1"/>
    <col min="12302" max="12304" width="5.21875" style="1127" customWidth="1"/>
    <col min="12305" max="12305" width="4.77734375" style="1127" customWidth="1"/>
    <col min="12306" max="12310" width="5.109375" style="1127" customWidth="1"/>
    <col min="12311" max="12312" width="4.77734375" style="1127" customWidth="1"/>
    <col min="12313" max="12316" width="5.21875" style="1127" customWidth="1"/>
    <col min="12317" max="12319" width="6.6640625" style="1127" customWidth="1"/>
    <col min="12320" max="12320" width="1.21875" style="1127" customWidth="1"/>
    <col min="12321" max="12321" width="1.77734375" style="1127" customWidth="1"/>
    <col min="12322" max="12544" width="3.44140625" style="1127"/>
    <col min="12545" max="12545" width="1.77734375" style="1127" customWidth="1"/>
    <col min="12546" max="12546" width="3" style="1127" customWidth="1"/>
    <col min="12547" max="12549" width="4.88671875" style="1127" customWidth="1"/>
    <col min="12550" max="12550" width="1.21875" style="1127" customWidth="1"/>
    <col min="12551" max="12551" width="2.6640625" style="1127" customWidth="1"/>
    <col min="12552" max="12557" width="6.21875" style="1127" customWidth="1"/>
    <col min="12558" max="12560" width="5.21875" style="1127" customWidth="1"/>
    <col min="12561" max="12561" width="4.77734375" style="1127" customWidth="1"/>
    <col min="12562" max="12566" width="5.109375" style="1127" customWidth="1"/>
    <col min="12567" max="12568" width="4.77734375" style="1127" customWidth="1"/>
    <col min="12569" max="12572" width="5.21875" style="1127" customWidth="1"/>
    <col min="12573" max="12575" width="6.6640625" style="1127" customWidth="1"/>
    <col min="12576" max="12576" width="1.21875" style="1127" customWidth="1"/>
    <col min="12577" max="12577" width="1.77734375" style="1127" customWidth="1"/>
    <col min="12578" max="12800" width="3.44140625" style="1127"/>
    <col min="12801" max="12801" width="1.77734375" style="1127" customWidth="1"/>
    <col min="12802" max="12802" width="3" style="1127" customWidth="1"/>
    <col min="12803" max="12805" width="4.88671875" style="1127" customWidth="1"/>
    <col min="12806" max="12806" width="1.21875" style="1127" customWidth="1"/>
    <col min="12807" max="12807" width="2.6640625" style="1127" customWidth="1"/>
    <col min="12808" max="12813" width="6.21875" style="1127" customWidth="1"/>
    <col min="12814" max="12816" width="5.21875" style="1127" customWidth="1"/>
    <col min="12817" max="12817" width="4.77734375" style="1127" customWidth="1"/>
    <col min="12818" max="12822" width="5.109375" style="1127" customWidth="1"/>
    <col min="12823" max="12824" width="4.77734375" style="1127" customWidth="1"/>
    <col min="12825" max="12828" width="5.21875" style="1127" customWidth="1"/>
    <col min="12829" max="12831" width="6.6640625" style="1127" customWidth="1"/>
    <col min="12832" max="12832" width="1.21875" style="1127" customWidth="1"/>
    <col min="12833" max="12833" width="1.77734375" style="1127" customWidth="1"/>
    <col min="12834" max="13056" width="3.44140625" style="1127"/>
    <col min="13057" max="13057" width="1.77734375" style="1127" customWidth="1"/>
    <col min="13058" max="13058" width="3" style="1127" customWidth="1"/>
    <col min="13059" max="13061" width="4.88671875" style="1127" customWidth="1"/>
    <col min="13062" max="13062" width="1.21875" style="1127" customWidth="1"/>
    <col min="13063" max="13063" width="2.6640625" style="1127" customWidth="1"/>
    <col min="13064" max="13069" width="6.21875" style="1127" customWidth="1"/>
    <col min="13070" max="13072" width="5.21875" style="1127" customWidth="1"/>
    <col min="13073" max="13073" width="4.77734375" style="1127" customWidth="1"/>
    <col min="13074" max="13078" width="5.109375" style="1127" customWidth="1"/>
    <col min="13079" max="13080" width="4.77734375" style="1127" customWidth="1"/>
    <col min="13081" max="13084" width="5.21875" style="1127" customWidth="1"/>
    <col min="13085" max="13087" width="6.6640625" style="1127" customWidth="1"/>
    <col min="13088" max="13088" width="1.21875" style="1127" customWidth="1"/>
    <col min="13089" max="13089" width="1.77734375" style="1127" customWidth="1"/>
    <col min="13090" max="13312" width="3.44140625" style="1127"/>
    <col min="13313" max="13313" width="1.77734375" style="1127" customWidth="1"/>
    <col min="13314" max="13314" width="3" style="1127" customWidth="1"/>
    <col min="13315" max="13317" width="4.88671875" style="1127" customWidth="1"/>
    <col min="13318" max="13318" width="1.21875" style="1127" customWidth="1"/>
    <col min="13319" max="13319" width="2.6640625" style="1127" customWidth="1"/>
    <col min="13320" max="13325" width="6.21875" style="1127" customWidth="1"/>
    <col min="13326" max="13328" width="5.21875" style="1127" customWidth="1"/>
    <col min="13329" max="13329" width="4.77734375" style="1127" customWidth="1"/>
    <col min="13330" max="13334" width="5.109375" style="1127" customWidth="1"/>
    <col min="13335" max="13336" width="4.77734375" style="1127" customWidth="1"/>
    <col min="13337" max="13340" width="5.21875" style="1127" customWidth="1"/>
    <col min="13341" max="13343" width="6.6640625" style="1127" customWidth="1"/>
    <col min="13344" max="13344" width="1.21875" style="1127" customWidth="1"/>
    <col min="13345" max="13345" width="1.77734375" style="1127" customWidth="1"/>
    <col min="13346" max="13568" width="3.44140625" style="1127"/>
    <col min="13569" max="13569" width="1.77734375" style="1127" customWidth="1"/>
    <col min="13570" max="13570" width="3" style="1127" customWidth="1"/>
    <col min="13571" max="13573" width="4.88671875" style="1127" customWidth="1"/>
    <col min="13574" max="13574" width="1.21875" style="1127" customWidth="1"/>
    <col min="13575" max="13575" width="2.6640625" style="1127" customWidth="1"/>
    <col min="13576" max="13581" width="6.21875" style="1127" customWidth="1"/>
    <col min="13582" max="13584" width="5.21875" style="1127" customWidth="1"/>
    <col min="13585" max="13585" width="4.77734375" style="1127" customWidth="1"/>
    <col min="13586" max="13590" width="5.109375" style="1127" customWidth="1"/>
    <col min="13591" max="13592" width="4.77734375" style="1127" customWidth="1"/>
    <col min="13593" max="13596" width="5.21875" style="1127" customWidth="1"/>
    <col min="13597" max="13599" width="6.6640625" style="1127" customWidth="1"/>
    <col min="13600" max="13600" width="1.21875" style="1127" customWidth="1"/>
    <col min="13601" max="13601" width="1.77734375" style="1127" customWidth="1"/>
    <col min="13602" max="13824" width="3.44140625" style="1127"/>
    <col min="13825" max="13825" width="1.77734375" style="1127" customWidth="1"/>
    <col min="13826" max="13826" width="3" style="1127" customWidth="1"/>
    <col min="13827" max="13829" width="4.88671875" style="1127" customWidth="1"/>
    <col min="13830" max="13830" width="1.21875" style="1127" customWidth="1"/>
    <col min="13831" max="13831" width="2.6640625" style="1127" customWidth="1"/>
    <col min="13832" max="13837" width="6.21875" style="1127" customWidth="1"/>
    <col min="13838" max="13840" width="5.21875" style="1127" customWidth="1"/>
    <col min="13841" max="13841" width="4.77734375" style="1127" customWidth="1"/>
    <col min="13842" max="13846" width="5.109375" style="1127" customWidth="1"/>
    <col min="13847" max="13848" width="4.77734375" style="1127" customWidth="1"/>
    <col min="13849" max="13852" width="5.21875" style="1127" customWidth="1"/>
    <col min="13853" max="13855" width="6.6640625" style="1127" customWidth="1"/>
    <col min="13856" max="13856" width="1.21875" style="1127" customWidth="1"/>
    <col min="13857" max="13857" width="1.77734375" style="1127" customWidth="1"/>
    <col min="13858" max="14080" width="3.44140625" style="1127"/>
    <col min="14081" max="14081" width="1.77734375" style="1127" customWidth="1"/>
    <col min="14082" max="14082" width="3" style="1127" customWidth="1"/>
    <col min="14083" max="14085" width="4.88671875" style="1127" customWidth="1"/>
    <col min="14086" max="14086" width="1.21875" style="1127" customWidth="1"/>
    <col min="14087" max="14087" width="2.6640625" style="1127" customWidth="1"/>
    <col min="14088" max="14093" width="6.21875" style="1127" customWidth="1"/>
    <col min="14094" max="14096" width="5.21875" style="1127" customWidth="1"/>
    <col min="14097" max="14097" width="4.77734375" style="1127" customWidth="1"/>
    <col min="14098" max="14102" width="5.109375" style="1127" customWidth="1"/>
    <col min="14103" max="14104" width="4.77734375" style="1127" customWidth="1"/>
    <col min="14105" max="14108" width="5.21875" style="1127" customWidth="1"/>
    <col min="14109" max="14111" width="6.6640625" style="1127" customWidth="1"/>
    <col min="14112" max="14112" width="1.21875" style="1127" customWidth="1"/>
    <col min="14113" max="14113" width="1.77734375" style="1127" customWidth="1"/>
    <col min="14114" max="14336" width="3.44140625" style="1127"/>
    <col min="14337" max="14337" width="1.77734375" style="1127" customWidth="1"/>
    <col min="14338" max="14338" width="3" style="1127" customWidth="1"/>
    <col min="14339" max="14341" width="4.88671875" style="1127" customWidth="1"/>
    <col min="14342" max="14342" width="1.21875" style="1127" customWidth="1"/>
    <col min="14343" max="14343" width="2.6640625" style="1127" customWidth="1"/>
    <col min="14344" max="14349" width="6.21875" style="1127" customWidth="1"/>
    <col min="14350" max="14352" width="5.21875" style="1127" customWidth="1"/>
    <col min="14353" max="14353" width="4.77734375" style="1127" customWidth="1"/>
    <col min="14354" max="14358" width="5.109375" style="1127" customWidth="1"/>
    <col min="14359" max="14360" width="4.77734375" style="1127" customWidth="1"/>
    <col min="14361" max="14364" width="5.21875" style="1127" customWidth="1"/>
    <col min="14365" max="14367" width="6.6640625" style="1127" customWidth="1"/>
    <col min="14368" max="14368" width="1.21875" style="1127" customWidth="1"/>
    <col min="14369" max="14369" width="1.77734375" style="1127" customWidth="1"/>
    <col min="14370" max="14592" width="3.44140625" style="1127"/>
    <col min="14593" max="14593" width="1.77734375" style="1127" customWidth="1"/>
    <col min="14594" max="14594" width="3" style="1127" customWidth="1"/>
    <col min="14595" max="14597" width="4.88671875" style="1127" customWidth="1"/>
    <col min="14598" max="14598" width="1.21875" style="1127" customWidth="1"/>
    <col min="14599" max="14599" width="2.6640625" style="1127" customWidth="1"/>
    <col min="14600" max="14605" width="6.21875" style="1127" customWidth="1"/>
    <col min="14606" max="14608" width="5.21875" style="1127" customWidth="1"/>
    <col min="14609" max="14609" width="4.77734375" style="1127" customWidth="1"/>
    <col min="14610" max="14614" width="5.109375" style="1127" customWidth="1"/>
    <col min="14615" max="14616" width="4.77734375" style="1127" customWidth="1"/>
    <col min="14617" max="14620" width="5.21875" style="1127" customWidth="1"/>
    <col min="14621" max="14623" width="6.6640625" style="1127" customWidth="1"/>
    <col min="14624" max="14624" width="1.21875" style="1127" customWidth="1"/>
    <col min="14625" max="14625" width="1.77734375" style="1127" customWidth="1"/>
    <col min="14626" max="14848" width="3.44140625" style="1127"/>
    <col min="14849" max="14849" width="1.77734375" style="1127" customWidth="1"/>
    <col min="14850" max="14850" width="3" style="1127" customWidth="1"/>
    <col min="14851" max="14853" width="4.88671875" style="1127" customWidth="1"/>
    <col min="14854" max="14854" width="1.21875" style="1127" customWidth="1"/>
    <col min="14855" max="14855" width="2.6640625" style="1127" customWidth="1"/>
    <col min="14856" max="14861" width="6.21875" style="1127" customWidth="1"/>
    <col min="14862" max="14864" width="5.21875" style="1127" customWidth="1"/>
    <col min="14865" max="14865" width="4.77734375" style="1127" customWidth="1"/>
    <col min="14866" max="14870" width="5.109375" style="1127" customWidth="1"/>
    <col min="14871" max="14872" width="4.77734375" style="1127" customWidth="1"/>
    <col min="14873" max="14876" width="5.21875" style="1127" customWidth="1"/>
    <col min="14877" max="14879" width="6.6640625" style="1127" customWidth="1"/>
    <col min="14880" max="14880" width="1.21875" style="1127" customWidth="1"/>
    <col min="14881" max="14881" width="1.77734375" style="1127" customWidth="1"/>
    <col min="14882" max="15104" width="3.44140625" style="1127"/>
    <col min="15105" max="15105" width="1.77734375" style="1127" customWidth="1"/>
    <col min="15106" max="15106" width="3" style="1127" customWidth="1"/>
    <col min="15107" max="15109" width="4.88671875" style="1127" customWidth="1"/>
    <col min="15110" max="15110" width="1.21875" style="1127" customWidth="1"/>
    <col min="15111" max="15111" width="2.6640625" style="1127" customWidth="1"/>
    <col min="15112" max="15117" width="6.21875" style="1127" customWidth="1"/>
    <col min="15118" max="15120" width="5.21875" style="1127" customWidth="1"/>
    <col min="15121" max="15121" width="4.77734375" style="1127" customWidth="1"/>
    <col min="15122" max="15126" width="5.109375" style="1127" customWidth="1"/>
    <col min="15127" max="15128" width="4.77734375" style="1127" customWidth="1"/>
    <col min="15129" max="15132" width="5.21875" style="1127" customWidth="1"/>
    <col min="15133" max="15135" width="6.6640625" style="1127" customWidth="1"/>
    <col min="15136" max="15136" width="1.21875" style="1127" customWidth="1"/>
    <col min="15137" max="15137" width="1.77734375" style="1127" customWidth="1"/>
    <col min="15138" max="15360" width="3.44140625" style="1127"/>
    <col min="15361" max="15361" width="1.77734375" style="1127" customWidth="1"/>
    <col min="15362" max="15362" width="3" style="1127" customWidth="1"/>
    <col min="15363" max="15365" width="4.88671875" style="1127" customWidth="1"/>
    <col min="15366" max="15366" width="1.21875" style="1127" customWidth="1"/>
    <col min="15367" max="15367" width="2.6640625" style="1127" customWidth="1"/>
    <col min="15368" max="15373" width="6.21875" style="1127" customWidth="1"/>
    <col min="15374" max="15376" width="5.21875" style="1127" customWidth="1"/>
    <col min="15377" max="15377" width="4.77734375" style="1127" customWidth="1"/>
    <col min="15378" max="15382" width="5.109375" style="1127" customWidth="1"/>
    <col min="15383" max="15384" width="4.77734375" style="1127" customWidth="1"/>
    <col min="15385" max="15388" width="5.21875" style="1127" customWidth="1"/>
    <col min="15389" max="15391" width="6.6640625" style="1127" customWidth="1"/>
    <col min="15392" max="15392" width="1.21875" style="1127" customWidth="1"/>
    <col min="15393" max="15393" width="1.77734375" style="1127" customWidth="1"/>
    <col min="15394" max="15616" width="3.44140625" style="1127"/>
    <col min="15617" max="15617" width="1.77734375" style="1127" customWidth="1"/>
    <col min="15618" max="15618" width="3" style="1127" customWidth="1"/>
    <col min="15619" max="15621" width="4.88671875" style="1127" customWidth="1"/>
    <col min="15622" max="15622" width="1.21875" style="1127" customWidth="1"/>
    <col min="15623" max="15623" width="2.6640625" style="1127" customWidth="1"/>
    <col min="15624" max="15629" width="6.21875" style="1127" customWidth="1"/>
    <col min="15630" max="15632" width="5.21875" style="1127" customWidth="1"/>
    <col min="15633" max="15633" width="4.77734375" style="1127" customWidth="1"/>
    <col min="15634" max="15638" width="5.109375" style="1127" customWidth="1"/>
    <col min="15639" max="15640" width="4.77734375" style="1127" customWidth="1"/>
    <col min="15641" max="15644" width="5.21875" style="1127" customWidth="1"/>
    <col min="15645" max="15647" width="6.6640625" style="1127" customWidth="1"/>
    <col min="15648" max="15648" width="1.21875" style="1127" customWidth="1"/>
    <col min="15649" max="15649" width="1.77734375" style="1127" customWidth="1"/>
    <col min="15650" max="15872" width="3.44140625" style="1127"/>
    <col min="15873" max="15873" width="1.77734375" style="1127" customWidth="1"/>
    <col min="15874" max="15874" width="3" style="1127" customWidth="1"/>
    <col min="15875" max="15877" width="4.88671875" style="1127" customWidth="1"/>
    <col min="15878" max="15878" width="1.21875" style="1127" customWidth="1"/>
    <col min="15879" max="15879" width="2.6640625" style="1127" customWidth="1"/>
    <col min="15880" max="15885" width="6.21875" style="1127" customWidth="1"/>
    <col min="15886" max="15888" width="5.21875" style="1127" customWidth="1"/>
    <col min="15889" max="15889" width="4.77734375" style="1127" customWidth="1"/>
    <col min="15890" max="15894" width="5.109375" style="1127" customWidth="1"/>
    <col min="15895" max="15896" width="4.77734375" style="1127" customWidth="1"/>
    <col min="15897" max="15900" width="5.21875" style="1127" customWidth="1"/>
    <col min="15901" max="15903" width="6.6640625" style="1127" customWidth="1"/>
    <col min="15904" max="15904" width="1.21875" style="1127" customWidth="1"/>
    <col min="15905" max="15905" width="1.77734375" style="1127" customWidth="1"/>
    <col min="15906" max="16128" width="3.44140625" style="1127"/>
    <col min="16129" max="16129" width="1.77734375" style="1127" customWidth="1"/>
    <col min="16130" max="16130" width="3" style="1127" customWidth="1"/>
    <col min="16131" max="16133" width="4.88671875" style="1127" customWidth="1"/>
    <col min="16134" max="16134" width="1.21875" style="1127" customWidth="1"/>
    <col min="16135" max="16135" width="2.6640625" style="1127" customWidth="1"/>
    <col min="16136" max="16141" width="6.21875" style="1127" customWidth="1"/>
    <col min="16142" max="16144" width="5.21875" style="1127" customWidth="1"/>
    <col min="16145" max="16145" width="4.77734375" style="1127" customWidth="1"/>
    <col min="16146" max="16150" width="5.109375" style="1127" customWidth="1"/>
    <col min="16151" max="16152" width="4.77734375" style="1127" customWidth="1"/>
    <col min="16153" max="16156" width="5.21875" style="1127" customWidth="1"/>
    <col min="16157" max="16159" width="6.6640625" style="1127" customWidth="1"/>
    <col min="16160" max="16160" width="1.21875" style="1127" customWidth="1"/>
    <col min="16161" max="16161" width="1.77734375" style="1127" customWidth="1"/>
    <col min="16162" max="16384" width="3.44140625" style="1127"/>
  </cols>
  <sheetData>
    <row r="1" spans="2:32" s="1121" customFormat="1" ht="6.75" customHeight="1"/>
    <row r="2" spans="2:32" s="1121" customFormat="1">
      <c r="B2" s="1121" t="s">
        <v>1354</v>
      </c>
    </row>
    <row r="3" spans="2:32" s="1121" customFormat="1">
      <c r="W3" s="1122" t="s">
        <v>544</v>
      </c>
      <c r="X3" s="2146"/>
      <c r="Y3" s="2146"/>
      <c r="Z3" s="1121" t="s">
        <v>34</v>
      </c>
      <c r="AA3" s="2146"/>
      <c r="AB3" s="2146"/>
      <c r="AC3" s="1121" t="s">
        <v>392</v>
      </c>
      <c r="AD3" s="1122"/>
      <c r="AE3" s="1121" t="s">
        <v>241</v>
      </c>
    </row>
    <row r="4" spans="2:32" s="1121" customFormat="1" ht="3.75" customHeight="1">
      <c r="W4" s="1122"/>
      <c r="X4" s="1123"/>
      <c r="Y4" s="1123"/>
      <c r="AA4" s="1123"/>
      <c r="AB4" s="1123"/>
      <c r="AD4" s="1122"/>
    </row>
    <row r="5" spans="2:32" s="1121" customFormat="1" ht="26.25" customHeight="1">
      <c r="B5" s="2147" t="s">
        <v>1355</v>
      </c>
      <c r="C5" s="2146"/>
      <c r="D5" s="2146"/>
      <c r="E5" s="2146"/>
      <c r="F5" s="2146"/>
      <c r="G5" s="2146"/>
      <c r="H5" s="2146"/>
      <c r="I5" s="2146"/>
      <c r="J5" s="2146"/>
      <c r="K5" s="2146"/>
      <c r="L5" s="2146"/>
      <c r="M5" s="2146"/>
      <c r="N5" s="2146"/>
      <c r="O5" s="2146"/>
      <c r="P5" s="2146"/>
      <c r="Q5" s="2146"/>
      <c r="R5" s="2146"/>
      <c r="S5" s="2146"/>
      <c r="T5" s="2146"/>
      <c r="U5" s="2146"/>
      <c r="V5" s="2146"/>
      <c r="W5" s="2146"/>
      <c r="X5" s="2146"/>
      <c r="Y5" s="2146"/>
      <c r="Z5" s="2146"/>
      <c r="AA5" s="2146"/>
      <c r="AB5" s="2146"/>
      <c r="AC5" s="2146"/>
      <c r="AD5" s="2146"/>
    </row>
    <row r="6" spans="2:32" s="1121" customFormat="1" ht="8.25" customHeight="1"/>
    <row r="7" spans="2:32" s="1121" customFormat="1" ht="30" customHeight="1">
      <c r="B7" s="2148" t="s">
        <v>199</v>
      </c>
      <c r="C7" s="2149"/>
      <c r="D7" s="2149"/>
      <c r="E7" s="2150"/>
      <c r="F7" s="2151"/>
      <c r="G7" s="2151"/>
      <c r="H7" s="2151"/>
      <c r="I7" s="2151"/>
      <c r="J7" s="2151"/>
      <c r="K7" s="2151"/>
      <c r="L7" s="2151"/>
      <c r="M7" s="2151"/>
      <c r="N7" s="2151"/>
      <c r="O7" s="2151"/>
      <c r="P7" s="2151"/>
      <c r="Q7" s="2151"/>
      <c r="R7" s="2151"/>
      <c r="S7" s="2151"/>
      <c r="T7" s="2151"/>
      <c r="U7" s="2151"/>
      <c r="V7" s="2151"/>
      <c r="W7" s="2151"/>
      <c r="X7" s="2151"/>
      <c r="Y7" s="2151"/>
      <c r="Z7" s="2151"/>
      <c r="AA7" s="2151"/>
      <c r="AB7" s="2151"/>
      <c r="AC7" s="2151"/>
      <c r="AD7" s="2151"/>
      <c r="AE7" s="2151"/>
      <c r="AF7" s="2151"/>
    </row>
    <row r="8" spans="2:32" ht="30" customHeight="1">
      <c r="B8" s="2148" t="s">
        <v>200</v>
      </c>
      <c r="C8" s="2149"/>
      <c r="D8" s="2149"/>
      <c r="E8" s="2150"/>
      <c r="F8" s="1111"/>
      <c r="G8" s="1112"/>
      <c r="H8" s="1124" t="s">
        <v>121</v>
      </c>
      <c r="I8" s="1112" t="s">
        <v>1174</v>
      </c>
      <c r="J8" s="1112"/>
      <c r="K8" s="1112"/>
      <c r="L8" s="1112"/>
      <c r="M8" s="1125" t="s">
        <v>121</v>
      </c>
      <c r="N8" s="1112" t="s">
        <v>1175</v>
      </c>
      <c r="O8" s="1112"/>
      <c r="P8" s="1112"/>
      <c r="Q8" s="1112"/>
      <c r="R8" s="1112"/>
      <c r="S8" s="1124" t="s">
        <v>121</v>
      </c>
      <c r="T8" s="1112" t="s">
        <v>1176</v>
      </c>
      <c r="U8" s="1126"/>
      <c r="V8" s="1112"/>
      <c r="W8" s="1112"/>
      <c r="X8" s="1112"/>
      <c r="Y8" s="1112"/>
      <c r="Z8" s="1112"/>
      <c r="AA8" s="1112"/>
      <c r="AB8" s="1112"/>
      <c r="AC8" s="1112"/>
      <c r="AD8" s="1112"/>
      <c r="AE8" s="1112"/>
      <c r="AF8" s="1113"/>
    </row>
    <row r="9" spans="2:32" ht="30" customHeight="1">
      <c r="B9" s="2148" t="s">
        <v>201</v>
      </c>
      <c r="C9" s="2149"/>
      <c r="D9" s="2149"/>
      <c r="E9" s="2150"/>
      <c r="F9" s="1111"/>
      <c r="G9" s="1112"/>
      <c r="H9" s="1124" t="s">
        <v>121</v>
      </c>
      <c r="I9" s="1128" t="s">
        <v>1356</v>
      </c>
      <c r="J9" s="1112"/>
      <c r="K9" s="1112"/>
      <c r="L9" s="1112"/>
      <c r="M9" s="1112"/>
      <c r="N9" s="1112"/>
      <c r="O9" s="1112"/>
      <c r="P9" s="1112"/>
      <c r="Q9" s="1112"/>
      <c r="R9" s="1112"/>
      <c r="S9" s="1125" t="s">
        <v>121</v>
      </c>
      <c r="T9" s="1128" t="s">
        <v>1357</v>
      </c>
      <c r="U9" s="1126"/>
      <c r="V9" s="1112"/>
      <c r="W9" s="1112"/>
      <c r="X9" s="1112"/>
      <c r="Y9" s="1112"/>
      <c r="Z9" s="1112"/>
      <c r="AA9" s="1112"/>
      <c r="AB9" s="1112"/>
      <c r="AC9" s="1112"/>
      <c r="AD9" s="1112"/>
      <c r="AE9" s="1112"/>
      <c r="AF9" s="1113"/>
    </row>
    <row r="10" spans="2:32" ht="30" customHeight="1">
      <c r="B10" s="2152" t="s">
        <v>202</v>
      </c>
      <c r="C10" s="2153"/>
      <c r="D10" s="2153"/>
      <c r="E10" s="2154"/>
      <c r="F10" s="639"/>
      <c r="G10" s="1129"/>
      <c r="H10" s="1125" t="s">
        <v>121</v>
      </c>
      <c r="I10" s="1128" t="s">
        <v>1358</v>
      </c>
      <c r="J10" s="1129"/>
      <c r="K10" s="1129"/>
      <c r="L10" s="1129"/>
      <c r="M10" s="1129"/>
      <c r="N10" s="1129"/>
      <c r="O10" s="1129"/>
      <c r="P10" s="1129"/>
      <c r="Q10" s="1129"/>
      <c r="R10" s="1129"/>
      <c r="S10" s="1129"/>
      <c r="T10" s="1128"/>
      <c r="U10" s="1130"/>
      <c r="V10" s="1129"/>
      <c r="W10" s="1129"/>
      <c r="X10" s="1129"/>
      <c r="Y10" s="1129"/>
      <c r="Z10" s="1129"/>
      <c r="AA10" s="1129"/>
      <c r="AB10" s="1129"/>
      <c r="AC10" s="1129"/>
      <c r="AD10" s="1129"/>
      <c r="AE10" s="1129"/>
      <c r="AF10" s="435"/>
    </row>
    <row r="11" spans="2:32" ht="30" customHeight="1">
      <c r="B11" s="2155"/>
      <c r="C11" s="2156"/>
      <c r="D11" s="2156"/>
      <c r="E11" s="2157"/>
      <c r="F11" s="1114"/>
      <c r="G11" s="1115"/>
      <c r="H11" s="1131" t="s">
        <v>121</v>
      </c>
      <c r="I11" s="1118" t="s">
        <v>1359</v>
      </c>
      <c r="J11" s="1115"/>
      <c r="K11" s="1115"/>
      <c r="L11" s="1115"/>
      <c r="M11" s="1115"/>
      <c r="N11" s="1115"/>
      <c r="O11" s="1115"/>
      <c r="P11" s="1115"/>
      <c r="Q11" s="1115"/>
      <c r="R11" s="1115"/>
      <c r="S11" s="1115"/>
      <c r="T11" s="1118"/>
      <c r="U11" s="1132"/>
      <c r="V11" s="1115"/>
      <c r="W11" s="1115"/>
      <c r="X11" s="1115"/>
      <c r="Y11" s="1115"/>
      <c r="Z11" s="1115"/>
      <c r="AA11" s="1115"/>
      <c r="AB11" s="1115"/>
      <c r="AC11" s="1115"/>
      <c r="AD11" s="1115"/>
      <c r="AE11" s="1115"/>
      <c r="AF11" s="1116"/>
    </row>
    <row r="12" spans="2:32" s="1121" customFormat="1" ht="15" customHeight="1">
      <c r="B12" s="1128"/>
      <c r="C12" s="1128"/>
      <c r="D12" s="1128"/>
      <c r="E12" s="1128"/>
      <c r="Q12" s="1122"/>
    </row>
    <row r="13" spans="2:32" s="1121" customFormat="1" ht="7.5" customHeight="1" thickBot="1">
      <c r="B13" s="239"/>
      <c r="C13" s="1128"/>
      <c r="D13" s="1128"/>
      <c r="E13" s="1133"/>
      <c r="F13" s="1128"/>
      <c r="G13" s="1128"/>
      <c r="H13" s="1128"/>
      <c r="I13" s="1128"/>
      <c r="J13" s="1128"/>
      <c r="K13" s="1128"/>
      <c r="L13" s="1128"/>
      <c r="M13" s="1128"/>
      <c r="N13" s="1128"/>
      <c r="O13" s="1128"/>
      <c r="P13" s="1128"/>
      <c r="Q13" s="1134"/>
      <c r="R13" s="1128"/>
      <c r="S13" s="1128"/>
      <c r="T13" s="1128"/>
      <c r="U13" s="1128"/>
      <c r="V13" s="1128"/>
      <c r="W13" s="1128"/>
      <c r="X13" s="1128"/>
      <c r="Y13" s="1128"/>
      <c r="Z13" s="1128"/>
      <c r="AA13" s="1128"/>
      <c r="AB13" s="1128"/>
      <c r="AC13" s="1128"/>
      <c r="AD13" s="1128"/>
      <c r="AE13" s="1128"/>
      <c r="AF13" s="1133"/>
    </row>
    <row r="14" spans="2:32" s="1121" customFormat="1" ht="21" customHeight="1">
      <c r="B14" s="2158" t="s">
        <v>203</v>
      </c>
      <c r="C14" s="2159"/>
      <c r="D14" s="2159"/>
      <c r="E14" s="2160"/>
      <c r="AD14" s="2161" t="s">
        <v>204</v>
      </c>
      <c r="AE14" s="2162"/>
      <c r="AF14" s="1135"/>
    </row>
    <row r="15" spans="2:32" s="1121" customFormat="1" ht="21" customHeight="1">
      <c r="B15" s="2158"/>
      <c r="C15" s="2159"/>
      <c r="D15" s="2159"/>
      <c r="E15" s="2160"/>
      <c r="AD15" s="2163"/>
      <c r="AE15" s="2164"/>
      <c r="AF15" s="1135"/>
    </row>
    <row r="16" spans="2:32" s="1121" customFormat="1" ht="21" customHeight="1">
      <c r="B16" s="2158"/>
      <c r="C16" s="2159"/>
      <c r="D16" s="2159"/>
      <c r="E16" s="2160"/>
      <c r="G16" s="239" t="s">
        <v>205</v>
      </c>
      <c r="H16" s="1128"/>
      <c r="I16" s="1128"/>
      <c r="J16" s="1128"/>
      <c r="K16" s="1128"/>
      <c r="L16" s="1128"/>
      <c r="M16" s="1128"/>
      <c r="N16" s="1128"/>
      <c r="O16" s="1128"/>
      <c r="P16" s="1128"/>
      <c r="Q16" s="1128"/>
      <c r="R16" s="1128"/>
      <c r="S16" s="1128"/>
      <c r="T16" s="1128"/>
      <c r="U16" s="1128"/>
      <c r="V16" s="1128"/>
      <c r="W16" s="1128"/>
      <c r="X16" s="1128"/>
      <c r="Y16" s="1128"/>
      <c r="Z16" s="1128"/>
      <c r="AA16" s="1128"/>
      <c r="AB16" s="1128"/>
      <c r="AC16" s="1128"/>
      <c r="AD16" s="1136"/>
      <c r="AE16" s="1137"/>
      <c r="AF16" s="1135"/>
    </row>
    <row r="17" spans="2:32" s="1121" customFormat="1" ht="30" customHeight="1">
      <c r="B17" s="620"/>
      <c r="C17" s="1120"/>
      <c r="D17" s="1120"/>
      <c r="E17" s="392"/>
      <c r="G17" s="238"/>
      <c r="H17" s="1110" t="s">
        <v>107</v>
      </c>
      <c r="I17" s="2165" t="s">
        <v>206</v>
      </c>
      <c r="J17" s="2166"/>
      <c r="K17" s="2166"/>
      <c r="L17" s="2166"/>
      <c r="M17" s="2167"/>
      <c r="N17" s="1138"/>
      <c r="O17" s="1139" t="s">
        <v>89</v>
      </c>
      <c r="P17" s="2168" t="s">
        <v>198</v>
      </c>
      <c r="Q17" s="2169" t="s">
        <v>207</v>
      </c>
      <c r="R17" s="2170" t="s">
        <v>767</v>
      </c>
      <c r="S17" s="2170"/>
      <c r="T17" s="2170"/>
      <c r="U17" s="2170"/>
      <c r="V17" s="2165"/>
      <c r="W17" s="2171"/>
      <c r="X17" s="2174" t="s">
        <v>60</v>
      </c>
      <c r="Y17" s="1140" t="s">
        <v>198</v>
      </c>
      <c r="Z17" s="2178" t="s">
        <v>208</v>
      </c>
      <c r="AA17" s="2178"/>
      <c r="AB17" s="2178"/>
      <c r="AC17" s="2178"/>
      <c r="AD17" s="1141" t="s">
        <v>121</v>
      </c>
      <c r="AE17" s="1142">
        <v>20</v>
      </c>
      <c r="AF17" s="1135"/>
    </row>
    <row r="18" spans="2:32" s="1121" customFormat="1" ht="30" customHeight="1">
      <c r="B18" s="620"/>
      <c r="C18" s="1120"/>
      <c r="D18" s="1120"/>
      <c r="E18" s="392"/>
      <c r="G18" s="238"/>
      <c r="H18" s="1110" t="s">
        <v>104</v>
      </c>
      <c r="I18" s="2165" t="s">
        <v>209</v>
      </c>
      <c r="J18" s="2179"/>
      <c r="K18" s="2179"/>
      <c r="L18" s="2179"/>
      <c r="M18" s="2180"/>
      <c r="N18" s="1143"/>
      <c r="O18" s="1144" t="s">
        <v>89</v>
      </c>
      <c r="P18" s="2168"/>
      <c r="Q18" s="2169"/>
      <c r="R18" s="2170"/>
      <c r="S18" s="2170"/>
      <c r="T18" s="2170"/>
      <c r="U18" s="2170"/>
      <c r="V18" s="2165"/>
      <c r="W18" s="2172"/>
      <c r="X18" s="2174"/>
      <c r="Y18" s="1140" t="s">
        <v>198</v>
      </c>
      <c r="Z18" s="2178" t="s">
        <v>210</v>
      </c>
      <c r="AA18" s="2178"/>
      <c r="AB18" s="2178"/>
      <c r="AC18" s="2178"/>
      <c r="AD18" s="1141" t="s">
        <v>121</v>
      </c>
      <c r="AE18" s="1142">
        <v>10</v>
      </c>
      <c r="AF18" s="1135"/>
    </row>
    <row r="19" spans="2:32" s="1121" customFormat="1" ht="30" customHeight="1">
      <c r="B19" s="620"/>
      <c r="C19" s="1120"/>
      <c r="D19" s="1120"/>
      <c r="E19" s="392"/>
      <c r="G19" s="238"/>
      <c r="H19" s="1110" t="s">
        <v>211</v>
      </c>
      <c r="I19" s="2165" t="s">
        <v>212</v>
      </c>
      <c r="J19" s="2179"/>
      <c r="K19" s="2179"/>
      <c r="L19" s="2179"/>
      <c r="M19" s="2180"/>
      <c r="N19" s="1143"/>
      <c r="O19" s="1144" t="s">
        <v>89</v>
      </c>
      <c r="P19" s="2168"/>
      <c r="Q19" s="2169"/>
      <c r="R19" s="2170"/>
      <c r="S19" s="2170"/>
      <c r="T19" s="2170"/>
      <c r="U19" s="2170"/>
      <c r="V19" s="2165"/>
      <c r="W19" s="2173"/>
      <c r="X19" s="2174"/>
      <c r="Y19" s="1140" t="s">
        <v>198</v>
      </c>
      <c r="Z19" s="2178" t="s">
        <v>213</v>
      </c>
      <c r="AA19" s="2178"/>
      <c r="AB19" s="2178"/>
      <c r="AC19" s="2178"/>
      <c r="AD19" s="1141" t="s">
        <v>121</v>
      </c>
      <c r="AE19" s="1142">
        <v>0</v>
      </c>
      <c r="AF19" s="1135"/>
    </row>
    <row r="20" spans="2:32" s="1121" customFormat="1" ht="7.5" customHeight="1">
      <c r="B20" s="620"/>
      <c r="C20" s="1120"/>
      <c r="D20" s="1120"/>
      <c r="E20" s="392"/>
      <c r="G20" s="1117"/>
      <c r="H20" s="1118"/>
      <c r="I20" s="1145"/>
      <c r="J20" s="1145"/>
      <c r="K20" s="1145"/>
      <c r="L20" s="1145"/>
      <c r="M20" s="1145"/>
      <c r="N20" s="1145"/>
      <c r="O20" s="1145"/>
      <c r="P20" s="1145"/>
      <c r="Q20" s="1145"/>
      <c r="R20" s="1145"/>
      <c r="S20" s="1145"/>
      <c r="T20" s="1145"/>
      <c r="U20" s="1145"/>
      <c r="V20" s="1145"/>
      <c r="W20" s="1118"/>
      <c r="X20" s="1146"/>
      <c r="Y20" s="1146"/>
      <c r="Z20" s="1118"/>
      <c r="AA20" s="1118"/>
      <c r="AB20" s="1118"/>
      <c r="AC20" s="1118"/>
      <c r="AD20" s="1147"/>
      <c r="AE20" s="1148"/>
      <c r="AF20" s="1135"/>
    </row>
    <row r="21" spans="2:32" s="1121" customFormat="1" ht="21" customHeight="1">
      <c r="B21" s="620"/>
      <c r="C21" s="1120"/>
      <c r="D21" s="1120"/>
      <c r="E21" s="392"/>
      <c r="G21" s="239" t="s">
        <v>214</v>
      </c>
      <c r="H21" s="1128"/>
      <c r="I21" s="1149"/>
      <c r="J21" s="1149"/>
      <c r="K21" s="1149"/>
      <c r="L21" s="1149"/>
      <c r="M21" s="1149"/>
      <c r="N21" s="1149"/>
      <c r="O21" s="1149"/>
      <c r="P21" s="1149"/>
      <c r="Q21" s="1149"/>
      <c r="R21" s="1149"/>
      <c r="S21" s="1149"/>
      <c r="T21" s="1149"/>
      <c r="U21" s="1149"/>
      <c r="V21" s="1149"/>
      <c r="W21" s="1128"/>
      <c r="X21" s="1150"/>
      <c r="Y21" s="1150"/>
      <c r="Z21" s="1128"/>
      <c r="AA21" s="1128"/>
      <c r="AB21" s="1128"/>
      <c r="AC21" s="1128"/>
      <c r="AD21" s="1151"/>
      <c r="AE21" s="1152"/>
      <c r="AF21" s="1135"/>
    </row>
    <row r="22" spans="2:32" s="1121" customFormat="1" ht="23.25" customHeight="1">
      <c r="B22" s="1153"/>
      <c r="C22" s="1154"/>
      <c r="D22" s="1154"/>
      <c r="E22" s="1155"/>
      <c r="G22" s="238"/>
      <c r="H22" s="1110" t="s">
        <v>107</v>
      </c>
      <c r="I22" s="2165" t="s">
        <v>215</v>
      </c>
      <c r="J22" s="2179"/>
      <c r="K22" s="2179"/>
      <c r="L22" s="2179"/>
      <c r="M22" s="2180"/>
      <c r="N22" s="1138"/>
      <c r="O22" s="1139" t="s">
        <v>89</v>
      </c>
      <c r="P22" s="2168" t="s">
        <v>198</v>
      </c>
      <c r="Q22" s="2169" t="s">
        <v>207</v>
      </c>
      <c r="R22" s="2170" t="s">
        <v>768</v>
      </c>
      <c r="S22" s="2170"/>
      <c r="T22" s="2170"/>
      <c r="U22" s="2170"/>
      <c r="V22" s="2170"/>
      <c r="W22" s="2171"/>
      <c r="X22" s="2175" t="s">
        <v>60</v>
      </c>
      <c r="Y22" s="1140" t="s">
        <v>198</v>
      </c>
      <c r="Z22" s="2178" t="s">
        <v>216</v>
      </c>
      <c r="AA22" s="2178"/>
      <c r="AB22" s="2178"/>
      <c r="AC22" s="2178"/>
      <c r="AD22" s="1141" t="s">
        <v>121</v>
      </c>
      <c r="AE22" s="1142">
        <v>20</v>
      </c>
      <c r="AF22" s="1135"/>
    </row>
    <row r="23" spans="2:32" s="1121" customFormat="1" ht="30" customHeight="1">
      <c r="B23" s="1153"/>
      <c r="C23" s="1154"/>
      <c r="D23" s="1154"/>
      <c r="E23" s="1155"/>
      <c r="G23" s="238"/>
      <c r="H23" s="1110" t="s">
        <v>104</v>
      </c>
      <c r="I23" s="2165" t="s">
        <v>217</v>
      </c>
      <c r="J23" s="2179"/>
      <c r="K23" s="2179"/>
      <c r="L23" s="2179"/>
      <c r="M23" s="2180"/>
      <c r="N23" s="1143"/>
      <c r="O23" s="1144" t="s">
        <v>89</v>
      </c>
      <c r="P23" s="2168"/>
      <c r="Q23" s="2169"/>
      <c r="R23" s="2170"/>
      <c r="S23" s="2170"/>
      <c r="T23" s="2170"/>
      <c r="U23" s="2170"/>
      <c r="V23" s="2170"/>
      <c r="W23" s="2172"/>
      <c r="X23" s="2176"/>
      <c r="Y23" s="1140" t="s">
        <v>198</v>
      </c>
      <c r="Z23" s="2178" t="s">
        <v>218</v>
      </c>
      <c r="AA23" s="2178"/>
      <c r="AB23" s="2178"/>
      <c r="AC23" s="2178"/>
      <c r="AD23" s="1141" t="s">
        <v>121</v>
      </c>
      <c r="AE23" s="1142">
        <v>10</v>
      </c>
      <c r="AF23" s="1135"/>
    </row>
    <row r="24" spans="2:32" s="1121" customFormat="1" ht="24.75" customHeight="1">
      <c r="B24" s="1153"/>
      <c r="C24" s="1154"/>
      <c r="D24" s="1154"/>
      <c r="E24" s="1155"/>
      <c r="G24" s="238"/>
      <c r="H24" s="1110" t="s">
        <v>211</v>
      </c>
      <c r="I24" s="2165" t="s">
        <v>219</v>
      </c>
      <c r="J24" s="2179"/>
      <c r="K24" s="2179"/>
      <c r="L24" s="2179"/>
      <c r="M24" s="2180"/>
      <c r="N24" s="1143"/>
      <c r="O24" s="1144" t="s">
        <v>89</v>
      </c>
      <c r="P24" s="2168"/>
      <c r="Q24" s="2169"/>
      <c r="R24" s="2170"/>
      <c r="S24" s="2170"/>
      <c r="T24" s="2170"/>
      <c r="U24" s="2170"/>
      <c r="V24" s="2170"/>
      <c r="W24" s="2173"/>
      <c r="X24" s="2177"/>
      <c r="Y24" s="1140" t="s">
        <v>198</v>
      </c>
      <c r="Z24" s="2178" t="s">
        <v>220</v>
      </c>
      <c r="AA24" s="2178"/>
      <c r="AB24" s="2178"/>
      <c r="AC24" s="2178"/>
      <c r="AD24" s="1141" t="s">
        <v>121</v>
      </c>
      <c r="AE24" s="1142">
        <v>0</v>
      </c>
      <c r="AF24" s="1108"/>
    </row>
    <row r="25" spans="2:32" s="1121" customFormat="1" ht="7.5" customHeight="1">
      <c r="B25" s="1153"/>
      <c r="C25" s="1154"/>
      <c r="D25" s="1154"/>
      <c r="E25" s="1155"/>
      <c r="G25" s="1117"/>
      <c r="H25" s="1118"/>
      <c r="I25" s="1156"/>
      <c r="J25" s="1157"/>
      <c r="K25" s="1157"/>
      <c r="L25" s="1157"/>
      <c r="M25" s="1157"/>
      <c r="N25" s="1145"/>
      <c r="O25" s="1158"/>
      <c r="P25" s="1159"/>
      <c r="Q25" s="1159"/>
      <c r="R25" s="1145"/>
      <c r="S25" s="1145"/>
      <c r="T25" s="1145"/>
      <c r="U25" s="1145"/>
      <c r="V25" s="1145"/>
      <c r="W25" s="1118"/>
      <c r="X25" s="1146"/>
      <c r="Y25" s="1146"/>
      <c r="Z25" s="1118"/>
      <c r="AA25" s="1118"/>
      <c r="AB25" s="1118"/>
      <c r="AC25" s="1118"/>
      <c r="AD25" s="1147"/>
      <c r="AE25" s="1148"/>
      <c r="AF25" s="1135"/>
    </row>
    <row r="26" spans="2:32" s="1121" customFormat="1" ht="21" customHeight="1">
      <c r="B26" s="238"/>
      <c r="E26" s="1135"/>
      <c r="G26" s="238" t="s">
        <v>221</v>
      </c>
      <c r="I26" s="1154"/>
      <c r="J26" s="1154"/>
      <c r="K26" s="1154"/>
      <c r="L26" s="1154"/>
      <c r="M26" s="1154"/>
      <c r="N26" s="1154"/>
      <c r="O26" s="1154"/>
      <c r="P26" s="1154"/>
      <c r="Q26" s="1154"/>
      <c r="R26" s="1154"/>
      <c r="S26" s="1154"/>
      <c r="T26" s="1154"/>
      <c r="U26" s="1154"/>
      <c r="V26" s="1154"/>
      <c r="X26" s="1123"/>
      <c r="Y26" s="1123"/>
      <c r="AD26" s="1151"/>
      <c r="AE26" s="1152"/>
      <c r="AF26" s="1135"/>
    </row>
    <row r="27" spans="2:32" s="1121" customFormat="1" ht="30.75" customHeight="1">
      <c r="B27" s="620"/>
      <c r="C27" s="1120"/>
      <c r="D27" s="1120"/>
      <c r="E27" s="392"/>
      <c r="G27" s="238"/>
      <c r="H27" s="2192" t="s">
        <v>107</v>
      </c>
      <c r="I27" s="2193" t="s">
        <v>769</v>
      </c>
      <c r="J27" s="2194"/>
      <c r="K27" s="2194"/>
      <c r="L27" s="2194"/>
      <c r="M27" s="2195"/>
      <c r="N27" s="2199"/>
      <c r="O27" s="2201" t="s">
        <v>89</v>
      </c>
      <c r="P27" s="2203" t="s">
        <v>198</v>
      </c>
      <c r="Q27" s="2181" t="s">
        <v>207</v>
      </c>
      <c r="R27" s="2181" t="s">
        <v>770</v>
      </c>
      <c r="S27" s="2182"/>
      <c r="T27" s="2182"/>
      <c r="U27" s="2182"/>
      <c r="V27" s="2183"/>
      <c r="W27" s="2190"/>
      <c r="X27" s="2175" t="s">
        <v>60</v>
      </c>
      <c r="Y27" s="1123" t="s">
        <v>198</v>
      </c>
      <c r="Z27" s="2178" t="s">
        <v>222</v>
      </c>
      <c r="AA27" s="2178"/>
      <c r="AB27" s="2178"/>
      <c r="AC27" s="2178"/>
      <c r="AD27" s="1141" t="s">
        <v>121</v>
      </c>
      <c r="AE27" s="1142">
        <v>10</v>
      </c>
      <c r="AF27" s="1135"/>
    </row>
    <row r="28" spans="2:32" s="1121" customFormat="1" ht="30.75" customHeight="1">
      <c r="B28" s="620"/>
      <c r="C28" s="1120"/>
      <c r="D28" s="1120"/>
      <c r="E28" s="392"/>
      <c r="G28" s="238"/>
      <c r="H28" s="2192"/>
      <c r="I28" s="2196"/>
      <c r="J28" s="2197"/>
      <c r="K28" s="2197"/>
      <c r="L28" s="2197"/>
      <c r="M28" s="2198"/>
      <c r="N28" s="2200"/>
      <c r="O28" s="2202"/>
      <c r="P28" s="2203"/>
      <c r="Q28" s="2184"/>
      <c r="R28" s="2184"/>
      <c r="S28" s="2185"/>
      <c r="T28" s="2185"/>
      <c r="U28" s="2185"/>
      <c r="V28" s="2186"/>
      <c r="W28" s="2146"/>
      <c r="X28" s="2176"/>
      <c r="Y28" s="1123" t="s">
        <v>198</v>
      </c>
      <c r="Z28" s="2178" t="s">
        <v>223</v>
      </c>
      <c r="AA28" s="2178"/>
      <c r="AB28" s="2178"/>
      <c r="AC28" s="2178"/>
      <c r="AD28" s="1141" t="s">
        <v>121</v>
      </c>
      <c r="AE28" s="1142">
        <v>5</v>
      </c>
      <c r="AF28" s="1135"/>
    </row>
    <row r="29" spans="2:32" s="1121" customFormat="1" ht="27" customHeight="1">
      <c r="B29" s="620"/>
      <c r="C29" s="1120"/>
      <c r="D29" s="1120"/>
      <c r="E29" s="392"/>
      <c r="G29" s="238"/>
      <c r="H29" s="1110" t="s">
        <v>104</v>
      </c>
      <c r="I29" s="2165" t="s">
        <v>224</v>
      </c>
      <c r="J29" s="2179"/>
      <c r="K29" s="2179"/>
      <c r="L29" s="2179"/>
      <c r="M29" s="2180"/>
      <c r="N29" s="1143"/>
      <c r="O29" s="1144" t="s">
        <v>89</v>
      </c>
      <c r="P29" s="1160"/>
      <c r="Q29" s="2187"/>
      <c r="R29" s="2187"/>
      <c r="S29" s="2188"/>
      <c r="T29" s="2188"/>
      <c r="U29" s="2188"/>
      <c r="V29" s="2189"/>
      <c r="W29" s="2191"/>
      <c r="X29" s="2177"/>
      <c r="Y29" s="1123" t="s">
        <v>198</v>
      </c>
      <c r="Z29" s="2178" t="s">
        <v>225</v>
      </c>
      <c r="AA29" s="2178"/>
      <c r="AB29" s="2178"/>
      <c r="AC29" s="2178"/>
      <c r="AD29" s="1141" t="s">
        <v>121</v>
      </c>
      <c r="AE29" s="1142">
        <v>0</v>
      </c>
      <c r="AF29" s="1135"/>
    </row>
    <row r="30" spans="2:32" s="1121" customFormat="1" ht="7.5" customHeight="1">
      <c r="B30" s="620"/>
      <c r="C30" s="1120"/>
      <c r="D30" s="1120"/>
      <c r="E30" s="392"/>
      <c r="G30" s="1117"/>
      <c r="H30" s="1109"/>
      <c r="I30" s="1157"/>
      <c r="J30" s="1157"/>
      <c r="K30" s="1157"/>
      <c r="L30" s="1157"/>
      <c r="M30" s="1157"/>
      <c r="N30" s="1145"/>
      <c r="O30" s="1158"/>
      <c r="P30" s="1145"/>
      <c r="Q30" s="1145"/>
      <c r="R30" s="1145"/>
      <c r="S30" s="1145"/>
      <c r="T30" s="1145"/>
      <c r="U30" s="1145"/>
      <c r="V30" s="1145"/>
      <c r="W30" s="1118"/>
      <c r="X30" s="1146"/>
      <c r="Y30" s="1146"/>
      <c r="Z30" s="1157"/>
      <c r="AA30" s="1157"/>
      <c r="AB30" s="1118"/>
      <c r="AC30" s="1118"/>
      <c r="AD30" s="1161"/>
      <c r="AE30" s="1148"/>
      <c r="AF30" s="1135"/>
    </row>
    <row r="31" spans="2:32" s="1121" customFormat="1" ht="21" customHeight="1">
      <c r="B31" s="1153"/>
      <c r="C31" s="1154"/>
      <c r="D31" s="1154"/>
      <c r="E31" s="1155"/>
      <c r="G31" s="239" t="s">
        <v>226</v>
      </c>
      <c r="H31" s="1128"/>
      <c r="I31" s="1149"/>
      <c r="J31" s="1149"/>
      <c r="K31" s="1149"/>
      <c r="L31" s="1149"/>
      <c r="M31" s="1149"/>
      <c r="N31" s="1149"/>
      <c r="O31" s="1149"/>
      <c r="P31" s="1149"/>
      <c r="Q31" s="1149"/>
      <c r="R31" s="1149"/>
      <c r="S31" s="1149"/>
      <c r="T31" s="1149"/>
      <c r="U31" s="1149"/>
      <c r="V31" s="1149"/>
      <c r="W31" s="1128"/>
      <c r="X31" s="1150"/>
      <c r="Y31" s="1150"/>
      <c r="AD31" s="1151"/>
      <c r="AE31" s="1152"/>
      <c r="AF31" s="1135"/>
    </row>
    <row r="32" spans="2:32" s="1121" customFormat="1" ht="31.5" customHeight="1">
      <c r="B32" s="238"/>
      <c r="E32" s="1135"/>
      <c r="G32" s="238"/>
      <c r="H32" s="2209" t="s">
        <v>107</v>
      </c>
      <c r="I32" s="2193" t="s">
        <v>771</v>
      </c>
      <c r="J32" s="2194"/>
      <c r="K32" s="2194"/>
      <c r="L32" s="2194"/>
      <c r="M32" s="2195"/>
      <c r="N32" s="2199"/>
      <c r="O32" s="2201" t="s">
        <v>89</v>
      </c>
      <c r="P32" s="2168" t="s">
        <v>198</v>
      </c>
      <c r="Q32" s="2169" t="s">
        <v>207</v>
      </c>
      <c r="R32" s="2169" t="s">
        <v>772</v>
      </c>
      <c r="S32" s="2169"/>
      <c r="T32" s="2169"/>
      <c r="U32" s="2169"/>
      <c r="V32" s="2169"/>
      <c r="W32" s="2171"/>
      <c r="X32" s="2175" t="s">
        <v>60</v>
      </c>
      <c r="Y32" s="1123" t="s">
        <v>198</v>
      </c>
      <c r="Z32" s="2178" t="s">
        <v>222</v>
      </c>
      <c r="AA32" s="2178"/>
      <c r="AB32" s="2178"/>
      <c r="AC32" s="2178"/>
      <c r="AD32" s="1141" t="s">
        <v>121</v>
      </c>
      <c r="AE32" s="1142">
        <v>10</v>
      </c>
      <c r="AF32" s="1135"/>
    </row>
    <row r="33" spans="2:37" s="1121" customFormat="1" ht="31.5" customHeight="1">
      <c r="B33" s="238"/>
      <c r="E33" s="1135"/>
      <c r="G33" s="238"/>
      <c r="H33" s="2204"/>
      <c r="I33" s="2196"/>
      <c r="J33" s="2197"/>
      <c r="K33" s="2197"/>
      <c r="L33" s="2197"/>
      <c r="M33" s="2198"/>
      <c r="N33" s="2200"/>
      <c r="O33" s="2202"/>
      <c r="P33" s="2168"/>
      <c r="Q33" s="2169"/>
      <c r="R33" s="2169"/>
      <c r="S33" s="2169"/>
      <c r="T33" s="2169"/>
      <c r="U33" s="2169"/>
      <c r="V33" s="2169"/>
      <c r="W33" s="2172"/>
      <c r="X33" s="2176"/>
      <c r="Y33" s="1123" t="s">
        <v>198</v>
      </c>
      <c r="Z33" s="2178" t="s">
        <v>227</v>
      </c>
      <c r="AA33" s="2178"/>
      <c r="AB33" s="2178"/>
      <c r="AC33" s="2178"/>
      <c r="AD33" s="1141" t="s">
        <v>121</v>
      </c>
      <c r="AE33" s="1142">
        <v>5</v>
      </c>
      <c r="AF33" s="1108"/>
    </row>
    <row r="34" spans="2:37" s="1121" customFormat="1" ht="30.75" customHeight="1">
      <c r="B34" s="238"/>
      <c r="E34" s="1135"/>
      <c r="G34" s="238"/>
      <c r="H34" s="1110" t="s">
        <v>104</v>
      </c>
      <c r="I34" s="2165" t="s">
        <v>228</v>
      </c>
      <c r="J34" s="2179"/>
      <c r="K34" s="2179"/>
      <c r="L34" s="2179"/>
      <c r="M34" s="2180"/>
      <c r="N34" s="1143"/>
      <c r="O34" s="1144" t="s">
        <v>89</v>
      </c>
      <c r="P34" s="2168"/>
      <c r="Q34" s="2169"/>
      <c r="R34" s="2169"/>
      <c r="S34" s="2169"/>
      <c r="T34" s="2169"/>
      <c r="U34" s="2169"/>
      <c r="V34" s="2169"/>
      <c r="W34" s="2173"/>
      <c r="X34" s="2177"/>
      <c r="Y34" s="1123" t="s">
        <v>198</v>
      </c>
      <c r="Z34" s="2178" t="s">
        <v>229</v>
      </c>
      <c r="AA34" s="2178"/>
      <c r="AB34" s="2178"/>
      <c r="AC34" s="2178"/>
      <c r="AD34" s="1141" t="s">
        <v>121</v>
      </c>
      <c r="AE34" s="1142">
        <v>0</v>
      </c>
      <c r="AF34" s="1108"/>
    </row>
    <row r="35" spans="2:37" s="1121" customFormat="1" ht="7.5" customHeight="1">
      <c r="B35" s="238"/>
      <c r="E35" s="1135"/>
      <c r="G35" s="1117"/>
      <c r="H35" s="1118"/>
      <c r="I35" s="1145"/>
      <c r="J35" s="1145"/>
      <c r="K35" s="1145"/>
      <c r="L35" s="1145"/>
      <c r="M35" s="1145"/>
      <c r="N35" s="1145"/>
      <c r="O35" s="1145"/>
      <c r="P35" s="1145"/>
      <c r="Q35" s="1145"/>
      <c r="R35" s="1145"/>
      <c r="S35" s="1145"/>
      <c r="T35" s="1145"/>
      <c r="U35" s="1145"/>
      <c r="V35" s="1145"/>
      <c r="W35" s="1118"/>
      <c r="X35" s="1146"/>
      <c r="Y35" s="1146"/>
      <c r="Z35" s="1146"/>
      <c r="AA35" s="1146"/>
      <c r="AB35" s="1118"/>
      <c r="AC35" s="1118"/>
      <c r="AD35" s="1147"/>
      <c r="AE35" s="1148"/>
      <c r="AF35" s="1108"/>
    </row>
    <row r="36" spans="2:37" s="1121" customFormat="1" ht="21" customHeight="1">
      <c r="B36" s="238"/>
      <c r="E36" s="1135"/>
      <c r="G36" s="239" t="s">
        <v>230</v>
      </c>
      <c r="H36" s="1128"/>
      <c r="I36" s="1149"/>
      <c r="J36" s="1149"/>
      <c r="K36" s="1149"/>
      <c r="L36" s="1149"/>
      <c r="M36" s="1149"/>
      <c r="N36" s="1149"/>
      <c r="O36" s="1149"/>
      <c r="P36" s="1149"/>
      <c r="Q36" s="1149"/>
      <c r="R36" s="1149"/>
      <c r="S36" s="1149"/>
      <c r="T36" s="1149"/>
      <c r="U36" s="1149"/>
      <c r="V36" s="1149"/>
      <c r="W36" s="1128"/>
      <c r="X36" s="1150"/>
      <c r="Y36" s="1150"/>
      <c r="Z36" s="1123"/>
      <c r="AA36" s="1123"/>
      <c r="AD36" s="1151"/>
      <c r="AE36" s="1152"/>
      <c r="AF36" s="1135"/>
    </row>
    <row r="37" spans="2:37" s="1121" customFormat="1" ht="19.5" customHeight="1">
      <c r="B37" s="238"/>
      <c r="E37" s="1135"/>
      <c r="G37" s="238"/>
      <c r="H37" s="2192" t="s">
        <v>107</v>
      </c>
      <c r="I37" s="2193" t="s">
        <v>231</v>
      </c>
      <c r="J37" s="2194"/>
      <c r="K37" s="2194"/>
      <c r="L37" s="2194"/>
      <c r="M37" s="2194"/>
      <c r="N37" s="2194"/>
      <c r="O37" s="2194"/>
      <c r="P37" s="2194"/>
      <c r="Q37" s="2194"/>
      <c r="R37" s="2194"/>
      <c r="S37" s="2194"/>
      <c r="T37" s="2194"/>
      <c r="U37" s="2195"/>
      <c r="V37" s="2203" t="s">
        <v>198</v>
      </c>
      <c r="W37" s="2169"/>
      <c r="X37" s="2169"/>
      <c r="Y37" s="1123" t="s">
        <v>198</v>
      </c>
      <c r="Z37" s="2185" t="s">
        <v>232</v>
      </c>
      <c r="AA37" s="2185"/>
      <c r="AD37" s="1141" t="s">
        <v>121</v>
      </c>
      <c r="AE37" s="1142">
        <v>5</v>
      </c>
      <c r="AF37" s="1135"/>
    </row>
    <row r="38" spans="2:37" s="1121" customFormat="1" ht="30.75" customHeight="1">
      <c r="B38" s="620"/>
      <c r="C38" s="1120"/>
      <c r="D38" s="1120"/>
      <c r="E38" s="392"/>
      <c r="G38" s="238"/>
      <c r="H38" s="2192"/>
      <c r="I38" s="2196"/>
      <c r="J38" s="2197"/>
      <c r="K38" s="2197"/>
      <c r="L38" s="2197"/>
      <c r="M38" s="2197"/>
      <c r="N38" s="2197"/>
      <c r="O38" s="2197"/>
      <c r="P38" s="2197"/>
      <c r="Q38" s="2197"/>
      <c r="R38" s="2197"/>
      <c r="S38" s="2197"/>
      <c r="T38" s="2197"/>
      <c r="U38" s="2198"/>
      <c r="V38" s="2200"/>
      <c r="W38" s="2169"/>
      <c r="X38" s="2169"/>
      <c r="Y38" s="1123" t="s">
        <v>198</v>
      </c>
      <c r="Z38" s="2178" t="s">
        <v>776</v>
      </c>
      <c r="AA38" s="2178"/>
      <c r="AB38" s="2178"/>
      <c r="AC38" s="2208"/>
      <c r="AD38" s="1141" t="s">
        <v>121</v>
      </c>
      <c r="AE38" s="1142">
        <v>3</v>
      </c>
      <c r="AF38" s="1135"/>
    </row>
    <row r="39" spans="2:37" s="1121" customFormat="1" ht="38.25" customHeight="1">
      <c r="B39" s="620"/>
      <c r="C39" s="1120"/>
      <c r="D39" s="1120"/>
      <c r="E39" s="392"/>
      <c r="G39" s="1162"/>
      <c r="H39" s="2204"/>
      <c r="I39" s="2205"/>
      <c r="J39" s="2178"/>
      <c r="K39" s="2178"/>
      <c r="L39" s="2178"/>
      <c r="M39" s="2178"/>
      <c r="N39" s="2178"/>
      <c r="O39" s="2178"/>
      <c r="P39" s="2178"/>
      <c r="Q39" s="2178"/>
      <c r="R39" s="2178"/>
      <c r="S39" s="2178"/>
      <c r="T39" s="2178"/>
      <c r="U39" s="2206"/>
      <c r="V39" s="2203"/>
      <c r="W39" s="2207"/>
      <c r="X39" s="2187"/>
      <c r="Y39" s="1140" t="s">
        <v>198</v>
      </c>
      <c r="Z39" s="2178" t="s">
        <v>777</v>
      </c>
      <c r="AA39" s="2178"/>
      <c r="AB39" s="2178"/>
      <c r="AC39" s="2208"/>
      <c r="AD39" s="1141" t="s">
        <v>121</v>
      </c>
      <c r="AE39" s="1142" t="s">
        <v>1903</v>
      </c>
      <c r="AF39" s="1135"/>
    </row>
    <row r="40" spans="2:37" s="1121" customFormat="1" ht="19.5" customHeight="1">
      <c r="B40" s="620"/>
      <c r="C40" s="1120"/>
      <c r="D40" s="1120"/>
      <c r="E40" s="392"/>
      <c r="G40" s="238"/>
      <c r="H40" s="2192"/>
      <c r="I40" s="2196"/>
      <c r="J40" s="2197"/>
      <c r="K40" s="2197"/>
      <c r="L40" s="2197"/>
      <c r="M40" s="2197"/>
      <c r="N40" s="2197"/>
      <c r="O40" s="2197"/>
      <c r="P40" s="2197"/>
      <c r="Q40" s="2197"/>
      <c r="R40" s="2197"/>
      <c r="S40" s="2197"/>
      <c r="T40" s="2197"/>
      <c r="U40" s="2198"/>
      <c r="V40" s="2203"/>
      <c r="W40" s="2169"/>
      <c r="X40" s="2169"/>
      <c r="Y40" s="1123" t="s">
        <v>198</v>
      </c>
      <c r="Z40" s="2178" t="s">
        <v>778</v>
      </c>
      <c r="AA40" s="2178"/>
      <c r="AB40" s="2178"/>
      <c r="AD40" s="1141" t="s">
        <v>121</v>
      </c>
      <c r="AE40" s="1142">
        <v>0</v>
      </c>
      <c r="AF40" s="1135"/>
    </row>
    <row r="41" spans="2:37" s="1121" customFormat="1" ht="7.5" customHeight="1">
      <c r="B41" s="620"/>
      <c r="C41" s="1120"/>
      <c r="D41" s="1120"/>
      <c r="E41" s="392"/>
      <c r="G41" s="1117"/>
      <c r="H41" s="1118"/>
      <c r="I41" s="1145"/>
      <c r="J41" s="1145"/>
      <c r="K41" s="1145"/>
      <c r="L41" s="1145"/>
      <c r="M41" s="1145"/>
      <c r="N41" s="1145"/>
      <c r="O41" s="1145"/>
      <c r="P41" s="1145"/>
      <c r="Q41" s="1145"/>
      <c r="R41" s="1145"/>
      <c r="S41" s="1145"/>
      <c r="T41" s="1145"/>
      <c r="U41" s="1145"/>
      <c r="V41" s="1145"/>
      <c r="W41" s="1118"/>
      <c r="X41" s="1118"/>
      <c r="Y41" s="1146"/>
      <c r="Z41" s="1156"/>
      <c r="AA41" s="1156"/>
      <c r="AB41" s="1118"/>
      <c r="AC41" s="1118"/>
      <c r="AD41" s="1161"/>
      <c r="AE41" s="1148"/>
      <c r="AF41" s="1135"/>
    </row>
    <row r="42" spans="2:37" s="1121" customFormat="1" ht="21" customHeight="1">
      <c r="B42" s="1153"/>
      <c r="C42" s="1154"/>
      <c r="D42" s="1154"/>
      <c r="E42" s="1155"/>
      <c r="G42" s="239" t="s">
        <v>233</v>
      </c>
      <c r="H42" s="1128"/>
      <c r="I42" s="1149"/>
      <c r="J42" s="1149"/>
      <c r="K42" s="1149"/>
      <c r="L42" s="1149"/>
      <c r="M42" s="1149"/>
      <c r="N42" s="1149"/>
      <c r="O42" s="1149"/>
      <c r="P42" s="1149"/>
      <c r="Q42" s="1149"/>
      <c r="R42" s="1149"/>
      <c r="S42" s="1149"/>
      <c r="T42" s="1149"/>
      <c r="U42" s="1149"/>
      <c r="V42" s="1149"/>
      <c r="W42" s="1128"/>
      <c r="X42" s="1128"/>
      <c r="Y42" s="1150"/>
      <c r="Z42" s="1150"/>
      <c r="AA42" s="1150"/>
      <c r="AB42" s="1128"/>
      <c r="AC42" s="1128"/>
      <c r="AD42" s="1151"/>
      <c r="AE42" s="1152"/>
      <c r="AF42" s="1135"/>
    </row>
    <row r="43" spans="2:37" s="1121" customFormat="1" ht="42" customHeight="1">
      <c r="B43" s="1153"/>
      <c r="C43" s="1154"/>
      <c r="D43" s="1154"/>
      <c r="E43" s="1155"/>
      <c r="G43" s="238"/>
      <c r="H43" s="1110" t="s">
        <v>107</v>
      </c>
      <c r="I43" s="2170" t="s">
        <v>234</v>
      </c>
      <c r="J43" s="2170"/>
      <c r="K43" s="2170"/>
      <c r="L43" s="2170"/>
      <c r="M43" s="2170"/>
      <c r="N43" s="1138"/>
      <c r="O43" s="1139" t="s">
        <v>235</v>
      </c>
      <c r="P43" s="2168" t="s">
        <v>198</v>
      </c>
      <c r="Q43" s="2169" t="s">
        <v>236</v>
      </c>
      <c r="R43" s="2170" t="s">
        <v>773</v>
      </c>
      <c r="S43" s="2170"/>
      <c r="T43" s="2170"/>
      <c r="U43" s="2170"/>
      <c r="V43" s="2170"/>
      <c r="W43" s="2210"/>
      <c r="X43" s="2210"/>
      <c r="Y43" s="1123" t="s">
        <v>198</v>
      </c>
      <c r="Z43" s="2178" t="s">
        <v>779</v>
      </c>
      <c r="AA43" s="2178"/>
      <c r="AB43" s="2178"/>
      <c r="AC43" s="2208"/>
      <c r="AD43" s="1141" t="s">
        <v>121</v>
      </c>
      <c r="AE43" s="1142">
        <v>5</v>
      </c>
      <c r="AF43" s="1135"/>
    </row>
    <row r="44" spans="2:37" s="1121" customFormat="1" ht="40.5" customHeight="1">
      <c r="B44" s="238"/>
      <c r="E44" s="1135"/>
      <c r="G44" s="238"/>
      <c r="H44" s="1110" t="s">
        <v>104</v>
      </c>
      <c r="I44" s="2170" t="s">
        <v>1904</v>
      </c>
      <c r="J44" s="2170"/>
      <c r="K44" s="2170"/>
      <c r="L44" s="2170"/>
      <c r="M44" s="2170"/>
      <c r="N44" s="1145"/>
      <c r="O44" s="1144" t="s">
        <v>235</v>
      </c>
      <c r="P44" s="2168"/>
      <c r="Q44" s="2169"/>
      <c r="R44" s="2170"/>
      <c r="S44" s="2170"/>
      <c r="T44" s="2170"/>
      <c r="U44" s="2170"/>
      <c r="V44" s="2170"/>
      <c r="W44" s="2210"/>
      <c r="X44" s="2210"/>
      <c r="Y44" s="1123" t="s">
        <v>198</v>
      </c>
      <c r="Z44" s="2178" t="s">
        <v>237</v>
      </c>
      <c r="AA44" s="2178"/>
      <c r="AB44" s="2178"/>
      <c r="AC44" s="2208"/>
      <c r="AD44" s="1141" t="s">
        <v>121</v>
      </c>
      <c r="AE44" s="1142">
        <v>3</v>
      </c>
      <c r="AF44" s="1135"/>
    </row>
    <row r="45" spans="2:37" s="1121" customFormat="1" ht="30" customHeight="1">
      <c r="B45" s="238"/>
      <c r="E45" s="1135"/>
      <c r="G45" s="238"/>
      <c r="H45" s="1110" t="s">
        <v>211</v>
      </c>
      <c r="I45" s="2165" t="s">
        <v>781</v>
      </c>
      <c r="J45" s="2179"/>
      <c r="K45" s="2179"/>
      <c r="L45" s="2179"/>
      <c r="M45" s="2180"/>
      <c r="N45" s="1138"/>
      <c r="O45" s="1139" t="s">
        <v>89</v>
      </c>
      <c r="P45" s="2168"/>
      <c r="Q45" s="2169"/>
      <c r="R45" s="2170"/>
      <c r="S45" s="2170"/>
      <c r="T45" s="2170"/>
      <c r="U45" s="2170"/>
      <c r="V45" s="2170"/>
      <c r="W45" s="2210"/>
      <c r="X45" s="2210"/>
      <c r="Y45" s="1123" t="s">
        <v>198</v>
      </c>
      <c r="Z45" s="2211" t="s">
        <v>238</v>
      </c>
      <c r="AA45" s="2211"/>
      <c r="AD45" s="1141" t="s">
        <v>121</v>
      </c>
      <c r="AE45" s="1142">
        <v>2</v>
      </c>
      <c r="AF45" s="1135"/>
    </row>
    <row r="46" spans="2:37" s="1121" customFormat="1" ht="21" customHeight="1">
      <c r="B46" s="238"/>
      <c r="E46" s="1135"/>
      <c r="G46" s="238"/>
      <c r="H46" s="1110" t="s">
        <v>207</v>
      </c>
      <c r="I46" s="2165" t="s">
        <v>240</v>
      </c>
      <c r="J46" s="2179"/>
      <c r="K46" s="2179"/>
      <c r="L46" s="2179"/>
      <c r="M46" s="2180"/>
      <c r="N46" s="1143"/>
      <c r="O46" s="1144" t="s">
        <v>241</v>
      </c>
      <c r="P46" s="2168"/>
      <c r="Q46" s="2169"/>
      <c r="R46" s="2170"/>
      <c r="S46" s="2170"/>
      <c r="T46" s="2170"/>
      <c r="U46" s="2170"/>
      <c r="V46" s="2170"/>
      <c r="W46" s="2210"/>
      <c r="X46" s="2210"/>
      <c r="Y46" s="1123" t="s">
        <v>198</v>
      </c>
      <c r="Z46" s="2178" t="s">
        <v>239</v>
      </c>
      <c r="AA46" s="2178"/>
      <c r="AB46" s="2178"/>
      <c r="AD46" s="1141" t="s">
        <v>121</v>
      </c>
      <c r="AE46" s="1142">
        <v>0</v>
      </c>
      <c r="AF46" s="1135"/>
    </row>
    <row r="47" spans="2:37" s="1121" customFormat="1" ht="7.5" customHeight="1">
      <c r="B47" s="238"/>
      <c r="E47" s="1135"/>
      <c r="G47" s="1117"/>
      <c r="H47" s="1118"/>
      <c r="I47" s="1145"/>
      <c r="J47" s="1145"/>
      <c r="K47" s="1145"/>
      <c r="L47" s="1145"/>
      <c r="M47" s="1145"/>
      <c r="N47" s="1145"/>
      <c r="O47" s="1145"/>
      <c r="P47" s="1145"/>
      <c r="Q47" s="1145"/>
      <c r="R47" s="1145"/>
      <c r="S47" s="1145"/>
      <c r="T47" s="1145"/>
      <c r="U47" s="1145"/>
      <c r="V47" s="1145"/>
      <c r="W47" s="1118"/>
      <c r="X47" s="1118"/>
      <c r="Y47" s="1146"/>
      <c r="Z47" s="1146"/>
      <c r="AA47" s="1146"/>
      <c r="AB47" s="1118"/>
      <c r="AC47" s="1118"/>
      <c r="AD47" s="1147"/>
      <c r="AE47" s="1148"/>
      <c r="AF47" s="1163"/>
      <c r="AH47" s="1164"/>
      <c r="AI47" s="1164"/>
      <c r="AJ47" s="1123"/>
      <c r="AK47" s="1123"/>
    </row>
    <row r="48" spans="2:37" s="1121" customFormat="1" ht="21" customHeight="1">
      <c r="B48" s="620"/>
      <c r="C48" s="1120"/>
      <c r="D48" s="1120"/>
      <c r="E48" s="392"/>
      <c r="G48" s="239" t="s">
        <v>242</v>
      </c>
      <c r="H48" s="1128"/>
      <c r="I48" s="1149"/>
      <c r="J48" s="1149"/>
      <c r="K48" s="1149"/>
      <c r="L48" s="1149"/>
      <c r="M48" s="1149"/>
      <c r="N48" s="1149"/>
      <c r="O48" s="1149"/>
      <c r="P48" s="1149"/>
      <c r="Q48" s="1149"/>
      <c r="R48" s="1149"/>
      <c r="S48" s="1149"/>
      <c r="T48" s="1149"/>
      <c r="U48" s="1149"/>
      <c r="V48" s="1149"/>
      <c r="W48" s="1128"/>
      <c r="X48" s="1128"/>
      <c r="Y48" s="1150"/>
      <c r="Z48" s="1150"/>
      <c r="AA48" s="1150"/>
      <c r="AB48" s="1128"/>
      <c r="AC48" s="1128"/>
      <c r="AD48" s="1151"/>
      <c r="AE48" s="1152"/>
      <c r="AF48" s="1135"/>
    </row>
    <row r="49" spans="2:32" s="1121" customFormat="1" ht="43.5" customHeight="1">
      <c r="B49" s="620"/>
      <c r="C49" s="1120"/>
      <c r="D49" s="1120"/>
      <c r="E49" s="392"/>
      <c r="G49" s="238"/>
      <c r="H49" s="1110" t="s">
        <v>107</v>
      </c>
      <c r="I49" s="2170" t="s">
        <v>782</v>
      </c>
      <c r="J49" s="2170"/>
      <c r="K49" s="2170"/>
      <c r="L49" s="2170"/>
      <c r="M49" s="2170"/>
      <c r="N49" s="1138"/>
      <c r="O49" s="1139" t="s">
        <v>235</v>
      </c>
      <c r="P49" s="2168" t="s">
        <v>198</v>
      </c>
      <c r="Q49" s="2169" t="s">
        <v>236</v>
      </c>
      <c r="R49" s="2170" t="s">
        <v>773</v>
      </c>
      <c r="S49" s="2170"/>
      <c r="T49" s="2170"/>
      <c r="U49" s="2170"/>
      <c r="V49" s="2170"/>
      <c r="W49" s="2210"/>
      <c r="X49" s="2210"/>
      <c r="Y49" s="1123" t="s">
        <v>198</v>
      </c>
      <c r="Z49" s="2178" t="s">
        <v>243</v>
      </c>
      <c r="AA49" s="2178"/>
      <c r="AB49" s="2178"/>
      <c r="AC49" s="2178"/>
      <c r="AD49" s="1141" t="s">
        <v>121</v>
      </c>
      <c r="AE49" s="1142">
        <v>5</v>
      </c>
      <c r="AF49" s="1135"/>
    </row>
    <row r="50" spans="2:32" s="1121" customFormat="1" ht="42" customHeight="1">
      <c r="B50" s="1153"/>
      <c r="C50" s="1154"/>
      <c r="D50" s="1154"/>
      <c r="E50" s="1155"/>
      <c r="G50" s="238"/>
      <c r="H50" s="1110" t="s">
        <v>104</v>
      </c>
      <c r="I50" s="2170" t="s">
        <v>783</v>
      </c>
      <c r="J50" s="2170"/>
      <c r="K50" s="2170"/>
      <c r="L50" s="2170"/>
      <c r="M50" s="2170"/>
      <c r="N50" s="1143"/>
      <c r="O50" s="1144" t="s">
        <v>235</v>
      </c>
      <c r="P50" s="2168"/>
      <c r="Q50" s="2169"/>
      <c r="R50" s="2170"/>
      <c r="S50" s="2170"/>
      <c r="T50" s="2170"/>
      <c r="U50" s="2170"/>
      <c r="V50" s="2170"/>
      <c r="W50" s="2210"/>
      <c r="X50" s="2210"/>
      <c r="Y50" s="1123" t="s">
        <v>198</v>
      </c>
      <c r="Z50" s="2178" t="s">
        <v>244</v>
      </c>
      <c r="AA50" s="2178"/>
      <c r="AB50" s="2178"/>
      <c r="AC50" s="2178"/>
      <c r="AD50" s="1141" t="s">
        <v>121</v>
      </c>
      <c r="AE50" s="1142">
        <v>3</v>
      </c>
      <c r="AF50" s="1135"/>
    </row>
    <row r="51" spans="2:32" s="1121" customFormat="1" ht="30" customHeight="1">
      <c r="B51" s="1153"/>
      <c r="C51" s="1154"/>
      <c r="D51" s="1154"/>
      <c r="E51" s="1155"/>
      <c r="G51" s="238"/>
      <c r="H51" s="1110" t="s">
        <v>211</v>
      </c>
      <c r="I51" s="2165" t="s">
        <v>784</v>
      </c>
      <c r="J51" s="2179"/>
      <c r="K51" s="2179"/>
      <c r="L51" s="2179"/>
      <c r="M51" s="2180"/>
      <c r="N51" s="1138"/>
      <c r="O51" s="1139" t="s">
        <v>89</v>
      </c>
      <c r="P51" s="2168"/>
      <c r="Q51" s="2169"/>
      <c r="R51" s="2170"/>
      <c r="S51" s="2170"/>
      <c r="T51" s="2170"/>
      <c r="U51" s="2170"/>
      <c r="V51" s="2170"/>
      <c r="W51" s="2210"/>
      <c r="X51" s="2210"/>
      <c r="Y51" s="1123" t="s">
        <v>198</v>
      </c>
      <c r="Z51" s="2178" t="s">
        <v>245</v>
      </c>
      <c r="AA51" s="2178"/>
      <c r="AB51" s="2178"/>
      <c r="AC51" s="2178"/>
      <c r="AD51" s="1141" t="s">
        <v>121</v>
      </c>
      <c r="AE51" s="1142">
        <v>0</v>
      </c>
      <c r="AF51" s="1135"/>
    </row>
    <row r="52" spans="2:32" s="1121" customFormat="1" ht="25.5" customHeight="1">
      <c r="B52" s="1153"/>
      <c r="C52" s="1154"/>
      <c r="D52" s="1154"/>
      <c r="E52" s="1155"/>
      <c r="G52" s="238"/>
      <c r="H52" s="1110" t="s">
        <v>207</v>
      </c>
      <c r="I52" s="2165" t="s">
        <v>246</v>
      </c>
      <c r="J52" s="2179"/>
      <c r="K52" s="2179"/>
      <c r="L52" s="2179"/>
      <c r="M52" s="2180"/>
      <c r="N52" s="1143"/>
      <c r="O52" s="1144" t="s">
        <v>241</v>
      </c>
      <c r="P52" s="2168"/>
      <c r="Q52" s="2169"/>
      <c r="R52" s="2170"/>
      <c r="S52" s="2170"/>
      <c r="T52" s="2170"/>
      <c r="U52" s="2170"/>
      <c r="V52" s="2170"/>
      <c r="W52" s="2210"/>
      <c r="X52" s="2210"/>
      <c r="Y52" s="1123"/>
      <c r="Z52" s="2185"/>
      <c r="AA52" s="2185"/>
      <c r="AD52" s="1165"/>
      <c r="AE52" s="1142"/>
      <c r="AF52" s="1135"/>
    </row>
    <row r="53" spans="2:32" s="1121" customFormat="1" ht="6.75" customHeight="1">
      <c r="B53" s="1153"/>
      <c r="C53" s="1154"/>
      <c r="D53" s="1154"/>
      <c r="E53" s="1155"/>
      <c r="G53" s="1117"/>
      <c r="H53" s="1118"/>
      <c r="I53" s="1145"/>
      <c r="J53" s="1145"/>
      <c r="K53" s="1145"/>
      <c r="L53" s="1145"/>
      <c r="M53" s="1145"/>
      <c r="N53" s="1145"/>
      <c r="O53" s="1145"/>
      <c r="P53" s="1145"/>
      <c r="Q53" s="1145"/>
      <c r="R53" s="1145"/>
      <c r="S53" s="1145"/>
      <c r="T53" s="1145"/>
      <c r="U53" s="1145"/>
      <c r="V53" s="1145"/>
      <c r="W53" s="1118"/>
      <c r="X53" s="1118"/>
      <c r="Y53" s="1146"/>
      <c r="Z53" s="1146"/>
      <c r="AA53" s="1146"/>
      <c r="AB53" s="1118"/>
      <c r="AC53" s="1118"/>
      <c r="AD53" s="1147"/>
      <c r="AE53" s="1148"/>
      <c r="AF53" s="1135"/>
    </row>
    <row r="54" spans="2:32" s="1121" customFormat="1" ht="21" customHeight="1">
      <c r="B54" s="1153"/>
      <c r="C54" s="1154"/>
      <c r="D54" s="1154"/>
      <c r="E54" s="1155"/>
      <c r="G54" s="239" t="s">
        <v>247</v>
      </c>
      <c r="H54" s="1128"/>
      <c r="I54" s="1149"/>
      <c r="J54" s="1149"/>
      <c r="K54" s="1149"/>
      <c r="L54" s="1149"/>
      <c r="M54" s="1149"/>
      <c r="N54" s="1149"/>
      <c r="O54" s="1149"/>
      <c r="P54" s="1149"/>
      <c r="Q54" s="1149"/>
      <c r="R54" s="1149"/>
      <c r="S54" s="1149"/>
      <c r="T54" s="1149"/>
      <c r="U54" s="1149"/>
      <c r="V54" s="1149"/>
      <c r="W54" s="1128"/>
      <c r="X54" s="1128"/>
      <c r="Y54" s="1150"/>
      <c r="Z54" s="1150"/>
      <c r="AA54" s="1150"/>
      <c r="AB54" s="1128"/>
      <c r="AC54" s="1128"/>
      <c r="AD54" s="1151"/>
      <c r="AE54" s="1152"/>
      <c r="AF54" s="1135"/>
    </row>
    <row r="55" spans="2:32" s="1121" customFormat="1" ht="30" customHeight="1">
      <c r="B55" s="238"/>
      <c r="E55" s="1135"/>
      <c r="G55" s="238"/>
      <c r="H55" s="1110" t="s">
        <v>107</v>
      </c>
      <c r="I55" s="2170" t="s">
        <v>248</v>
      </c>
      <c r="J55" s="2170"/>
      <c r="K55" s="2170"/>
      <c r="L55" s="2170"/>
      <c r="M55" s="2170"/>
      <c r="N55" s="1166"/>
      <c r="O55" s="1139" t="s">
        <v>241</v>
      </c>
      <c r="P55" s="2203" t="s">
        <v>198</v>
      </c>
      <c r="Q55" s="2169" t="s">
        <v>211</v>
      </c>
      <c r="R55" s="2193" t="s">
        <v>774</v>
      </c>
      <c r="S55" s="2194"/>
      <c r="T55" s="2194"/>
      <c r="U55" s="2194"/>
      <c r="V55" s="2195"/>
      <c r="W55" s="2171"/>
      <c r="X55" s="2175" t="s">
        <v>60</v>
      </c>
      <c r="Y55" s="1123" t="s">
        <v>198</v>
      </c>
      <c r="Z55" s="2178" t="s">
        <v>249</v>
      </c>
      <c r="AA55" s="2178"/>
      <c r="AB55" s="2178"/>
      <c r="AC55" s="2178"/>
      <c r="AD55" s="1141" t="s">
        <v>121</v>
      </c>
      <c r="AE55" s="1142">
        <v>5</v>
      </c>
      <c r="AF55" s="1135"/>
    </row>
    <row r="56" spans="2:32" s="1121" customFormat="1" ht="19.5" customHeight="1">
      <c r="B56" s="238"/>
      <c r="E56" s="1135"/>
      <c r="G56" s="238"/>
      <c r="H56" s="2192" t="s">
        <v>104</v>
      </c>
      <c r="I56" s="2193" t="s">
        <v>250</v>
      </c>
      <c r="J56" s="2194"/>
      <c r="K56" s="2194"/>
      <c r="L56" s="2194"/>
      <c r="M56" s="2195"/>
      <c r="N56" s="2199"/>
      <c r="O56" s="2201" t="s">
        <v>241</v>
      </c>
      <c r="P56" s="2147"/>
      <c r="Q56" s="2169"/>
      <c r="R56" s="2205"/>
      <c r="S56" s="2178"/>
      <c r="T56" s="2178"/>
      <c r="U56" s="2178"/>
      <c r="V56" s="2206"/>
      <c r="W56" s="2172"/>
      <c r="X56" s="2176"/>
      <c r="Y56" s="1123" t="s">
        <v>198</v>
      </c>
      <c r="Z56" s="2178" t="s">
        <v>251</v>
      </c>
      <c r="AA56" s="2178"/>
      <c r="AB56" s="2178"/>
      <c r="AC56" s="2178"/>
      <c r="AD56" s="1141" t="s">
        <v>121</v>
      </c>
      <c r="AE56" s="1142">
        <v>3</v>
      </c>
      <c r="AF56" s="1135"/>
    </row>
    <row r="57" spans="2:32" s="1121" customFormat="1" ht="19.5" customHeight="1">
      <c r="B57" s="238"/>
      <c r="E57" s="1135"/>
      <c r="G57" s="238"/>
      <c r="H57" s="2192"/>
      <c r="I57" s="2196"/>
      <c r="J57" s="2197"/>
      <c r="K57" s="2197"/>
      <c r="L57" s="2197"/>
      <c r="M57" s="2198"/>
      <c r="N57" s="2200"/>
      <c r="O57" s="2202"/>
      <c r="P57" s="1160"/>
      <c r="Q57" s="2169"/>
      <c r="R57" s="2196"/>
      <c r="S57" s="2197"/>
      <c r="T57" s="2197"/>
      <c r="U57" s="2197"/>
      <c r="V57" s="2198"/>
      <c r="W57" s="2173"/>
      <c r="X57" s="2177"/>
      <c r="Y57" s="1123" t="s">
        <v>198</v>
      </c>
      <c r="Z57" s="2178" t="s">
        <v>252</v>
      </c>
      <c r="AA57" s="2178"/>
      <c r="AB57" s="2178"/>
      <c r="AC57" s="2178"/>
      <c r="AD57" s="1141" t="s">
        <v>121</v>
      </c>
      <c r="AE57" s="1142">
        <v>0</v>
      </c>
      <c r="AF57" s="1135"/>
    </row>
    <row r="58" spans="2:32" s="1121" customFormat="1" ht="7.5" customHeight="1">
      <c r="B58" s="238"/>
      <c r="E58" s="1135"/>
      <c r="G58" s="1117"/>
      <c r="H58" s="1109"/>
      <c r="I58" s="1157"/>
      <c r="J58" s="1157"/>
      <c r="K58" s="1157"/>
      <c r="L58" s="1157"/>
      <c r="M58" s="1157"/>
      <c r="N58" s="1145"/>
      <c r="O58" s="1158"/>
      <c r="P58" s="1145"/>
      <c r="Q58" s="1145"/>
      <c r="R58" s="1145"/>
      <c r="S58" s="1145"/>
      <c r="T58" s="1145"/>
      <c r="U58" s="1145"/>
      <c r="V58" s="1145"/>
      <c r="W58" s="1118"/>
      <c r="X58" s="1118"/>
      <c r="Y58" s="1146"/>
      <c r="Z58" s="1156"/>
      <c r="AA58" s="1156"/>
      <c r="AB58" s="1118"/>
      <c r="AC58" s="1118"/>
      <c r="AD58" s="1161"/>
      <c r="AE58" s="1148"/>
      <c r="AF58" s="1135"/>
    </row>
    <row r="59" spans="2:32" s="1121" customFormat="1" ht="21" customHeight="1">
      <c r="B59" s="620"/>
      <c r="C59" s="1120"/>
      <c r="D59" s="1120"/>
      <c r="E59" s="392"/>
      <c r="G59" s="239" t="s">
        <v>253</v>
      </c>
      <c r="H59" s="1107"/>
      <c r="I59" s="1167"/>
      <c r="J59" s="1167"/>
      <c r="K59" s="1167"/>
      <c r="L59" s="1167"/>
      <c r="M59" s="1167"/>
      <c r="N59" s="1168"/>
      <c r="O59" s="1149"/>
      <c r="P59" s="1149"/>
      <c r="Q59" s="1149"/>
      <c r="R59" s="1149"/>
      <c r="S59" s="1149"/>
      <c r="T59" s="1149"/>
      <c r="U59" s="1149"/>
      <c r="V59" s="1149"/>
      <c r="W59" s="1128"/>
      <c r="X59" s="1128"/>
      <c r="Y59" s="1150"/>
      <c r="Z59" s="1150"/>
      <c r="AA59" s="1150"/>
      <c r="AB59" s="1128"/>
      <c r="AC59" s="1128"/>
      <c r="AD59" s="1151"/>
      <c r="AE59" s="1152"/>
      <c r="AF59" s="1135"/>
    </row>
    <row r="60" spans="2:32" s="1121" customFormat="1" ht="48.75" customHeight="1">
      <c r="B60" s="620"/>
      <c r="C60" s="1120"/>
      <c r="D60" s="1120"/>
      <c r="E60" s="392"/>
      <c r="G60" s="238"/>
      <c r="H60" s="1110" t="s">
        <v>107</v>
      </c>
      <c r="I60" s="2212" t="s">
        <v>1905</v>
      </c>
      <c r="J60" s="2212"/>
      <c r="K60" s="2212"/>
      <c r="L60" s="2212"/>
      <c r="M60" s="2212"/>
      <c r="N60" s="1166"/>
      <c r="O60" s="1139" t="s">
        <v>89</v>
      </c>
      <c r="P60" s="2203" t="s">
        <v>198</v>
      </c>
      <c r="Q60" s="2169" t="s">
        <v>211</v>
      </c>
      <c r="R60" s="2170" t="s">
        <v>774</v>
      </c>
      <c r="S60" s="2170"/>
      <c r="T60" s="2170"/>
      <c r="U60" s="2170"/>
      <c r="V60" s="2170"/>
      <c r="W60" s="2171"/>
      <c r="X60" s="2175" t="s">
        <v>60</v>
      </c>
      <c r="Y60" s="1123" t="s">
        <v>198</v>
      </c>
      <c r="Z60" s="2178" t="s">
        <v>216</v>
      </c>
      <c r="AA60" s="2178"/>
      <c r="AB60" s="2178"/>
      <c r="AC60" s="2178"/>
      <c r="AD60" s="1141" t="s">
        <v>121</v>
      </c>
      <c r="AE60" s="1142">
        <v>5</v>
      </c>
      <c r="AF60" s="1135"/>
    </row>
    <row r="61" spans="2:32" s="1121" customFormat="1" ht="19.5" customHeight="1">
      <c r="B61" s="620"/>
      <c r="C61" s="1120"/>
      <c r="D61" s="1120"/>
      <c r="E61" s="392"/>
      <c r="G61" s="238"/>
      <c r="H61" s="2192" t="s">
        <v>104</v>
      </c>
      <c r="I61" s="2212" t="s">
        <v>254</v>
      </c>
      <c r="J61" s="2212"/>
      <c r="K61" s="2212"/>
      <c r="L61" s="2212"/>
      <c r="M61" s="2212"/>
      <c r="N61" s="2199"/>
      <c r="O61" s="2201" t="s">
        <v>89</v>
      </c>
      <c r="P61" s="2147"/>
      <c r="Q61" s="2169"/>
      <c r="R61" s="2170"/>
      <c r="S61" s="2170"/>
      <c r="T61" s="2170"/>
      <c r="U61" s="2170"/>
      <c r="V61" s="2170"/>
      <c r="W61" s="2172"/>
      <c r="X61" s="2176"/>
      <c r="Y61" s="1123" t="s">
        <v>198</v>
      </c>
      <c r="Z61" s="2178" t="s">
        <v>218</v>
      </c>
      <c r="AA61" s="2178"/>
      <c r="AB61" s="2178"/>
      <c r="AC61" s="2178"/>
      <c r="AD61" s="1141" t="s">
        <v>121</v>
      </c>
      <c r="AE61" s="1142">
        <v>3</v>
      </c>
      <c r="AF61" s="1135"/>
    </row>
    <row r="62" spans="2:32" s="1121" customFormat="1" ht="19.5" customHeight="1">
      <c r="B62" s="620"/>
      <c r="C62" s="1120"/>
      <c r="D62" s="1120"/>
      <c r="E62" s="392"/>
      <c r="G62" s="238"/>
      <c r="H62" s="2192"/>
      <c r="I62" s="2212"/>
      <c r="J62" s="2212"/>
      <c r="K62" s="2212"/>
      <c r="L62" s="2212"/>
      <c r="M62" s="2212"/>
      <c r="N62" s="2200"/>
      <c r="O62" s="2202"/>
      <c r="P62" s="1160"/>
      <c r="Q62" s="2169"/>
      <c r="R62" s="2170"/>
      <c r="S62" s="2170"/>
      <c r="T62" s="2170"/>
      <c r="U62" s="2170"/>
      <c r="V62" s="2170"/>
      <c r="W62" s="2173"/>
      <c r="X62" s="2177"/>
      <c r="Y62" s="1123" t="s">
        <v>198</v>
      </c>
      <c r="Z62" s="2178" t="s">
        <v>220</v>
      </c>
      <c r="AA62" s="2178"/>
      <c r="AB62" s="2178"/>
      <c r="AC62" s="2178"/>
      <c r="AD62" s="1141" t="s">
        <v>121</v>
      </c>
      <c r="AE62" s="1142">
        <v>0</v>
      </c>
      <c r="AF62" s="1135"/>
    </row>
    <row r="63" spans="2:32" s="1121" customFormat="1" ht="7.5" customHeight="1">
      <c r="B63" s="620"/>
      <c r="C63" s="1120"/>
      <c r="D63" s="1120"/>
      <c r="E63" s="392"/>
      <c r="G63" s="1117"/>
      <c r="H63" s="1109"/>
      <c r="I63" s="1157"/>
      <c r="J63" s="1157"/>
      <c r="K63" s="1157"/>
      <c r="L63" s="1157"/>
      <c r="M63" s="1157"/>
      <c r="N63" s="1145"/>
      <c r="O63" s="1158"/>
      <c r="P63" s="1145"/>
      <c r="Q63" s="1156"/>
      <c r="R63" s="1157"/>
      <c r="S63" s="1157"/>
      <c r="T63" s="1157"/>
      <c r="U63" s="1157"/>
      <c r="V63" s="1157"/>
      <c r="W63" s="1118"/>
      <c r="X63" s="1146"/>
      <c r="Y63" s="1118"/>
      <c r="Z63" s="1118"/>
      <c r="AA63" s="1118"/>
      <c r="AB63" s="1118"/>
      <c r="AC63" s="1118"/>
      <c r="AD63" s="1169"/>
      <c r="AE63" s="1148"/>
      <c r="AF63" s="1135"/>
    </row>
    <row r="64" spans="2:32" s="1121" customFormat="1" ht="21" customHeight="1">
      <c r="B64" s="1153"/>
      <c r="C64" s="1154"/>
      <c r="D64" s="1154"/>
      <c r="E64" s="1155"/>
      <c r="G64" s="239" t="s">
        <v>255</v>
      </c>
      <c r="H64" s="1128"/>
      <c r="I64" s="1149"/>
      <c r="J64" s="1149"/>
      <c r="K64" s="1149"/>
      <c r="L64" s="1149"/>
      <c r="M64" s="1149"/>
      <c r="N64" s="1149"/>
      <c r="O64" s="1149"/>
      <c r="P64" s="1149"/>
      <c r="Q64" s="1149"/>
      <c r="R64" s="1149"/>
      <c r="S64" s="1149"/>
      <c r="T64" s="1149"/>
      <c r="U64" s="1149"/>
      <c r="V64" s="1149"/>
      <c r="W64" s="1128"/>
      <c r="X64" s="1128"/>
      <c r="Y64" s="1128"/>
      <c r="Z64" s="1128"/>
      <c r="AA64" s="1128"/>
      <c r="AB64" s="1128"/>
      <c r="AC64" s="1128"/>
      <c r="AD64" s="1170"/>
      <c r="AE64" s="1152"/>
      <c r="AF64" s="1135"/>
    </row>
    <row r="65" spans="2:32" s="1121" customFormat="1" ht="48.75" customHeight="1">
      <c r="B65" s="1153"/>
      <c r="C65" s="1154"/>
      <c r="D65" s="1154"/>
      <c r="E65" s="1155"/>
      <c r="G65" s="238"/>
      <c r="H65" s="1110" t="s">
        <v>107</v>
      </c>
      <c r="I65" s="2212" t="s">
        <v>786</v>
      </c>
      <c r="J65" s="2212"/>
      <c r="K65" s="2212"/>
      <c r="L65" s="2212"/>
      <c r="M65" s="2212"/>
      <c r="N65" s="1166"/>
      <c r="O65" s="1139" t="s">
        <v>89</v>
      </c>
      <c r="P65" s="2168" t="s">
        <v>198</v>
      </c>
      <c r="Q65" s="2169" t="s">
        <v>211</v>
      </c>
      <c r="R65" s="2170" t="s">
        <v>774</v>
      </c>
      <c r="S65" s="2170"/>
      <c r="T65" s="2170"/>
      <c r="U65" s="2170"/>
      <c r="V65" s="2170"/>
      <c r="W65" s="2171"/>
      <c r="X65" s="2175" t="s">
        <v>60</v>
      </c>
      <c r="Y65" s="1123" t="s">
        <v>198</v>
      </c>
      <c r="Z65" s="2178" t="s">
        <v>216</v>
      </c>
      <c r="AA65" s="2178"/>
      <c r="AB65" s="2178"/>
      <c r="AC65" s="2178"/>
      <c r="AD65" s="1141" t="s">
        <v>121</v>
      </c>
      <c r="AE65" s="1142">
        <v>5</v>
      </c>
      <c r="AF65" s="1135"/>
    </row>
    <row r="66" spans="2:32" s="1121" customFormat="1" ht="19.5" customHeight="1">
      <c r="B66" s="1153"/>
      <c r="C66" s="1154"/>
      <c r="D66" s="1154"/>
      <c r="E66" s="1155"/>
      <c r="G66" s="238"/>
      <c r="H66" s="2192" t="s">
        <v>104</v>
      </c>
      <c r="I66" s="2212" t="s">
        <v>254</v>
      </c>
      <c r="J66" s="2212"/>
      <c r="K66" s="2212"/>
      <c r="L66" s="2212"/>
      <c r="M66" s="2212"/>
      <c r="N66" s="2199"/>
      <c r="O66" s="2201" t="s">
        <v>89</v>
      </c>
      <c r="P66" s="2213"/>
      <c r="Q66" s="2169"/>
      <c r="R66" s="2170"/>
      <c r="S66" s="2170"/>
      <c r="T66" s="2170"/>
      <c r="U66" s="2170"/>
      <c r="V66" s="2170"/>
      <c r="W66" s="2172"/>
      <c r="X66" s="2176"/>
      <c r="Y66" s="1140" t="s">
        <v>198</v>
      </c>
      <c r="Z66" s="2178" t="s">
        <v>218</v>
      </c>
      <c r="AA66" s="2178"/>
      <c r="AB66" s="2178"/>
      <c r="AC66" s="2178"/>
      <c r="AD66" s="1141" t="s">
        <v>121</v>
      </c>
      <c r="AE66" s="1142">
        <v>3</v>
      </c>
      <c r="AF66" s="1135"/>
    </row>
    <row r="67" spans="2:32" s="1121" customFormat="1" ht="19.5" customHeight="1">
      <c r="B67" s="1153"/>
      <c r="C67" s="1154"/>
      <c r="D67" s="1154"/>
      <c r="E67" s="1155"/>
      <c r="G67" s="238"/>
      <c r="H67" s="2192"/>
      <c r="I67" s="2212"/>
      <c r="J67" s="2212"/>
      <c r="K67" s="2212"/>
      <c r="L67" s="2212"/>
      <c r="M67" s="2212"/>
      <c r="N67" s="2200"/>
      <c r="O67" s="2202"/>
      <c r="P67" s="1160"/>
      <c r="Q67" s="2169"/>
      <c r="R67" s="2170"/>
      <c r="S67" s="2170"/>
      <c r="T67" s="2170"/>
      <c r="U67" s="2170"/>
      <c r="V67" s="2170"/>
      <c r="W67" s="2173"/>
      <c r="X67" s="2177"/>
      <c r="Y67" s="1140" t="s">
        <v>198</v>
      </c>
      <c r="Z67" s="2178" t="s">
        <v>220</v>
      </c>
      <c r="AA67" s="2178"/>
      <c r="AB67" s="2178"/>
      <c r="AC67" s="2178"/>
      <c r="AD67" s="1141" t="s">
        <v>121</v>
      </c>
      <c r="AE67" s="1142">
        <v>0</v>
      </c>
      <c r="AF67" s="1135"/>
    </row>
    <row r="68" spans="2:32" s="1121" customFormat="1" ht="7.5" customHeight="1" thickBot="1">
      <c r="B68" s="1153"/>
      <c r="C68" s="1154"/>
      <c r="D68" s="1154"/>
      <c r="E68" s="1155"/>
      <c r="G68" s="1117"/>
      <c r="H68" s="1109"/>
      <c r="I68" s="1157"/>
      <c r="J68" s="1157"/>
      <c r="K68" s="1157"/>
      <c r="L68" s="1157"/>
      <c r="M68" s="1157"/>
      <c r="N68" s="1118"/>
      <c r="O68" s="1146"/>
      <c r="P68" s="1118"/>
      <c r="Q68" s="1109"/>
      <c r="R68" s="1157"/>
      <c r="S68" s="1157"/>
      <c r="T68" s="1157"/>
      <c r="U68" s="1157"/>
      <c r="V68" s="1157"/>
      <c r="W68" s="1146"/>
      <c r="X68" s="1146"/>
      <c r="Y68" s="1146"/>
      <c r="Z68" s="1156"/>
      <c r="AA68" s="1156"/>
      <c r="AB68" s="1118"/>
      <c r="AC68" s="1118"/>
      <c r="AD68" s="1171"/>
      <c r="AE68" s="1172"/>
      <c r="AF68" s="1135"/>
    </row>
    <row r="69" spans="2:32" s="1121" customFormat="1" ht="24.75" customHeight="1" thickBot="1">
      <c r="B69" s="1153"/>
      <c r="C69" s="1154"/>
      <c r="D69" s="1154"/>
      <c r="E69" s="1155"/>
      <c r="H69" s="88"/>
      <c r="I69" s="1164"/>
      <c r="J69" s="1164"/>
      <c r="K69" s="1164"/>
      <c r="L69" s="1164"/>
      <c r="M69" s="1164"/>
      <c r="O69" s="1123"/>
      <c r="Q69" s="88"/>
      <c r="R69" s="1164"/>
      <c r="S69" s="1164"/>
      <c r="T69" s="1164"/>
      <c r="U69" s="1164"/>
      <c r="V69" s="1164"/>
      <c r="W69" s="1123"/>
      <c r="X69" s="1123"/>
      <c r="Y69" s="1123"/>
      <c r="Z69" s="1173"/>
      <c r="AA69" s="1173"/>
      <c r="AB69" s="1146"/>
      <c r="AC69" s="1146"/>
      <c r="AD69" s="2216" t="s">
        <v>256</v>
      </c>
      <c r="AE69" s="2216"/>
      <c r="AF69" s="1135"/>
    </row>
    <row r="70" spans="2:32" s="1121" customFormat="1" ht="15" customHeight="1">
      <c r="B70" s="238"/>
      <c r="E70" s="1135"/>
      <c r="I70" s="2210" t="s">
        <v>257</v>
      </c>
      <c r="J70" s="2210"/>
      <c r="K70" s="2210"/>
      <c r="L70" s="2210"/>
      <c r="M70" s="2210"/>
      <c r="N70" s="2210"/>
      <c r="O70" s="2210"/>
      <c r="P70" s="2210"/>
      <c r="Q70" s="2210"/>
      <c r="R70" s="2210"/>
      <c r="S70" s="2210"/>
      <c r="T70" s="2210"/>
      <c r="U70" s="2210"/>
      <c r="V70" s="2210"/>
      <c r="W70" s="2210"/>
      <c r="X70" s="2210"/>
      <c r="Y70" s="2210"/>
      <c r="Z70" s="2210"/>
      <c r="AA70" s="2210"/>
      <c r="AB70" s="2210" t="s">
        <v>664</v>
      </c>
      <c r="AC70" s="2217"/>
      <c r="AD70" s="2218"/>
      <c r="AE70" s="2219"/>
      <c r="AF70" s="1135"/>
    </row>
    <row r="71" spans="2:32" s="1121" customFormat="1" ht="15" customHeight="1" thickBot="1">
      <c r="B71" s="238"/>
      <c r="E71" s="1135"/>
      <c r="H71" s="88"/>
      <c r="I71" s="2210"/>
      <c r="J71" s="2210"/>
      <c r="K71" s="2210"/>
      <c r="L71" s="2210"/>
      <c r="M71" s="2210"/>
      <c r="N71" s="2210"/>
      <c r="O71" s="2210"/>
      <c r="P71" s="2210"/>
      <c r="Q71" s="2210"/>
      <c r="R71" s="2210"/>
      <c r="S71" s="2210"/>
      <c r="T71" s="2210"/>
      <c r="U71" s="2210"/>
      <c r="V71" s="2210"/>
      <c r="W71" s="2210"/>
      <c r="X71" s="2210"/>
      <c r="Y71" s="2210"/>
      <c r="Z71" s="2210"/>
      <c r="AA71" s="2210"/>
      <c r="AB71" s="2210"/>
      <c r="AC71" s="2217"/>
      <c r="AD71" s="2220"/>
      <c r="AE71" s="2221"/>
      <c r="AF71" s="1135"/>
    </row>
    <row r="72" spans="2:32" s="1121" customFormat="1" ht="7.5" customHeight="1">
      <c r="B72" s="1117"/>
      <c r="C72" s="1118"/>
      <c r="D72" s="1118"/>
      <c r="E72" s="1119"/>
      <c r="F72" s="1118"/>
      <c r="G72" s="1118"/>
      <c r="H72" s="1109"/>
      <c r="I72" s="1109"/>
      <c r="J72" s="1109"/>
      <c r="K72" s="1118"/>
      <c r="L72" s="1157"/>
      <c r="M72" s="1157"/>
      <c r="N72" s="1146"/>
      <c r="O72" s="1146"/>
      <c r="P72" s="1146"/>
      <c r="Q72" s="1146"/>
      <c r="R72" s="1146"/>
      <c r="S72" s="1146"/>
      <c r="T72" s="1146"/>
      <c r="U72" s="1146"/>
      <c r="V72" s="1146"/>
      <c r="W72" s="1146"/>
      <c r="X72" s="1146"/>
      <c r="Y72" s="1146"/>
      <c r="Z72" s="1146"/>
      <c r="AA72" s="1146"/>
      <c r="AB72" s="1146"/>
      <c r="AC72" s="1146"/>
      <c r="AD72" s="1174"/>
      <c r="AE72" s="1146"/>
      <c r="AF72" s="1119"/>
    </row>
    <row r="73" spans="2:32" s="1121" customFormat="1" ht="5.25" customHeight="1"/>
    <row r="74" spans="2:32" s="1121" customFormat="1" ht="22.5" customHeight="1">
      <c r="B74" s="239" t="s">
        <v>258</v>
      </c>
      <c r="C74" s="1128"/>
      <c r="D74" s="1128"/>
      <c r="E74" s="1128"/>
      <c r="F74" s="1128"/>
      <c r="G74" s="1128"/>
      <c r="H74" s="1128"/>
      <c r="I74" s="1128"/>
      <c r="J74" s="1128"/>
      <c r="K74" s="1128"/>
      <c r="L74" s="1128"/>
      <c r="M74" s="1128"/>
      <c r="N74" s="1128"/>
      <c r="O74" s="1128"/>
      <c r="P74" s="1128"/>
      <c r="Q74" s="1128"/>
      <c r="R74" s="1128"/>
      <c r="S74" s="1128"/>
      <c r="T74" s="1128"/>
      <c r="U74" s="1128"/>
      <c r="V74" s="1128"/>
      <c r="W74" s="1128"/>
      <c r="X74" s="1128"/>
      <c r="Y74" s="1128"/>
      <c r="Z74" s="1128"/>
      <c r="AA74" s="1128"/>
      <c r="AB74" s="1128"/>
      <c r="AC74" s="1128"/>
      <c r="AD74" s="1128"/>
      <c r="AE74" s="1128"/>
      <c r="AF74" s="1133"/>
    </row>
    <row r="75" spans="2:32" s="1121" customFormat="1" ht="7.5" customHeight="1">
      <c r="B75" s="238"/>
      <c r="C75" s="239"/>
      <c r="D75" s="1128"/>
      <c r="E75" s="1128"/>
      <c r="F75" s="1133"/>
      <c r="G75" s="1128"/>
      <c r="H75" s="1128"/>
      <c r="I75" s="1128"/>
      <c r="J75" s="1128"/>
      <c r="K75" s="1128"/>
      <c r="L75" s="1128"/>
      <c r="M75" s="1128"/>
      <c r="N75" s="1128"/>
      <c r="O75" s="1128"/>
      <c r="P75" s="1128"/>
      <c r="Q75" s="1128"/>
      <c r="R75" s="1128"/>
      <c r="S75" s="1128"/>
      <c r="T75" s="1128"/>
      <c r="U75" s="1128"/>
      <c r="V75" s="1128"/>
      <c r="W75" s="1128"/>
      <c r="X75" s="1128"/>
      <c r="Y75" s="1128"/>
      <c r="Z75" s="1128"/>
      <c r="AA75" s="1128"/>
      <c r="AB75" s="1128"/>
      <c r="AC75" s="239"/>
      <c r="AD75" s="1128"/>
      <c r="AE75" s="1133"/>
      <c r="AF75" s="1135"/>
    </row>
    <row r="76" spans="2:32" s="1121" customFormat="1" ht="17.25" customHeight="1">
      <c r="B76" s="238"/>
      <c r="C76" s="238"/>
      <c r="F76" s="1135"/>
      <c r="J76" s="1118"/>
      <c r="K76" s="1118"/>
      <c r="L76" s="1118"/>
      <c r="M76" s="1118"/>
      <c r="N76" s="1118"/>
      <c r="O76" s="1118"/>
      <c r="P76" s="1118"/>
      <c r="Q76" s="1118"/>
      <c r="R76" s="1118"/>
      <c r="S76" s="1118"/>
      <c r="T76" s="1118"/>
      <c r="U76" s="1118"/>
      <c r="V76" s="1118"/>
      <c r="W76" s="1118"/>
      <c r="X76" s="1118"/>
      <c r="Y76" s="1118"/>
      <c r="Z76" s="1118"/>
      <c r="AA76" s="1118"/>
      <c r="AC76" s="1175" t="s">
        <v>1119</v>
      </c>
      <c r="AD76" s="1176" t="s">
        <v>440</v>
      </c>
      <c r="AE76" s="1177" t="s">
        <v>674</v>
      </c>
      <c r="AF76" s="1135"/>
    </row>
    <row r="77" spans="2:32" s="1121" customFormat="1" ht="27" customHeight="1">
      <c r="B77" s="238"/>
      <c r="C77" s="2158" t="s">
        <v>259</v>
      </c>
      <c r="D77" s="2159"/>
      <c r="E77" s="2159"/>
      <c r="F77" s="2160"/>
      <c r="G77" s="1120"/>
      <c r="H77" s="1120"/>
      <c r="J77" s="1110" t="s">
        <v>107</v>
      </c>
      <c r="K77" s="2214" t="s">
        <v>260</v>
      </c>
      <c r="L77" s="2214"/>
      <c r="M77" s="2214"/>
      <c r="N77" s="2214"/>
      <c r="O77" s="2214"/>
      <c r="P77" s="2214"/>
      <c r="Q77" s="2214"/>
      <c r="R77" s="2214"/>
      <c r="S77" s="2214"/>
      <c r="T77" s="2214"/>
      <c r="U77" s="2214"/>
      <c r="V77" s="2214"/>
      <c r="W77" s="2214"/>
      <c r="X77" s="2214"/>
      <c r="Y77" s="2214"/>
      <c r="Z77" s="2214"/>
      <c r="AA77" s="2214"/>
      <c r="AB77" s="104"/>
      <c r="AC77" s="1178" t="s">
        <v>121</v>
      </c>
      <c r="AD77" s="1125" t="s">
        <v>440</v>
      </c>
      <c r="AE77" s="1179" t="s">
        <v>121</v>
      </c>
      <c r="AF77" s="1135"/>
    </row>
    <row r="78" spans="2:32" s="1121" customFormat="1" ht="27" customHeight="1">
      <c r="B78" s="238"/>
      <c r="C78" s="1153"/>
      <c r="D78" s="1154"/>
      <c r="E78" s="1154"/>
      <c r="F78" s="1155"/>
      <c r="G78" s="1120"/>
      <c r="H78" s="1120"/>
      <c r="J78" s="1110" t="s">
        <v>104</v>
      </c>
      <c r="K78" s="2214" t="s">
        <v>787</v>
      </c>
      <c r="L78" s="2214"/>
      <c r="M78" s="2214"/>
      <c r="N78" s="2214"/>
      <c r="O78" s="2214"/>
      <c r="P78" s="2214"/>
      <c r="Q78" s="2214"/>
      <c r="R78" s="2214"/>
      <c r="S78" s="2214"/>
      <c r="T78" s="2214"/>
      <c r="U78" s="2214"/>
      <c r="V78" s="2214"/>
      <c r="W78" s="2214"/>
      <c r="X78" s="2214"/>
      <c r="Y78" s="2214"/>
      <c r="Z78" s="2214"/>
      <c r="AA78" s="2214"/>
      <c r="AB78" s="104"/>
      <c r="AC78" s="1178" t="s">
        <v>121</v>
      </c>
      <c r="AD78" s="1125" t="s">
        <v>440</v>
      </c>
      <c r="AE78" s="1179" t="s">
        <v>121</v>
      </c>
      <c r="AF78" s="618"/>
    </row>
    <row r="79" spans="2:32" s="1121" customFormat="1" ht="27" customHeight="1">
      <c r="B79" s="238"/>
      <c r="C79" s="1153"/>
      <c r="D79" s="1154"/>
      <c r="E79" s="1154"/>
      <c r="F79" s="1155"/>
      <c r="G79" s="1120"/>
      <c r="H79" s="1120"/>
      <c r="J79" s="1110" t="s">
        <v>211</v>
      </c>
      <c r="K79" s="2214" t="s">
        <v>788</v>
      </c>
      <c r="L79" s="2214"/>
      <c r="M79" s="2214"/>
      <c r="N79" s="2214"/>
      <c r="O79" s="2214"/>
      <c r="P79" s="2214"/>
      <c r="Q79" s="2214"/>
      <c r="R79" s="2214"/>
      <c r="S79" s="2214"/>
      <c r="T79" s="2214"/>
      <c r="U79" s="2214"/>
      <c r="V79" s="2214"/>
      <c r="W79" s="2214"/>
      <c r="X79" s="2214"/>
      <c r="Y79" s="2214"/>
      <c r="Z79" s="2214"/>
      <c r="AA79" s="2214"/>
      <c r="AB79" s="104"/>
      <c r="AC79" s="1178" t="s">
        <v>121</v>
      </c>
      <c r="AD79" s="1125" t="s">
        <v>440</v>
      </c>
      <c r="AE79" s="1179" t="s">
        <v>121</v>
      </c>
      <c r="AF79" s="618"/>
    </row>
    <row r="80" spans="2:32" s="1121" customFormat="1" ht="26.25" customHeight="1">
      <c r="B80" s="238"/>
      <c r="C80" s="1153"/>
      <c r="D80" s="1154"/>
      <c r="E80" s="1154"/>
      <c r="F80" s="1155"/>
      <c r="G80" s="1120"/>
      <c r="H80" s="1120"/>
      <c r="J80" s="1110" t="s">
        <v>207</v>
      </c>
      <c r="K80" s="2214" t="s">
        <v>1360</v>
      </c>
      <c r="L80" s="2214"/>
      <c r="M80" s="2214"/>
      <c r="N80" s="2214"/>
      <c r="O80" s="2214"/>
      <c r="P80" s="2214"/>
      <c r="Q80" s="2214"/>
      <c r="R80" s="2214"/>
      <c r="S80" s="2214"/>
      <c r="T80" s="2214"/>
      <c r="U80" s="2214"/>
      <c r="V80" s="2214"/>
      <c r="W80" s="2214"/>
      <c r="X80" s="2214"/>
      <c r="Y80" s="2214"/>
      <c r="Z80" s="2214"/>
      <c r="AA80" s="2214"/>
      <c r="AB80" s="104"/>
      <c r="AC80" s="1178" t="s">
        <v>121</v>
      </c>
      <c r="AD80" s="1125" t="s">
        <v>440</v>
      </c>
      <c r="AE80" s="1179" t="s">
        <v>121</v>
      </c>
      <c r="AF80" s="618"/>
    </row>
    <row r="81" spans="2:32" s="1121" customFormat="1" ht="8.25" customHeight="1">
      <c r="B81" s="238"/>
      <c r="C81" s="1117"/>
      <c r="D81" s="1118"/>
      <c r="E81" s="1118"/>
      <c r="F81" s="1119"/>
      <c r="G81" s="1118"/>
      <c r="H81" s="1118"/>
      <c r="I81" s="1118"/>
      <c r="J81" s="1118"/>
      <c r="K81" s="1118"/>
      <c r="L81" s="1118"/>
      <c r="M81" s="1118"/>
      <c r="N81" s="1118"/>
      <c r="O81" s="1118"/>
      <c r="P81" s="1118"/>
      <c r="Q81" s="1118"/>
      <c r="R81" s="1118"/>
      <c r="S81" s="1118"/>
      <c r="T81" s="1118"/>
      <c r="U81" s="1118"/>
      <c r="V81" s="1118"/>
      <c r="W81" s="1118"/>
      <c r="X81" s="1118"/>
      <c r="Y81" s="1118"/>
      <c r="Z81" s="1118"/>
      <c r="AA81" s="1118"/>
      <c r="AB81" s="1118"/>
      <c r="AC81" s="1117"/>
      <c r="AD81" s="1118"/>
      <c r="AE81" s="1119"/>
      <c r="AF81" s="1135"/>
    </row>
    <row r="82" spans="2:32" s="1121" customFormat="1" ht="8.25" customHeight="1">
      <c r="B82" s="238"/>
      <c r="C82" s="239"/>
      <c r="D82" s="1128"/>
      <c r="E82" s="1128"/>
      <c r="F82" s="1133"/>
      <c r="G82" s="1128"/>
      <c r="H82" s="1128"/>
      <c r="I82" s="1128"/>
      <c r="J82" s="1128"/>
      <c r="K82" s="1128"/>
      <c r="L82" s="1128"/>
      <c r="M82" s="1128"/>
      <c r="N82" s="1128"/>
      <c r="O82" s="1128"/>
      <c r="P82" s="1128"/>
      <c r="Q82" s="1128"/>
      <c r="R82" s="1128"/>
      <c r="S82" s="1128"/>
      <c r="T82" s="1128"/>
      <c r="U82" s="1128"/>
      <c r="V82" s="1128"/>
      <c r="W82" s="1128"/>
      <c r="X82" s="1128"/>
      <c r="Y82" s="1128"/>
      <c r="Z82" s="1128"/>
      <c r="AA82" s="1128"/>
      <c r="AB82" s="1128"/>
      <c r="AC82" s="239"/>
      <c r="AD82" s="1128"/>
      <c r="AE82" s="1133"/>
      <c r="AF82" s="1135"/>
    </row>
    <row r="83" spans="2:32" s="1121" customFormat="1" ht="28.5" customHeight="1">
      <c r="B83" s="238"/>
      <c r="C83" s="238"/>
      <c r="F83" s="1135"/>
      <c r="J83" s="1118"/>
      <c r="K83" s="1118"/>
      <c r="L83" s="1180"/>
      <c r="M83" s="1118"/>
      <c r="N83" s="1118"/>
      <c r="O83" s="1118"/>
      <c r="P83" s="1118"/>
      <c r="Q83" s="1118"/>
      <c r="R83" s="1118"/>
      <c r="S83" s="1118"/>
      <c r="T83" s="1118"/>
      <c r="U83" s="1118"/>
      <c r="V83" s="1118"/>
      <c r="W83" s="1118"/>
      <c r="X83" s="1118"/>
      <c r="Y83" s="1118"/>
      <c r="Z83" s="1118"/>
      <c r="AA83" s="1118"/>
      <c r="AC83" s="1175" t="s">
        <v>1119</v>
      </c>
      <c r="AD83" s="1176" t="s">
        <v>440</v>
      </c>
      <c r="AE83" s="1177" t="s">
        <v>674</v>
      </c>
      <c r="AF83" s="1135"/>
    </row>
    <row r="84" spans="2:32" s="1121" customFormat="1" ht="24.75" customHeight="1">
      <c r="B84" s="238"/>
      <c r="C84" s="2158" t="s">
        <v>261</v>
      </c>
      <c r="D84" s="2159"/>
      <c r="E84" s="2159"/>
      <c r="F84" s="2160"/>
      <c r="G84" s="1120"/>
      <c r="H84" s="1120"/>
      <c r="J84" s="1110" t="s">
        <v>107</v>
      </c>
      <c r="K84" s="2214" t="s">
        <v>262</v>
      </c>
      <c r="L84" s="2215"/>
      <c r="M84" s="2214"/>
      <c r="N84" s="2214"/>
      <c r="O84" s="2214"/>
      <c r="P84" s="2214"/>
      <c r="Q84" s="2214"/>
      <c r="R84" s="2214"/>
      <c r="S84" s="2214"/>
      <c r="T84" s="2214"/>
      <c r="U84" s="2214"/>
      <c r="V84" s="2214"/>
      <c r="W84" s="2214"/>
      <c r="X84" s="2214"/>
      <c r="Y84" s="2214"/>
      <c r="Z84" s="2214"/>
      <c r="AA84" s="2214"/>
      <c r="AB84" s="104"/>
      <c r="AC84" s="1178" t="s">
        <v>121</v>
      </c>
      <c r="AD84" s="1125" t="s">
        <v>440</v>
      </c>
      <c r="AE84" s="1179" t="s">
        <v>121</v>
      </c>
      <c r="AF84" s="1135"/>
    </row>
    <row r="85" spans="2:32" s="1121" customFormat="1" ht="24.75" customHeight="1">
      <c r="B85" s="238"/>
      <c r="C85" s="620"/>
      <c r="D85" s="1120"/>
      <c r="E85" s="1120"/>
      <c r="F85" s="392"/>
      <c r="G85" s="1120"/>
      <c r="H85" s="1120"/>
      <c r="J85" s="1110" t="s">
        <v>104</v>
      </c>
      <c r="K85" s="2214" t="s">
        <v>787</v>
      </c>
      <c r="L85" s="2214"/>
      <c r="M85" s="2214"/>
      <c r="N85" s="2214"/>
      <c r="O85" s="2214"/>
      <c r="P85" s="2214"/>
      <c r="Q85" s="2214"/>
      <c r="R85" s="2214"/>
      <c r="S85" s="2214"/>
      <c r="T85" s="2214"/>
      <c r="U85" s="2214"/>
      <c r="V85" s="2214"/>
      <c r="W85" s="2214"/>
      <c r="X85" s="2214"/>
      <c r="Y85" s="2214"/>
      <c r="Z85" s="2214"/>
      <c r="AA85" s="2214"/>
      <c r="AB85" s="104"/>
      <c r="AC85" s="1178" t="s">
        <v>121</v>
      </c>
      <c r="AD85" s="1125" t="s">
        <v>440</v>
      </c>
      <c r="AE85" s="1179" t="s">
        <v>121</v>
      </c>
      <c r="AF85" s="1135"/>
    </row>
    <row r="86" spans="2:32" s="1121" customFormat="1" ht="24.75" customHeight="1">
      <c r="B86" s="238"/>
      <c r="C86" s="620"/>
      <c r="D86" s="1120"/>
      <c r="E86" s="1120"/>
      <c r="F86" s="392"/>
      <c r="G86" s="1120"/>
      <c r="H86" s="1120"/>
      <c r="J86" s="1110" t="s">
        <v>211</v>
      </c>
      <c r="K86" s="2214" t="s">
        <v>788</v>
      </c>
      <c r="L86" s="2214"/>
      <c r="M86" s="2214"/>
      <c r="N86" s="2214"/>
      <c r="O86" s="2214"/>
      <c r="P86" s="2214"/>
      <c r="Q86" s="2214"/>
      <c r="R86" s="2214"/>
      <c r="S86" s="2214"/>
      <c r="T86" s="2214"/>
      <c r="U86" s="2214"/>
      <c r="V86" s="2214"/>
      <c r="W86" s="2214"/>
      <c r="X86" s="2214"/>
      <c r="Y86" s="2214"/>
      <c r="Z86" s="2214"/>
      <c r="AA86" s="2214"/>
      <c r="AB86" s="104"/>
      <c r="AC86" s="1178" t="s">
        <v>121</v>
      </c>
      <c r="AD86" s="1125" t="s">
        <v>440</v>
      </c>
      <c r="AE86" s="1179" t="s">
        <v>121</v>
      </c>
      <c r="AF86" s="1135"/>
    </row>
    <row r="87" spans="2:32" s="1121" customFormat="1" ht="27" customHeight="1">
      <c r="B87" s="238"/>
      <c r="C87" s="620"/>
      <c r="D87" s="1120"/>
      <c r="E87" s="1120"/>
      <c r="F87" s="392"/>
      <c r="G87" s="1120"/>
      <c r="H87" s="1120"/>
      <c r="J87" s="1110" t="s">
        <v>207</v>
      </c>
      <c r="K87" s="2214" t="s">
        <v>1360</v>
      </c>
      <c r="L87" s="2214"/>
      <c r="M87" s="2214"/>
      <c r="N87" s="2214"/>
      <c r="O87" s="2214"/>
      <c r="P87" s="2214"/>
      <c r="Q87" s="2214"/>
      <c r="R87" s="2214"/>
      <c r="S87" s="2214"/>
      <c r="T87" s="2214"/>
      <c r="U87" s="2214"/>
      <c r="V87" s="2214"/>
      <c r="W87" s="2214"/>
      <c r="X87" s="2214"/>
      <c r="Y87" s="2214"/>
      <c r="Z87" s="2214"/>
      <c r="AA87" s="2214"/>
      <c r="AB87" s="104"/>
      <c r="AC87" s="1178" t="s">
        <v>121</v>
      </c>
      <c r="AD87" s="1125" t="s">
        <v>440</v>
      </c>
      <c r="AE87" s="1179" t="s">
        <v>121</v>
      </c>
      <c r="AF87" s="1135"/>
    </row>
    <row r="88" spans="2:32" s="1121" customFormat="1" ht="24" customHeight="1">
      <c r="B88" s="238"/>
      <c r="C88" s="620"/>
      <c r="D88" s="1120"/>
      <c r="E88" s="1120"/>
      <c r="F88" s="392"/>
      <c r="G88" s="1120"/>
      <c r="H88" s="1120"/>
      <c r="J88" s="1110" t="s">
        <v>236</v>
      </c>
      <c r="K88" s="2214" t="s">
        <v>775</v>
      </c>
      <c r="L88" s="2214"/>
      <c r="M88" s="2214"/>
      <c r="N88" s="2214"/>
      <c r="O88" s="2214"/>
      <c r="P88" s="2214"/>
      <c r="Q88" s="2214"/>
      <c r="R88" s="2214"/>
      <c r="S88" s="2214"/>
      <c r="T88" s="2214"/>
      <c r="U88" s="2214"/>
      <c r="V88" s="2214"/>
      <c r="W88" s="2214"/>
      <c r="X88" s="2214"/>
      <c r="Y88" s="2214"/>
      <c r="Z88" s="2214"/>
      <c r="AA88" s="2214"/>
      <c r="AB88" s="104"/>
      <c r="AC88" s="1178" t="s">
        <v>121</v>
      </c>
      <c r="AD88" s="1125" t="s">
        <v>440</v>
      </c>
      <c r="AE88" s="1179" t="s">
        <v>121</v>
      </c>
      <c r="AF88" s="1135"/>
    </row>
    <row r="89" spans="2:32" s="1121" customFormat="1" ht="24.75" customHeight="1">
      <c r="B89" s="238"/>
      <c r="C89" s="620"/>
      <c r="D89" s="1120"/>
      <c r="E89" s="1120"/>
      <c r="F89" s="392"/>
      <c r="G89" s="1120"/>
      <c r="H89" s="1120"/>
      <c r="J89" s="1110" t="s">
        <v>325</v>
      </c>
      <c r="K89" s="2214" t="s">
        <v>790</v>
      </c>
      <c r="L89" s="2214"/>
      <c r="M89" s="2214"/>
      <c r="N89" s="2214"/>
      <c r="O89" s="2214"/>
      <c r="P89" s="2214"/>
      <c r="Q89" s="2214"/>
      <c r="R89" s="2214"/>
      <c r="S89" s="2214"/>
      <c r="T89" s="2214"/>
      <c r="U89" s="2214"/>
      <c r="V89" s="2214"/>
      <c r="W89" s="2214"/>
      <c r="X89" s="2214"/>
      <c r="Y89" s="2214"/>
      <c r="Z89" s="2214"/>
      <c r="AA89" s="2214"/>
      <c r="AB89" s="104"/>
      <c r="AC89" s="1178" t="s">
        <v>121</v>
      </c>
      <c r="AD89" s="1125" t="s">
        <v>440</v>
      </c>
      <c r="AE89" s="1179" t="s">
        <v>121</v>
      </c>
      <c r="AF89" s="1135"/>
    </row>
    <row r="90" spans="2:32" s="1121" customFormat="1" ht="8.25" customHeight="1">
      <c r="B90" s="238"/>
      <c r="C90" s="1117"/>
      <c r="D90" s="1118"/>
      <c r="E90" s="1118"/>
      <c r="F90" s="1119"/>
      <c r="G90" s="1118"/>
      <c r="H90" s="1118"/>
      <c r="I90" s="1118"/>
      <c r="J90" s="1118"/>
      <c r="K90" s="1118"/>
      <c r="L90" s="1118"/>
      <c r="M90" s="1118"/>
      <c r="N90" s="1118"/>
      <c r="O90" s="1118"/>
      <c r="P90" s="1118"/>
      <c r="Q90" s="1118"/>
      <c r="R90" s="1118"/>
      <c r="S90" s="1118"/>
      <c r="T90" s="1118"/>
      <c r="U90" s="1118"/>
      <c r="V90" s="1118"/>
      <c r="W90" s="1118"/>
      <c r="X90" s="1118"/>
      <c r="Y90" s="1118"/>
      <c r="Z90" s="1118"/>
      <c r="AA90" s="1118"/>
      <c r="AB90" s="1118"/>
      <c r="AC90" s="1117"/>
      <c r="AD90" s="1118"/>
      <c r="AE90" s="1119"/>
      <c r="AF90" s="1135"/>
    </row>
    <row r="91" spans="2:32" s="1121" customFormat="1" ht="8.25" customHeight="1">
      <c r="B91" s="238"/>
      <c r="H91" s="88"/>
      <c r="I91" s="88"/>
      <c r="J91" s="88"/>
      <c r="L91" s="1164"/>
      <c r="M91" s="1164"/>
      <c r="N91" s="1123"/>
      <c r="O91" s="1123"/>
      <c r="P91" s="1123"/>
      <c r="Q91" s="1123"/>
      <c r="R91" s="1123"/>
      <c r="S91" s="1123"/>
      <c r="T91" s="1123"/>
      <c r="U91" s="1123"/>
      <c r="V91" s="1123"/>
      <c r="W91" s="1123"/>
      <c r="X91" s="1123"/>
      <c r="Y91" s="1123"/>
      <c r="Z91" s="1123"/>
      <c r="AA91" s="1123"/>
      <c r="AB91" s="1123"/>
      <c r="AC91" s="1123"/>
      <c r="AD91" s="1181"/>
      <c r="AE91" s="1123"/>
      <c r="AF91" s="1135"/>
    </row>
    <row r="92" spans="2:32" s="1121" customFormat="1" ht="27" customHeight="1">
      <c r="B92" s="238" t="s">
        <v>263</v>
      </c>
      <c r="AF92" s="1135"/>
    </row>
    <row r="93" spans="2:32" s="1121" customFormat="1" ht="22.5" customHeight="1">
      <c r="B93" s="238"/>
      <c r="C93" s="239"/>
      <c r="D93" s="1128"/>
      <c r="E93" s="1128"/>
      <c r="F93" s="1133"/>
      <c r="G93" s="1128"/>
      <c r="H93" s="1128"/>
      <c r="I93" s="1128"/>
      <c r="J93" s="1128"/>
      <c r="K93" s="1128"/>
      <c r="L93" s="1128"/>
      <c r="M93" s="1128"/>
      <c r="N93" s="1128"/>
      <c r="O93" s="1128"/>
      <c r="P93" s="1128"/>
      <c r="Q93" s="1128"/>
      <c r="R93" s="1128"/>
      <c r="S93" s="1128"/>
      <c r="T93" s="1128"/>
      <c r="U93" s="1128"/>
      <c r="V93" s="1128"/>
      <c r="W93" s="1128"/>
      <c r="X93" s="1128"/>
      <c r="Y93" s="1128"/>
      <c r="Z93" s="1128"/>
      <c r="AA93" s="1128"/>
      <c r="AB93" s="1128"/>
      <c r="AC93" s="239"/>
      <c r="AD93" s="1128"/>
      <c r="AE93" s="1133"/>
      <c r="AF93" s="1135"/>
    </row>
    <row r="94" spans="2:32" s="1121" customFormat="1" ht="25.5" customHeight="1">
      <c r="B94" s="238"/>
      <c r="C94" s="238"/>
      <c r="F94" s="1135"/>
      <c r="J94" s="1118"/>
      <c r="K94" s="1118"/>
      <c r="L94" s="1118"/>
      <c r="M94" s="1118"/>
      <c r="N94" s="1118"/>
      <c r="O94" s="1118"/>
      <c r="P94" s="1118"/>
      <c r="Q94" s="1118"/>
      <c r="R94" s="1118"/>
      <c r="S94" s="1118"/>
      <c r="T94" s="1118"/>
      <c r="U94" s="1118"/>
      <c r="V94" s="1118"/>
      <c r="W94" s="1118"/>
      <c r="X94" s="1118"/>
      <c r="Y94" s="1118"/>
      <c r="Z94" s="1118"/>
      <c r="AA94" s="1118"/>
      <c r="AC94" s="1175" t="s">
        <v>1119</v>
      </c>
      <c r="AD94" s="1176" t="s">
        <v>440</v>
      </c>
      <c r="AE94" s="1177" t="s">
        <v>674</v>
      </c>
      <c r="AF94" s="1135"/>
    </row>
    <row r="95" spans="2:32" s="1121" customFormat="1" ht="24.75" customHeight="1">
      <c r="B95" s="238"/>
      <c r="C95" s="2158" t="s">
        <v>264</v>
      </c>
      <c r="D95" s="2159"/>
      <c r="E95" s="2159"/>
      <c r="F95" s="2160"/>
      <c r="J95" s="1110" t="s">
        <v>107</v>
      </c>
      <c r="K95" s="2214" t="s">
        <v>265</v>
      </c>
      <c r="L95" s="2214"/>
      <c r="M95" s="2214"/>
      <c r="N95" s="2214"/>
      <c r="O95" s="2214"/>
      <c r="P95" s="2214"/>
      <c r="Q95" s="2214"/>
      <c r="R95" s="2214"/>
      <c r="S95" s="2214"/>
      <c r="T95" s="2214"/>
      <c r="U95" s="2214"/>
      <c r="V95" s="2214"/>
      <c r="W95" s="2214"/>
      <c r="X95" s="2214"/>
      <c r="Y95" s="2214"/>
      <c r="Z95" s="2214"/>
      <c r="AA95" s="2214"/>
      <c r="AC95" s="1178" t="s">
        <v>121</v>
      </c>
      <c r="AD95" s="1125" t="s">
        <v>440</v>
      </c>
      <c r="AE95" s="1179" t="s">
        <v>121</v>
      </c>
      <c r="AF95" s="1135"/>
    </row>
    <row r="96" spans="2:32" s="1121" customFormat="1" ht="24" customHeight="1">
      <c r="B96" s="238"/>
      <c r="C96" s="2158"/>
      <c r="D96" s="2159"/>
      <c r="E96" s="2159"/>
      <c r="F96" s="2160"/>
      <c r="G96" s="1120"/>
      <c r="H96" s="1120"/>
      <c r="J96" s="1110" t="s">
        <v>104</v>
      </c>
      <c r="K96" s="2214" t="s">
        <v>266</v>
      </c>
      <c r="L96" s="2214"/>
      <c r="M96" s="2214"/>
      <c r="N96" s="2214"/>
      <c r="O96" s="2214"/>
      <c r="P96" s="2214"/>
      <c r="Q96" s="2214"/>
      <c r="R96" s="2214"/>
      <c r="S96" s="2214"/>
      <c r="T96" s="2214"/>
      <c r="U96" s="2214"/>
      <c r="V96" s="2214"/>
      <c r="W96" s="2214"/>
      <c r="X96" s="2214"/>
      <c r="Y96" s="2214"/>
      <c r="Z96" s="2214"/>
      <c r="AA96" s="2214"/>
      <c r="AB96" s="104"/>
      <c r="AC96" s="1178" t="s">
        <v>121</v>
      </c>
      <c r="AD96" s="1125" t="s">
        <v>440</v>
      </c>
      <c r="AE96" s="1179" t="s">
        <v>121</v>
      </c>
      <c r="AF96" s="1135"/>
    </row>
    <row r="97" spans="1:32" s="1121" customFormat="1" ht="24" customHeight="1">
      <c r="B97" s="238"/>
      <c r="C97" s="1153"/>
      <c r="D97" s="1154"/>
      <c r="E97" s="1154"/>
      <c r="F97" s="1155"/>
      <c r="G97" s="1120"/>
      <c r="H97" s="1120"/>
      <c r="J97" s="1110" t="s">
        <v>211</v>
      </c>
      <c r="K97" s="2214" t="s">
        <v>775</v>
      </c>
      <c r="L97" s="2214"/>
      <c r="M97" s="2214"/>
      <c r="N97" s="2214"/>
      <c r="O97" s="2214"/>
      <c r="P97" s="2214"/>
      <c r="Q97" s="2214"/>
      <c r="R97" s="2214"/>
      <c r="S97" s="2214"/>
      <c r="T97" s="2214"/>
      <c r="U97" s="2214"/>
      <c r="V97" s="2214"/>
      <c r="W97" s="2214"/>
      <c r="X97" s="2214"/>
      <c r="Y97" s="2214"/>
      <c r="Z97" s="2214"/>
      <c r="AA97" s="2214"/>
      <c r="AB97" s="104"/>
      <c r="AC97" s="1178" t="s">
        <v>121</v>
      </c>
      <c r="AD97" s="1125" t="s">
        <v>440</v>
      </c>
      <c r="AE97" s="1179" t="s">
        <v>121</v>
      </c>
      <c r="AF97" s="618"/>
    </row>
    <row r="98" spans="1:32" s="1121" customFormat="1" ht="9" customHeight="1">
      <c r="B98" s="238"/>
      <c r="C98" s="1117"/>
      <c r="D98" s="1118"/>
      <c r="E98" s="1118"/>
      <c r="F98" s="1119"/>
      <c r="G98" s="1118"/>
      <c r="H98" s="1118"/>
      <c r="I98" s="1118"/>
      <c r="J98" s="1118"/>
      <c r="K98" s="1118"/>
      <c r="L98" s="1118"/>
      <c r="M98" s="1118"/>
      <c r="N98" s="1118"/>
      <c r="O98" s="1118"/>
      <c r="P98" s="1118"/>
      <c r="Q98" s="1118"/>
      <c r="R98" s="1118"/>
      <c r="S98" s="1118"/>
      <c r="T98" s="1118"/>
      <c r="U98" s="1118"/>
      <c r="V98" s="1118"/>
      <c r="W98" s="1118"/>
      <c r="X98" s="1118"/>
      <c r="Y98" s="1118"/>
      <c r="Z98" s="1118"/>
      <c r="AA98" s="1118"/>
      <c r="AB98" s="1118"/>
      <c r="AC98" s="1117"/>
      <c r="AD98" s="1118"/>
      <c r="AE98" s="1119"/>
      <c r="AF98" s="1135"/>
    </row>
    <row r="99" spans="1:32" s="1121" customFormat="1" ht="9" customHeight="1">
      <c r="B99" s="238"/>
      <c r="C99" s="239"/>
      <c r="D99" s="1128"/>
      <c r="E99" s="1128"/>
      <c r="F99" s="1133"/>
      <c r="G99" s="1128"/>
      <c r="H99" s="1128"/>
      <c r="I99" s="1128"/>
      <c r="J99" s="1128"/>
      <c r="K99" s="1128"/>
      <c r="L99" s="1128"/>
      <c r="M99" s="1128"/>
      <c r="N99" s="1128"/>
      <c r="O99" s="1128"/>
      <c r="P99" s="1128"/>
      <c r="Q99" s="1128"/>
      <c r="R99" s="1128"/>
      <c r="S99" s="1128"/>
      <c r="T99" s="1128"/>
      <c r="U99" s="1128"/>
      <c r="V99" s="1128"/>
      <c r="W99" s="1128"/>
      <c r="X99" s="1128"/>
      <c r="Y99" s="1128"/>
      <c r="Z99" s="1128"/>
      <c r="AA99" s="1128"/>
      <c r="AB99" s="1128"/>
      <c r="AC99" s="239"/>
      <c r="AD99" s="1128"/>
      <c r="AE99" s="1133"/>
      <c r="AF99" s="1135"/>
    </row>
    <row r="100" spans="1:32" s="1121" customFormat="1" ht="24.75" customHeight="1">
      <c r="B100" s="238"/>
      <c r="C100" s="238"/>
      <c r="F100" s="1135"/>
      <c r="J100" s="1118"/>
      <c r="K100" s="1118"/>
      <c r="L100" s="1118"/>
      <c r="M100" s="1118"/>
      <c r="N100" s="1118"/>
      <c r="O100" s="1118"/>
      <c r="P100" s="1118"/>
      <c r="Q100" s="1118"/>
      <c r="R100" s="1118"/>
      <c r="S100" s="1118"/>
      <c r="T100" s="1118"/>
      <c r="U100" s="1118"/>
      <c r="V100" s="1118"/>
      <c r="W100" s="1118"/>
      <c r="X100" s="1118"/>
      <c r="Y100" s="1118"/>
      <c r="Z100" s="1118"/>
      <c r="AA100" s="1118"/>
      <c r="AC100" s="1175" t="s">
        <v>1119</v>
      </c>
      <c r="AD100" s="1176" t="s">
        <v>440</v>
      </c>
      <c r="AE100" s="1177" t="s">
        <v>674</v>
      </c>
      <c r="AF100" s="1135"/>
    </row>
    <row r="101" spans="1:32" s="1121" customFormat="1" ht="36.75" customHeight="1">
      <c r="B101" s="238"/>
      <c r="C101" s="2158" t="s">
        <v>267</v>
      </c>
      <c r="D101" s="2159"/>
      <c r="E101" s="2159"/>
      <c r="F101" s="2160"/>
      <c r="J101" s="1110" t="s">
        <v>107</v>
      </c>
      <c r="K101" s="2214" t="s">
        <v>268</v>
      </c>
      <c r="L101" s="2214"/>
      <c r="M101" s="2214"/>
      <c r="N101" s="2214"/>
      <c r="O101" s="2214"/>
      <c r="P101" s="2214"/>
      <c r="Q101" s="2214"/>
      <c r="R101" s="2214"/>
      <c r="S101" s="2214"/>
      <c r="T101" s="2214"/>
      <c r="U101" s="2214"/>
      <c r="V101" s="2214"/>
      <c r="W101" s="2214"/>
      <c r="X101" s="2214"/>
      <c r="Y101" s="2214"/>
      <c r="Z101" s="2214"/>
      <c r="AA101" s="2214"/>
      <c r="AC101" s="1178" t="s">
        <v>121</v>
      </c>
      <c r="AD101" s="1125" t="s">
        <v>440</v>
      </c>
      <c r="AE101" s="1179" t="s">
        <v>121</v>
      </c>
      <c r="AF101" s="1135"/>
    </row>
    <row r="102" spans="1:32" s="1121" customFormat="1" ht="36.75" customHeight="1">
      <c r="B102" s="238"/>
      <c r="C102" s="2158"/>
      <c r="D102" s="2159"/>
      <c r="E102" s="2159"/>
      <c r="F102" s="2160"/>
      <c r="G102" s="1120"/>
      <c r="H102" s="1120"/>
      <c r="J102" s="1110" t="s">
        <v>104</v>
      </c>
      <c r="K102" s="2214" t="s">
        <v>269</v>
      </c>
      <c r="L102" s="2214"/>
      <c r="M102" s="2214"/>
      <c r="N102" s="2214"/>
      <c r="O102" s="2214"/>
      <c r="P102" s="2214"/>
      <c r="Q102" s="2214"/>
      <c r="R102" s="2214"/>
      <c r="S102" s="2214"/>
      <c r="T102" s="2214"/>
      <c r="U102" s="2214"/>
      <c r="V102" s="2214"/>
      <c r="W102" s="2214"/>
      <c r="X102" s="2214"/>
      <c r="Y102" s="2214"/>
      <c r="Z102" s="2214"/>
      <c r="AA102" s="2214"/>
      <c r="AB102" s="104"/>
      <c r="AC102" s="1178" t="s">
        <v>121</v>
      </c>
      <c r="AD102" s="1125" t="s">
        <v>440</v>
      </c>
      <c r="AE102" s="1179" t="s">
        <v>121</v>
      </c>
      <c r="AF102" s="1135"/>
    </row>
    <row r="103" spans="1:32" s="1121" customFormat="1" ht="7.5" customHeight="1">
      <c r="B103" s="238"/>
      <c r="C103" s="1117"/>
      <c r="D103" s="1118"/>
      <c r="E103" s="1118"/>
      <c r="F103" s="1119"/>
      <c r="G103" s="1118"/>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7"/>
      <c r="AD103" s="1118"/>
      <c r="AE103" s="1119"/>
      <c r="AF103" s="1135"/>
    </row>
    <row r="104" spans="1:32" s="1182" customFormat="1" ht="24.75" customHeight="1">
      <c r="A104" s="1121"/>
      <c r="B104" s="1117"/>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118"/>
      <c r="AB104" s="1118"/>
      <c r="AC104" s="1118"/>
      <c r="AD104" s="1118"/>
      <c r="AE104" s="1118"/>
      <c r="AF104" s="1119"/>
    </row>
    <row r="105" spans="1:32" s="1182" customFormat="1" ht="8.25" customHeight="1">
      <c r="A105" s="1121"/>
      <c r="B105" s="1121"/>
      <c r="C105" s="1121"/>
      <c r="D105" s="1121"/>
      <c r="E105" s="1121"/>
      <c r="F105" s="1121"/>
      <c r="G105" s="1121"/>
      <c r="H105" s="1121"/>
      <c r="I105" s="1121"/>
      <c r="J105" s="1121"/>
      <c r="K105" s="1121"/>
      <c r="L105" s="1121"/>
      <c r="M105" s="1121"/>
      <c r="N105" s="1121"/>
      <c r="O105" s="1121"/>
      <c r="P105" s="1121"/>
      <c r="Q105" s="1121"/>
      <c r="R105" s="1121"/>
      <c r="S105" s="1121"/>
      <c r="T105" s="1121"/>
      <c r="U105" s="1121"/>
      <c r="V105" s="1121"/>
      <c r="W105" s="1121"/>
      <c r="X105" s="1121"/>
      <c r="Y105" s="1121"/>
      <c r="Z105" s="1121"/>
      <c r="AA105" s="1121"/>
      <c r="AB105" s="1121"/>
      <c r="AC105" s="1121"/>
      <c r="AD105" s="1121"/>
      <c r="AE105" s="1121"/>
      <c r="AF105" s="1121"/>
    </row>
    <row r="106" spans="1:32" s="1183" customFormat="1" ht="409.5" customHeight="1">
      <c r="A106" s="1182"/>
      <c r="B106" s="2222" t="s">
        <v>1906</v>
      </c>
      <c r="C106" s="2222"/>
      <c r="D106" s="2222"/>
      <c r="E106" s="2222"/>
      <c r="F106" s="2222"/>
      <c r="G106" s="2222"/>
      <c r="H106" s="2222"/>
      <c r="I106" s="2222"/>
      <c r="J106" s="2222"/>
      <c r="K106" s="2222"/>
      <c r="L106" s="2222"/>
      <c r="M106" s="2222"/>
      <c r="N106" s="2222"/>
      <c r="O106" s="2222"/>
      <c r="P106" s="2222"/>
      <c r="Q106" s="2222"/>
      <c r="R106" s="2222"/>
      <c r="S106" s="2222"/>
      <c r="T106" s="2222"/>
      <c r="U106" s="2222"/>
      <c r="V106" s="2222"/>
      <c r="W106" s="2222"/>
      <c r="X106" s="2222"/>
      <c r="Y106" s="2222"/>
      <c r="Z106" s="2222"/>
      <c r="AA106" s="2222"/>
      <c r="AB106" s="2222"/>
      <c r="AC106" s="2222"/>
      <c r="AD106" s="2222"/>
      <c r="AE106" s="2222"/>
      <c r="AF106" s="1182"/>
    </row>
    <row r="107" spans="1:32" ht="163.5" customHeight="1">
      <c r="A107" s="1182"/>
      <c r="B107" s="2222" t="s">
        <v>1907</v>
      </c>
      <c r="C107" s="2222"/>
      <c r="D107" s="2222"/>
      <c r="E107" s="2222"/>
      <c r="F107" s="2222"/>
      <c r="G107" s="2222"/>
      <c r="H107" s="2222"/>
      <c r="I107" s="2222"/>
      <c r="J107" s="2222"/>
      <c r="K107" s="2222"/>
      <c r="L107" s="2222"/>
      <c r="M107" s="2222"/>
      <c r="N107" s="2222"/>
      <c r="O107" s="2222"/>
      <c r="P107" s="2222"/>
      <c r="Q107" s="2222"/>
      <c r="R107" s="2222"/>
      <c r="S107" s="2222"/>
      <c r="T107" s="2222"/>
      <c r="U107" s="2222"/>
      <c r="V107" s="2222"/>
      <c r="W107" s="2222"/>
      <c r="X107" s="2222"/>
      <c r="Y107" s="2222"/>
      <c r="Z107" s="2222"/>
      <c r="AA107" s="2222"/>
      <c r="AB107" s="2222"/>
      <c r="AC107" s="2222"/>
      <c r="AD107" s="2222"/>
      <c r="AE107" s="2222"/>
      <c r="AF107" s="1182"/>
    </row>
    <row r="108" spans="1:32" ht="33.75" customHeight="1">
      <c r="A108" s="1183"/>
      <c r="B108" s="2159" t="s">
        <v>1908</v>
      </c>
      <c r="C108" s="2159"/>
      <c r="D108" s="2159"/>
      <c r="E108" s="2159"/>
      <c r="F108" s="2159"/>
      <c r="G108" s="2159"/>
      <c r="H108" s="2159"/>
      <c r="I108" s="2159"/>
      <c r="J108" s="2159"/>
      <c r="K108" s="2159"/>
      <c r="L108" s="2159"/>
      <c r="M108" s="2159"/>
      <c r="N108" s="2159"/>
      <c r="O108" s="2159"/>
      <c r="P108" s="2159"/>
      <c r="Q108" s="2159"/>
      <c r="R108" s="2159"/>
      <c r="S108" s="2159"/>
      <c r="T108" s="2159"/>
      <c r="U108" s="2159"/>
      <c r="V108" s="2159"/>
      <c r="W108" s="2159"/>
      <c r="X108" s="2159"/>
      <c r="Y108" s="2159"/>
      <c r="Z108" s="2159"/>
      <c r="AA108" s="2159"/>
      <c r="AB108" s="2159"/>
      <c r="AC108" s="2159"/>
      <c r="AD108" s="2159"/>
      <c r="AE108" s="2159"/>
      <c r="AF108" s="118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66141732283472" right="0.39370078740157483" top="0.51181102362204722" bottom="0.35433070866141736" header="0.31496062992125984" footer="0.31496062992125984"/>
  <pageSetup paperSize="9" scale="51"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34176EC-01A1-4AF3-9F85-02370C24CDE4}">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9CB3-1E5A-4CB8-B003-DF593C8F03BF}">
  <sheetPr>
    <tabColor rgb="FFFFFF00"/>
  </sheetPr>
  <dimension ref="B1:AK108"/>
  <sheetViews>
    <sheetView view="pageBreakPreview" zoomScale="70" zoomScaleNormal="120" zoomScaleSheetLayoutView="70" workbookViewId="0"/>
  </sheetViews>
  <sheetFormatPr defaultColWidth="3.44140625" defaultRowHeight="13.2"/>
  <cols>
    <col min="1" max="1" width="1.77734375" style="3" customWidth="1"/>
    <col min="2" max="2" width="3" style="679"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256" width="3.44140625" style="3"/>
    <col min="257" max="257" width="1.77734375" style="3" customWidth="1"/>
    <col min="258" max="258" width="3" style="3" customWidth="1"/>
    <col min="259" max="261" width="4.88671875" style="3" customWidth="1"/>
    <col min="262" max="262" width="1.21875" style="3" customWidth="1"/>
    <col min="263" max="263" width="2.6640625" style="3" customWidth="1"/>
    <col min="264" max="269" width="6.21875" style="3" customWidth="1"/>
    <col min="270" max="272" width="5.21875" style="3" customWidth="1"/>
    <col min="273" max="273" width="4.77734375" style="3" customWidth="1"/>
    <col min="274" max="278" width="5.109375" style="3" customWidth="1"/>
    <col min="279" max="280" width="4.77734375" style="3" customWidth="1"/>
    <col min="281" max="284" width="5.21875" style="3" customWidth="1"/>
    <col min="285" max="287" width="6.6640625" style="3" customWidth="1"/>
    <col min="288" max="288" width="1.21875" style="3" customWidth="1"/>
    <col min="289" max="289" width="1.77734375" style="3" customWidth="1"/>
    <col min="290" max="512" width="3.44140625" style="3"/>
    <col min="513" max="513" width="1.77734375" style="3" customWidth="1"/>
    <col min="514" max="514" width="3" style="3" customWidth="1"/>
    <col min="515" max="517" width="4.88671875" style="3" customWidth="1"/>
    <col min="518" max="518" width="1.21875" style="3" customWidth="1"/>
    <col min="519" max="519" width="2.6640625" style="3" customWidth="1"/>
    <col min="520" max="525" width="6.21875" style="3" customWidth="1"/>
    <col min="526" max="528" width="5.21875" style="3" customWidth="1"/>
    <col min="529" max="529" width="4.77734375" style="3" customWidth="1"/>
    <col min="530" max="534" width="5.109375" style="3" customWidth="1"/>
    <col min="535" max="536" width="4.77734375" style="3" customWidth="1"/>
    <col min="537" max="540" width="5.21875" style="3" customWidth="1"/>
    <col min="541" max="543" width="6.6640625" style="3" customWidth="1"/>
    <col min="544" max="544" width="1.21875" style="3" customWidth="1"/>
    <col min="545" max="545" width="1.77734375" style="3" customWidth="1"/>
    <col min="546" max="768" width="3.44140625" style="3"/>
    <col min="769" max="769" width="1.77734375" style="3" customWidth="1"/>
    <col min="770" max="770" width="3" style="3" customWidth="1"/>
    <col min="771" max="773" width="4.88671875" style="3" customWidth="1"/>
    <col min="774" max="774" width="1.21875" style="3" customWidth="1"/>
    <col min="775" max="775" width="2.6640625" style="3" customWidth="1"/>
    <col min="776" max="781" width="6.21875" style="3" customWidth="1"/>
    <col min="782" max="784" width="5.21875" style="3" customWidth="1"/>
    <col min="785" max="785" width="4.77734375" style="3" customWidth="1"/>
    <col min="786" max="790" width="5.109375" style="3" customWidth="1"/>
    <col min="791" max="792" width="4.77734375" style="3" customWidth="1"/>
    <col min="793" max="796" width="5.21875" style="3" customWidth="1"/>
    <col min="797" max="799" width="6.6640625" style="3" customWidth="1"/>
    <col min="800" max="800" width="1.21875" style="3" customWidth="1"/>
    <col min="801" max="801" width="1.77734375" style="3" customWidth="1"/>
    <col min="802" max="1024" width="3.44140625" style="3"/>
    <col min="1025" max="1025" width="1.77734375" style="3" customWidth="1"/>
    <col min="1026" max="1026" width="3" style="3" customWidth="1"/>
    <col min="1027" max="1029" width="4.88671875" style="3" customWidth="1"/>
    <col min="1030" max="1030" width="1.21875" style="3" customWidth="1"/>
    <col min="1031" max="1031" width="2.6640625" style="3" customWidth="1"/>
    <col min="1032" max="1037" width="6.21875" style="3" customWidth="1"/>
    <col min="1038" max="1040" width="5.21875" style="3" customWidth="1"/>
    <col min="1041" max="1041" width="4.77734375" style="3" customWidth="1"/>
    <col min="1042" max="1046" width="5.109375" style="3" customWidth="1"/>
    <col min="1047" max="1048" width="4.77734375" style="3" customWidth="1"/>
    <col min="1049" max="1052" width="5.21875" style="3" customWidth="1"/>
    <col min="1053" max="1055" width="6.6640625" style="3" customWidth="1"/>
    <col min="1056" max="1056" width="1.21875" style="3" customWidth="1"/>
    <col min="1057" max="1057" width="1.77734375" style="3" customWidth="1"/>
    <col min="1058" max="1280" width="3.44140625" style="3"/>
    <col min="1281" max="1281" width="1.77734375" style="3" customWidth="1"/>
    <col min="1282" max="1282" width="3" style="3" customWidth="1"/>
    <col min="1283" max="1285" width="4.88671875" style="3" customWidth="1"/>
    <col min="1286" max="1286" width="1.21875" style="3" customWidth="1"/>
    <col min="1287" max="1287" width="2.6640625" style="3" customWidth="1"/>
    <col min="1288" max="1293" width="6.21875" style="3" customWidth="1"/>
    <col min="1294" max="1296" width="5.21875" style="3" customWidth="1"/>
    <col min="1297" max="1297" width="4.77734375" style="3" customWidth="1"/>
    <col min="1298" max="1302" width="5.109375" style="3" customWidth="1"/>
    <col min="1303" max="1304" width="4.77734375" style="3" customWidth="1"/>
    <col min="1305" max="1308" width="5.21875" style="3" customWidth="1"/>
    <col min="1309" max="1311" width="6.6640625" style="3" customWidth="1"/>
    <col min="1312" max="1312" width="1.21875" style="3" customWidth="1"/>
    <col min="1313" max="1313" width="1.77734375" style="3" customWidth="1"/>
    <col min="1314" max="1536" width="3.44140625" style="3"/>
    <col min="1537" max="1537" width="1.77734375" style="3" customWidth="1"/>
    <col min="1538" max="1538" width="3" style="3" customWidth="1"/>
    <col min="1539" max="1541" width="4.88671875" style="3" customWidth="1"/>
    <col min="1542" max="1542" width="1.21875" style="3" customWidth="1"/>
    <col min="1543" max="1543" width="2.6640625" style="3" customWidth="1"/>
    <col min="1544" max="1549" width="6.21875" style="3" customWidth="1"/>
    <col min="1550" max="1552" width="5.21875" style="3" customWidth="1"/>
    <col min="1553" max="1553" width="4.77734375" style="3" customWidth="1"/>
    <col min="1554" max="1558" width="5.109375" style="3" customWidth="1"/>
    <col min="1559" max="1560" width="4.77734375" style="3" customWidth="1"/>
    <col min="1561" max="1564" width="5.21875" style="3" customWidth="1"/>
    <col min="1565" max="1567" width="6.6640625" style="3" customWidth="1"/>
    <col min="1568" max="1568" width="1.21875" style="3" customWidth="1"/>
    <col min="1569" max="1569" width="1.77734375" style="3" customWidth="1"/>
    <col min="1570" max="1792" width="3.44140625" style="3"/>
    <col min="1793" max="1793" width="1.77734375" style="3" customWidth="1"/>
    <col min="1794" max="1794" width="3" style="3" customWidth="1"/>
    <col min="1795" max="1797" width="4.88671875" style="3" customWidth="1"/>
    <col min="1798" max="1798" width="1.21875" style="3" customWidth="1"/>
    <col min="1799" max="1799" width="2.6640625" style="3" customWidth="1"/>
    <col min="1800" max="1805" width="6.21875" style="3" customWidth="1"/>
    <col min="1806" max="1808" width="5.21875" style="3" customWidth="1"/>
    <col min="1809" max="1809" width="4.77734375" style="3" customWidth="1"/>
    <col min="1810" max="1814" width="5.109375" style="3" customWidth="1"/>
    <col min="1815" max="1816" width="4.77734375" style="3" customWidth="1"/>
    <col min="1817" max="1820" width="5.21875" style="3" customWidth="1"/>
    <col min="1821" max="1823" width="6.6640625" style="3" customWidth="1"/>
    <col min="1824" max="1824" width="1.21875" style="3" customWidth="1"/>
    <col min="1825" max="1825" width="1.77734375" style="3" customWidth="1"/>
    <col min="1826" max="2048" width="3.44140625" style="3"/>
    <col min="2049" max="2049" width="1.77734375" style="3" customWidth="1"/>
    <col min="2050" max="2050" width="3" style="3" customWidth="1"/>
    <col min="2051" max="2053" width="4.88671875" style="3" customWidth="1"/>
    <col min="2054" max="2054" width="1.21875" style="3" customWidth="1"/>
    <col min="2055" max="2055" width="2.6640625" style="3" customWidth="1"/>
    <col min="2056" max="2061" width="6.21875" style="3" customWidth="1"/>
    <col min="2062" max="2064" width="5.21875" style="3" customWidth="1"/>
    <col min="2065" max="2065" width="4.77734375" style="3" customWidth="1"/>
    <col min="2066" max="2070" width="5.109375" style="3" customWidth="1"/>
    <col min="2071" max="2072" width="4.77734375" style="3" customWidth="1"/>
    <col min="2073" max="2076" width="5.21875" style="3" customWidth="1"/>
    <col min="2077" max="2079" width="6.6640625" style="3" customWidth="1"/>
    <col min="2080" max="2080" width="1.21875" style="3" customWidth="1"/>
    <col min="2081" max="2081" width="1.77734375" style="3" customWidth="1"/>
    <col min="2082" max="2304" width="3.44140625" style="3"/>
    <col min="2305" max="2305" width="1.77734375" style="3" customWidth="1"/>
    <col min="2306" max="2306" width="3" style="3" customWidth="1"/>
    <col min="2307" max="2309" width="4.88671875" style="3" customWidth="1"/>
    <col min="2310" max="2310" width="1.21875" style="3" customWidth="1"/>
    <col min="2311" max="2311" width="2.6640625" style="3" customWidth="1"/>
    <col min="2312" max="2317" width="6.21875" style="3" customWidth="1"/>
    <col min="2318" max="2320" width="5.21875" style="3" customWidth="1"/>
    <col min="2321" max="2321" width="4.77734375" style="3" customWidth="1"/>
    <col min="2322" max="2326" width="5.109375" style="3" customWidth="1"/>
    <col min="2327" max="2328" width="4.77734375" style="3" customWidth="1"/>
    <col min="2329" max="2332" width="5.21875" style="3" customWidth="1"/>
    <col min="2333" max="2335" width="6.6640625" style="3" customWidth="1"/>
    <col min="2336" max="2336" width="1.21875" style="3" customWidth="1"/>
    <col min="2337" max="2337" width="1.77734375" style="3" customWidth="1"/>
    <col min="2338" max="2560" width="3.44140625" style="3"/>
    <col min="2561" max="2561" width="1.77734375" style="3" customWidth="1"/>
    <col min="2562" max="2562" width="3" style="3" customWidth="1"/>
    <col min="2563" max="2565" width="4.88671875" style="3" customWidth="1"/>
    <col min="2566" max="2566" width="1.21875" style="3" customWidth="1"/>
    <col min="2567" max="2567" width="2.6640625" style="3" customWidth="1"/>
    <col min="2568" max="2573" width="6.21875" style="3" customWidth="1"/>
    <col min="2574" max="2576" width="5.21875" style="3" customWidth="1"/>
    <col min="2577" max="2577" width="4.77734375" style="3" customWidth="1"/>
    <col min="2578" max="2582" width="5.109375" style="3" customWidth="1"/>
    <col min="2583" max="2584" width="4.77734375" style="3" customWidth="1"/>
    <col min="2585" max="2588" width="5.21875" style="3" customWidth="1"/>
    <col min="2589" max="2591" width="6.6640625" style="3" customWidth="1"/>
    <col min="2592" max="2592" width="1.21875" style="3" customWidth="1"/>
    <col min="2593" max="2593" width="1.77734375" style="3" customWidth="1"/>
    <col min="2594" max="2816" width="3.44140625" style="3"/>
    <col min="2817" max="2817" width="1.77734375" style="3" customWidth="1"/>
    <col min="2818" max="2818" width="3" style="3" customWidth="1"/>
    <col min="2819" max="2821" width="4.88671875" style="3" customWidth="1"/>
    <col min="2822" max="2822" width="1.21875" style="3" customWidth="1"/>
    <col min="2823" max="2823" width="2.6640625" style="3" customWidth="1"/>
    <col min="2824" max="2829" width="6.21875" style="3" customWidth="1"/>
    <col min="2830" max="2832" width="5.21875" style="3" customWidth="1"/>
    <col min="2833" max="2833" width="4.77734375" style="3" customWidth="1"/>
    <col min="2834" max="2838" width="5.109375" style="3" customWidth="1"/>
    <col min="2839" max="2840" width="4.77734375" style="3" customWidth="1"/>
    <col min="2841" max="2844" width="5.21875" style="3" customWidth="1"/>
    <col min="2845" max="2847" width="6.6640625" style="3" customWidth="1"/>
    <col min="2848" max="2848" width="1.21875" style="3" customWidth="1"/>
    <col min="2849" max="2849" width="1.77734375" style="3" customWidth="1"/>
    <col min="2850" max="3072" width="3.44140625" style="3"/>
    <col min="3073" max="3073" width="1.77734375" style="3" customWidth="1"/>
    <col min="3074" max="3074" width="3" style="3" customWidth="1"/>
    <col min="3075" max="3077" width="4.88671875" style="3" customWidth="1"/>
    <col min="3078" max="3078" width="1.21875" style="3" customWidth="1"/>
    <col min="3079" max="3079" width="2.6640625" style="3" customWidth="1"/>
    <col min="3080" max="3085" width="6.21875" style="3" customWidth="1"/>
    <col min="3086" max="3088" width="5.21875" style="3" customWidth="1"/>
    <col min="3089" max="3089" width="4.77734375" style="3" customWidth="1"/>
    <col min="3090" max="3094" width="5.109375" style="3" customWidth="1"/>
    <col min="3095" max="3096" width="4.77734375" style="3" customWidth="1"/>
    <col min="3097" max="3100" width="5.21875" style="3" customWidth="1"/>
    <col min="3101" max="3103" width="6.6640625" style="3" customWidth="1"/>
    <col min="3104" max="3104" width="1.21875" style="3" customWidth="1"/>
    <col min="3105" max="3105" width="1.77734375" style="3" customWidth="1"/>
    <col min="3106" max="3328" width="3.44140625" style="3"/>
    <col min="3329" max="3329" width="1.77734375" style="3" customWidth="1"/>
    <col min="3330" max="3330" width="3" style="3" customWidth="1"/>
    <col min="3331" max="3333" width="4.88671875" style="3" customWidth="1"/>
    <col min="3334" max="3334" width="1.21875" style="3" customWidth="1"/>
    <col min="3335" max="3335" width="2.6640625" style="3" customWidth="1"/>
    <col min="3336" max="3341" width="6.21875" style="3" customWidth="1"/>
    <col min="3342" max="3344" width="5.21875" style="3" customWidth="1"/>
    <col min="3345" max="3345" width="4.77734375" style="3" customWidth="1"/>
    <col min="3346" max="3350" width="5.109375" style="3" customWidth="1"/>
    <col min="3351" max="3352" width="4.77734375" style="3" customWidth="1"/>
    <col min="3353" max="3356" width="5.21875" style="3" customWidth="1"/>
    <col min="3357" max="3359" width="6.6640625" style="3" customWidth="1"/>
    <col min="3360" max="3360" width="1.21875" style="3" customWidth="1"/>
    <col min="3361" max="3361" width="1.77734375" style="3" customWidth="1"/>
    <col min="3362" max="3584" width="3.44140625" style="3"/>
    <col min="3585" max="3585" width="1.77734375" style="3" customWidth="1"/>
    <col min="3586" max="3586" width="3" style="3" customWidth="1"/>
    <col min="3587" max="3589" width="4.88671875" style="3" customWidth="1"/>
    <col min="3590" max="3590" width="1.21875" style="3" customWidth="1"/>
    <col min="3591" max="3591" width="2.6640625" style="3" customWidth="1"/>
    <col min="3592" max="3597" width="6.21875" style="3" customWidth="1"/>
    <col min="3598" max="3600" width="5.21875" style="3" customWidth="1"/>
    <col min="3601" max="3601" width="4.77734375" style="3" customWidth="1"/>
    <col min="3602" max="3606" width="5.109375" style="3" customWidth="1"/>
    <col min="3607" max="3608" width="4.77734375" style="3" customWidth="1"/>
    <col min="3609" max="3612" width="5.21875" style="3" customWidth="1"/>
    <col min="3613" max="3615" width="6.6640625" style="3" customWidth="1"/>
    <col min="3616" max="3616" width="1.21875" style="3" customWidth="1"/>
    <col min="3617" max="3617" width="1.77734375" style="3" customWidth="1"/>
    <col min="3618" max="3840" width="3.44140625" style="3"/>
    <col min="3841" max="3841" width="1.77734375" style="3" customWidth="1"/>
    <col min="3842" max="3842" width="3" style="3" customWidth="1"/>
    <col min="3843" max="3845" width="4.88671875" style="3" customWidth="1"/>
    <col min="3846" max="3846" width="1.21875" style="3" customWidth="1"/>
    <col min="3847" max="3847" width="2.6640625" style="3" customWidth="1"/>
    <col min="3848" max="3853" width="6.21875" style="3" customWidth="1"/>
    <col min="3854" max="3856" width="5.21875" style="3" customWidth="1"/>
    <col min="3857" max="3857" width="4.77734375" style="3" customWidth="1"/>
    <col min="3858" max="3862" width="5.109375" style="3" customWidth="1"/>
    <col min="3863" max="3864" width="4.77734375" style="3" customWidth="1"/>
    <col min="3865" max="3868" width="5.21875" style="3" customWidth="1"/>
    <col min="3869" max="3871" width="6.6640625" style="3" customWidth="1"/>
    <col min="3872" max="3872" width="1.21875" style="3" customWidth="1"/>
    <col min="3873" max="3873" width="1.77734375" style="3" customWidth="1"/>
    <col min="3874" max="4096" width="3.44140625" style="3"/>
    <col min="4097" max="4097" width="1.77734375" style="3" customWidth="1"/>
    <col min="4098" max="4098" width="3" style="3" customWidth="1"/>
    <col min="4099" max="4101" width="4.88671875" style="3" customWidth="1"/>
    <col min="4102" max="4102" width="1.21875" style="3" customWidth="1"/>
    <col min="4103" max="4103" width="2.6640625" style="3" customWidth="1"/>
    <col min="4104" max="4109" width="6.21875" style="3" customWidth="1"/>
    <col min="4110" max="4112" width="5.21875" style="3" customWidth="1"/>
    <col min="4113" max="4113" width="4.77734375" style="3" customWidth="1"/>
    <col min="4114" max="4118" width="5.109375" style="3" customWidth="1"/>
    <col min="4119" max="4120" width="4.77734375" style="3" customWidth="1"/>
    <col min="4121" max="4124" width="5.21875" style="3" customWidth="1"/>
    <col min="4125" max="4127" width="6.6640625" style="3" customWidth="1"/>
    <col min="4128" max="4128" width="1.21875" style="3" customWidth="1"/>
    <col min="4129" max="4129" width="1.77734375" style="3" customWidth="1"/>
    <col min="4130" max="4352" width="3.44140625" style="3"/>
    <col min="4353" max="4353" width="1.77734375" style="3" customWidth="1"/>
    <col min="4354" max="4354" width="3" style="3" customWidth="1"/>
    <col min="4355" max="4357" width="4.88671875" style="3" customWidth="1"/>
    <col min="4358" max="4358" width="1.21875" style="3" customWidth="1"/>
    <col min="4359" max="4359" width="2.6640625" style="3" customWidth="1"/>
    <col min="4360" max="4365" width="6.21875" style="3" customWidth="1"/>
    <col min="4366" max="4368" width="5.21875" style="3" customWidth="1"/>
    <col min="4369" max="4369" width="4.77734375" style="3" customWidth="1"/>
    <col min="4370" max="4374" width="5.109375" style="3" customWidth="1"/>
    <col min="4375" max="4376" width="4.77734375" style="3" customWidth="1"/>
    <col min="4377" max="4380" width="5.21875" style="3" customWidth="1"/>
    <col min="4381" max="4383" width="6.6640625" style="3" customWidth="1"/>
    <col min="4384" max="4384" width="1.21875" style="3" customWidth="1"/>
    <col min="4385" max="4385" width="1.77734375" style="3" customWidth="1"/>
    <col min="4386" max="4608" width="3.44140625" style="3"/>
    <col min="4609" max="4609" width="1.77734375" style="3" customWidth="1"/>
    <col min="4610" max="4610" width="3" style="3" customWidth="1"/>
    <col min="4611" max="4613" width="4.88671875" style="3" customWidth="1"/>
    <col min="4614" max="4614" width="1.21875" style="3" customWidth="1"/>
    <col min="4615" max="4615" width="2.6640625" style="3" customWidth="1"/>
    <col min="4616" max="4621" width="6.21875" style="3" customWidth="1"/>
    <col min="4622" max="4624" width="5.21875" style="3" customWidth="1"/>
    <col min="4625" max="4625" width="4.77734375" style="3" customWidth="1"/>
    <col min="4626" max="4630" width="5.109375" style="3" customWidth="1"/>
    <col min="4631" max="4632" width="4.77734375" style="3" customWidth="1"/>
    <col min="4633" max="4636" width="5.21875" style="3" customWidth="1"/>
    <col min="4637" max="4639" width="6.6640625" style="3" customWidth="1"/>
    <col min="4640" max="4640" width="1.21875" style="3" customWidth="1"/>
    <col min="4641" max="4641" width="1.77734375" style="3" customWidth="1"/>
    <col min="4642" max="4864" width="3.44140625" style="3"/>
    <col min="4865" max="4865" width="1.77734375" style="3" customWidth="1"/>
    <col min="4866" max="4866" width="3" style="3" customWidth="1"/>
    <col min="4867" max="4869" width="4.88671875" style="3" customWidth="1"/>
    <col min="4870" max="4870" width="1.21875" style="3" customWidth="1"/>
    <col min="4871" max="4871" width="2.6640625" style="3" customWidth="1"/>
    <col min="4872" max="4877" width="6.21875" style="3" customWidth="1"/>
    <col min="4878" max="4880" width="5.21875" style="3" customWidth="1"/>
    <col min="4881" max="4881" width="4.77734375" style="3" customWidth="1"/>
    <col min="4882" max="4886" width="5.109375" style="3" customWidth="1"/>
    <col min="4887" max="4888" width="4.77734375" style="3" customWidth="1"/>
    <col min="4889" max="4892" width="5.21875" style="3" customWidth="1"/>
    <col min="4893" max="4895" width="6.6640625" style="3" customWidth="1"/>
    <col min="4896" max="4896" width="1.21875" style="3" customWidth="1"/>
    <col min="4897" max="4897" width="1.77734375" style="3" customWidth="1"/>
    <col min="4898" max="5120" width="3.44140625" style="3"/>
    <col min="5121" max="5121" width="1.77734375" style="3" customWidth="1"/>
    <col min="5122" max="5122" width="3" style="3" customWidth="1"/>
    <col min="5123" max="5125" width="4.88671875" style="3" customWidth="1"/>
    <col min="5126" max="5126" width="1.21875" style="3" customWidth="1"/>
    <col min="5127" max="5127" width="2.6640625" style="3" customWidth="1"/>
    <col min="5128" max="5133" width="6.21875" style="3" customWidth="1"/>
    <col min="5134" max="5136" width="5.21875" style="3" customWidth="1"/>
    <col min="5137" max="5137" width="4.77734375" style="3" customWidth="1"/>
    <col min="5138" max="5142" width="5.109375" style="3" customWidth="1"/>
    <col min="5143" max="5144" width="4.77734375" style="3" customWidth="1"/>
    <col min="5145" max="5148" width="5.21875" style="3" customWidth="1"/>
    <col min="5149" max="5151" width="6.6640625" style="3" customWidth="1"/>
    <col min="5152" max="5152" width="1.21875" style="3" customWidth="1"/>
    <col min="5153" max="5153" width="1.77734375" style="3" customWidth="1"/>
    <col min="5154" max="5376" width="3.44140625" style="3"/>
    <col min="5377" max="5377" width="1.77734375" style="3" customWidth="1"/>
    <col min="5378" max="5378" width="3" style="3" customWidth="1"/>
    <col min="5379" max="5381" width="4.88671875" style="3" customWidth="1"/>
    <col min="5382" max="5382" width="1.21875" style="3" customWidth="1"/>
    <col min="5383" max="5383" width="2.6640625" style="3" customWidth="1"/>
    <col min="5384" max="5389" width="6.21875" style="3" customWidth="1"/>
    <col min="5390" max="5392" width="5.21875" style="3" customWidth="1"/>
    <col min="5393" max="5393" width="4.77734375" style="3" customWidth="1"/>
    <col min="5394" max="5398" width="5.109375" style="3" customWidth="1"/>
    <col min="5399" max="5400" width="4.77734375" style="3" customWidth="1"/>
    <col min="5401" max="5404" width="5.21875" style="3" customWidth="1"/>
    <col min="5405" max="5407" width="6.6640625" style="3" customWidth="1"/>
    <col min="5408" max="5408" width="1.21875" style="3" customWidth="1"/>
    <col min="5409" max="5409" width="1.77734375" style="3" customWidth="1"/>
    <col min="5410" max="5632" width="3.44140625" style="3"/>
    <col min="5633" max="5633" width="1.77734375" style="3" customWidth="1"/>
    <col min="5634" max="5634" width="3" style="3" customWidth="1"/>
    <col min="5635" max="5637" width="4.88671875" style="3" customWidth="1"/>
    <col min="5638" max="5638" width="1.21875" style="3" customWidth="1"/>
    <col min="5639" max="5639" width="2.6640625" style="3" customWidth="1"/>
    <col min="5640" max="5645" width="6.21875" style="3" customWidth="1"/>
    <col min="5646" max="5648" width="5.21875" style="3" customWidth="1"/>
    <col min="5649" max="5649" width="4.77734375" style="3" customWidth="1"/>
    <col min="5650" max="5654" width="5.109375" style="3" customWidth="1"/>
    <col min="5655" max="5656" width="4.77734375" style="3" customWidth="1"/>
    <col min="5657" max="5660" width="5.21875" style="3" customWidth="1"/>
    <col min="5661" max="5663" width="6.6640625" style="3" customWidth="1"/>
    <col min="5664" max="5664" width="1.21875" style="3" customWidth="1"/>
    <col min="5665" max="5665" width="1.77734375" style="3" customWidth="1"/>
    <col min="5666" max="5888" width="3.44140625" style="3"/>
    <col min="5889" max="5889" width="1.77734375" style="3" customWidth="1"/>
    <col min="5890" max="5890" width="3" style="3" customWidth="1"/>
    <col min="5891" max="5893" width="4.88671875" style="3" customWidth="1"/>
    <col min="5894" max="5894" width="1.21875" style="3" customWidth="1"/>
    <col min="5895" max="5895" width="2.6640625" style="3" customWidth="1"/>
    <col min="5896" max="5901" width="6.21875" style="3" customWidth="1"/>
    <col min="5902" max="5904" width="5.21875" style="3" customWidth="1"/>
    <col min="5905" max="5905" width="4.77734375" style="3" customWidth="1"/>
    <col min="5906" max="5910" width="5.109375" style="3" customWidth="1"/>
    <col min="5911" max="5912" width="4.77734375" style="3" customWidth="1"/>
    <col min="5913" max="5916" width="5.21875" style="3" customWidth="1"/>
    <col min="5917" max="5919" width="6.6640625" style="3" customWidth="1"/>
    <col min="5920" max="5920" width="1.21875" style="3" customWidth="1"/>
    <col min="5921" max="5921" width="1.77734375" style="3" customWidth="1"/>
    <col min="5922" max="6144" width="3.44140625" style="3"/>
    <col min="6145" max="6145" width="1.77734375" style="3" customWidth="1"/>
    <col min="6146" max="6146" width="3" style="3" customWidth="1"/>
    <col min="6147" max="6149" width="4.88671875" style="3" customWidth="1"/>
    <col min="6150" max="6150" width="1.21875" style="3" customWidth="1"/>
    <col min="6151" max="6151" width="2.6640625" style="3" customWidth="1"/>
    <col min="6152" max="6157" width="6.21875" style="3" customWidth="1"/>
    <col min="6158" max="6160" width="5.21875" style="3" customWidth="1"/>
    <col min="6161" max="6161" width="4.77734375" style="3" customWidth="1"/>
    <col min="6162" max="6166" width="5.109375" style="3" customWidth="1"/>
    <col min="6167" max="6168" width="4.77734375" style="3" customWidth="1"/>
    <col min="6169" max="6172" width="5.21875" style="3" customWidth="1"/>
    <col min="6173" max="6175" width="6.6640625" style="3" customWidth="1"/>
    <col min="6176" max="6176" width="1.21875" style="3" customWidth="1"/>
    <col min="6177" max="6177" width="1.77734375" style="3" customWidth="1"/>
    <col min="6178" max="6400" width="3.44140625" style="3"/>
    <col min="6401" max="6401" width="1.77734375" style="3" customWidth="1"/>
    <col min="6402" max="6402" width="3" style="3" customWidth="1"/>
    <col min="6403" max="6405" width="4.88671875" style="3" customWidth="1"/>
    <col min="6406" max="6406" width="1.21875" style="3" customWidth="1"/>
    <col min="6407" max="6407" width="2.6640625" style="3" customWidth="1"/>
    <col min="6408" max="6413" width="6.21875" style="3" customWidth="1"/>
    <col min="6414" max="6416" width="5.21875" style="3" customWidth="1"/>
    <col min="6417" max="6417" width="4.77734375" style="3" customWidth="1"/>
    <col min="6418" max="6422" width="5.109375" style="3" customWidth="1"/>
    <col min="6423" max="6424" width="4.77734375" style="3" customWidth="1"/>
    <col min="6425" max="6428" width="5.21875" style="3" customWidth="1"/>
    <col min="6429" max="6431" width="6.6640625" style="3" customWidth="1"/>
    <col min="6432" max="6432" width="1.21875" style="3" customWidth="1"/>
    <col min="6433" max="6433" width="1.77734375" style="3" customWidth="1"/>
    <col min="6434" max="6656" width="3.44140625" style="3"/>
    <col min="6657" max="6657" width="1.77734375" style="3" customWidth="1"/>
    <col min="6658" max="6658" width="3" style="3" customWidth="1"/>
    <col min="6659" max="6661" width="4.88671875" style="3" customWidth="1"/>
    <col min="6662" max="6662" width="1.21875" style="3" customWidth="1"/>
    <col min="6663" max="6663" width="2.6640625" style="3" customWidth="1"/>
    <col min="6664" max="6669" width="6.21875" style="3" customWidth="1"/>
    <col min="6670" max="6672" width="5.21875" style="3" customWidth="1"/>
    <col min="6673" max="6673" width="4.77734375" style="3" customWidth="1"/>
    <col min="6674" max="6678" width="5.109375" style="3" customWidth="1"/>
    <col min="6679" max="6680" width="4.77734375" style="3" customWidth="1"/>
    <col min="6681" max="6684" width="5.21875" style="3" customWidth="1"/>
    <col min="6685" max="6687" width="6.6640625" style="3" customWidth="1"/>
    <col min="6688" max="6688" width="1.21875" style="3" customWidth="1"/>
    <col min="6689" max="6689" width="1.77734375" style="3" customWidth="1"/>
    <col min="6690" max="6912" width="3.44140625" style="3"/>
    <col min="6913" max="6913" width="1.77734375" style="3" customWidth="1"/>
    <col min="6914" max="6914" width="3" style="3" customWidth="1"/>
    <col min="6915" max="6917" width="4.88671875" style="3" customWidth="1"/>
    <col min="6918" max="6918" width="1.21875" style="3" customWidth="1"/>
    <col min="6919" max="6919" width="2.6640625" style="3" customWidth="1"/>
    <col min="6920" max="6925" width="6.21875" style="3" customWidth="1"/>
    <col min="6926" max="6928" width="5.21875" style="3" customWidth="1"/>
    <col min="6929" max="6929" width="4.77734375" style="3" customWidth="1"/>
    <col min="6930" max="6934" width="5.109375" style="3" customWidth="1"/>
    <col min="6935" max="6936" width="4.77734375" style="3" customWidth="1"/>
    <col min="6937" max="6940" width="5.21875" style="3" customWidth="1"/>
    <col min="6941" max="6943" width="6.6640625" style="3" customWidth="1"/>
    <col min="6944" max="6944" width="1.21875" style="3" customWidth="1"/>
    <col min="6945" max="6945" width="1.77734375" style="3" customWidth="1"/>
    <col min="6946" max="7168" width="3.44140625" style="3"/>
    <col min="7169" max="7169" width="1.77734375" style="3" customWidth="1"/>
    <col min="7170" max="7170" width="3" style="3" customWidth="1"/>
    <col min="7171" max="7173" width="4.88671875" style="3" customWidth="1"/>
    <col min="7174" max="7174" width="1.21875" style="3" customWidth="1"/>
    <col min="7175" max="7175" width="2.6640625" style="3" customWidth="1"/>
    <col min="7176" max="7181" width="6.21875" style="3" customWidth="1"/>
    <col min="7182" max="7184" width="5.21875" style="3" customWidth="1"/>
    <col min="7185" max="7185" width="4.77734375" style="3" customWidth="1"/>
    <col min="7186" max="7190" width="5.109375" style="3" customWidth="1"/>
    <col min="7191" max="7192" width="4.77734375" style="3" customWidth="1"/>
    <col min="7193" max="7196" width="5.21875" style="3" customWidth="1"/>
    <col min="7197" max="7199" width="6.6640625" style="3" customWidth="1"/>
    <col min="7200" max="7200" width="1.21875" style="3" customWidth="1"/>
    <col min="7201" max="7201" width="1.77734375" style="3" customWidth="1"/>
    <col min="7202" max="7424" width="3.44140625" style="3"/>
    <col min="7425" max="7425" width="1.77734375" style="3" customWidth="1"/>
    <col min="7426" max="7426" width="3" style="3" customWidth="1"/>
    <col min="7427" max="7429" width="4.88671875" style="3" customWidth="1"/>
    <col min="7430" max="7430" width="1.21875" style="3" customWidth="1"/>
    <col min="7431" max="7431" width="2.6640625" style="3" customWidth="1"/>
    <col min="7432" max="7437" width="6.21875" style="3" customWidth="1"/>
    <col min="7438" max="7440" width="5.21875" style="3" customWidth="1"/>
    <col min="7441" max="7441" width="4.77734375" style="3" customWidth="1"/>
    <col min="7442" max="7446" width="5.109375" style="3" customWidth="1"/>
    <col min="7447" max="7448" width="4.77734375" style="3" customWidth="1"/>
    <col min="7449" max="7452" width="5.21875" style="3" customWidth="1"/>
    <col min="7453" max="7455" width="6.6640625" style="3" customWidth="1"/>
    <col min="7456" max="7456" width="1.21875" style="3" customWidth="1"/>
    <col min="7457" max="7457" width="1.77734375" style="3" customWidth="1"/>
    <col min="7458" max="7680" width="3.44140625" style="3"/>
    <col min="7681" max="7681" width="1.77734375" style="3" customWidth="1"/>
    <col min="7682" max="7682" width="3" style="3" customWidth="1"/>
    <col min="7683" max="7685" width="4.88671875" style="3" customWidth="1"/>
    <col min="7686" max="7686" width="1.21875" style="3" customWidth="1"/>
    <col min="7687" max="7687" width="2.6640625" style="3" customWidth="1"/>
    <col min="7688" max="7693" width="6.21875" style="3" customWidth="1"/>
    <col min="7694" max="7696" width="5.21875" style="3" customWidth="1"/>
    <col min="7697" max="7697" width="4.77734375" style="3" customWidth="1"/>
    <col min="7698" max="7702" width="5.109375" style="3" customWidth="1"/>
    <col min="7703" max="7704" width="4.77734375" style="3" customWidth="1"/>
    <col min="7705" max="7708" width="5.21875" style="3" customWidth="1"/>
    <col min="7709" max="7711" width="6.6640625" style="3" customWidth="1"/>
    <col min="7712" max="7712" width="1.21875" style="3" customWidth="1"/>
    <col min="7713" max="7713" width="1.77734375" style="3" customWidth="1"/>
    <col min="7714" max="7936" width="3.44140625" style="3"/>
    <col min="7937" max="7937" width="1.77734375" style="3" customWidth="1"/>
    <col min="7938" max="7938" width="3" style="3" customWidth="1"/>
    <col min="7939" max="7941" width="4.88671875" style="3" customWidth="1"/>
    <col min="7942" max="7942" width="1.21875" style="3" customWidth="1"/>
    <col min="7943" max="7943" width="2.6640625" style="3" customWidth="1"/>
    <col min="7944" max="7949" width="6.21875" style="3" customWidth="1"/>
    <col min="7950" max="7952" width="5.21875" style="3" customWidth="1"/>
    <col min="7953" max="7953" width="4.77734375" style="3" customWidth="1"/>
    <col min="7954" max="7958" width="5.109375" style="3" customWidth="1"/>
    <col min="7959" max="7960" width="4.77734375" style="3" customWidth="1"/>
    <col min="7961" max="7964" width="5.21875" style="3" customWidth="1"/>
    <col min="7965" max="7967" width="6.6640625" style="3" customWidth="1"/>
    <col min="7968" max="7968" width="1.21875" style="3" customWidth="1"/>
    <col min="7969" max="7969" width="1.77734375" style="3" customWidth="1"/>
    <col min="7970" max="8192" width="3.44140625" style="3"/>
    <col min="8193" max="8193" width="1.77734375" style="3" customWidth="1"/>
    <col min="8194" max="8194" width="3" style="3" customWidth="1"/>
    <col min="8195" max="8197" width="4.88671875" style="3" customWidth="1"/>
    <col min="8198" max="8198" width="1.21875" style="3" customWidth="1"/>
    <col min="8199" max="8199" width="2.6640625" style="3" customWidth="1"/>
    <col min="8200" max="8205" width="6.21875" style="3" customWidth="1"/>
    <col min="8206" max="8208" width="5.21875" style="3" customWidth="1"/>
    <col min="8209" max="8209" width="4.77734375" style="3" customWidth="1"/>
    <col min="8210" max="8214" width="5.109375" style="3" customWidth="1"/>
    <col min="8215" max="8216" width="4.77734375" style="3" customWidth="1"/>
    <col min="8217" max="8220" width="5.21875" style="3" customWidth="1"/>
    <col min="8221" max="8223" width="6.6640625" style="3" customWidth="1"/>
    <col min="8224" max="8224" width="1.21875" style="3" customWidth="1"/>
    <col min="8225" max="8225" width="1.77734375" style="3" customWidth="1"/>
    <col min="8226" max="8448" width="3.44140625" style="3"/>
    <col min="8449" max="8449" width="1.77734375" style="3" customWidth="1"/>
    <col min="8450" max="8450" width="3" style="3" customWidth="1"/>
    <col min="8451" max="8453" width="4.88671875" style="3" customWidth="1"/>
    <col min="8454" max="8454" width="1.21875" style="3" customWidth="1"/>
    <col min="8455" max="8455" width="2.6640625" style="3" customWidth="1"/>
    <col min="8456" max="8461" width="6.21875" style="3" customWidth="1"/>
    <col min="8462" max="8464" width="5.21875" style="3" customWidth="1"/>
    <col min="8465" max="8465" width="4.77734375" style="3" customWidth="1"/>
    <col min="8466" max="8470" width="5.109375" style="3" customWidth="1"/>
    <col min="8471" max="8472" width="4.77734375" style="3" customWidth="1"/>
    <col min="8473" max="8476" width="5.21875" style="3" customWidth="1"/>
    <col min="8477" max="8479" width="6.6640625" style="3" customWidth="1"/>
    <col min="8480" max="8480" width="1.21875" style="3" customWidth="1"/>
    <col min="8481" max="8481" width="1.77734375" style="3" customWidth="1"/>
    <col min="8482" max="8704" width="3.44140625" style="3"/>
    <col min="8705" max="8705" width="1.77734375" style="3" customWidth="1"/>
    <col min="8706" max="8706" width="3" style="3" customWidth="1"/>
    <col min="8707" max="8709" width="4.88671875" style="3" customWidth="1"/>
    <col min="8710" max="8710" width="1.21875" style="3" customWidth="1"/>
    <col min="8711" max="8711" width="2.6640625" style="3" customWidth="1"/>
    <col min="8712" max="8717" width="6.21875" style="3" customWidth="1"/>
    <col min="8718" max="8720" width="5.21875" style="3" customWidth="1"/>
    <col min="8721" max="8721" width="4.77734375" style="3" customWidth="1"/>
    <col min="8722" max="8726" width="5.109375" style="3" customWidth="1"/>
    <col min="8727" max="8728" width="4.77734375" style="3" customWidth="1"/>
    <col min="8729" max="8732" width="5.21875" style="3" customWidth="1"/>
    <col min="8733" max="8735" width="6.6640625" style="3" customWidth="1"/>
    <col min="8736" max="8736" width="1.21875" style="3" customWidth="1"/>
    <col min="8737" max="8737" width="1.77734375" style="3" customWidth="1"/>
    <col min="8738" max="8960" width="3.44140625" style="3"/>
    <col min="8961" max="8961" width="1.77734375" style="3" customWidth="1"/>
    <col min="8962" max="8962" width="3" style="3" customWidth="1"/>
    <col min="8963" max="8965" width="4.88671875" style="3" customWidth="1"/>
    <col min="8966" max="8966" width="1.21875" style="3" customWidth="1"/>
    <col min="8967" max="8967" width="2.6640625" style="3" customWidth="1"/>
    <col min="8968" max="8973" width="6.21875" style="3" customWidth="1"/>
    <col min="8974" max="8976" width="5.21875" style="3" customWidth="1"/>
    <col min="8977" max="8977" width="4.77734375" style="3" customWidth="1"/>
    <col min="8978" max="8982" width="5.109375" style="3" customWidth="1"/>
    <col min="8983" max="8984" width="4.77734375" style="3" customWidth="1"/>
    <col min="8985" max="8988" width="5.21875" style="3" customWidth="1"/>
    <col min="8989" max="8991" width="6.6640625" style="3" customWidth="1"/>
    <col min="8992" max="8992" width="1.21875" style="3" customWidth="1"/>
    <col min="8993" max="8993" width="1.77734375" style="3" customWidth="1"/>
    <col min="8994" max="9216" width="3.44140625" style="3"/>
    <col min="9217" max="9217" width="1.77734375" style="3" customWidth="1"/>
    <col min="9218" max="9218" width="3" style="3" customWidth="1"/>
    <col min="9219" max="9221" width="4.88671875" style="3" customWidth="1"/>
    <col min="9222" max="9222" width="1.21875" style="3" customWidth="1"/>
    <col min="9223" max="9223" width="2.6640625" style="3" customWidth="1"/>
    <col min="9224" max="9229" width="6.21875" style="3" customWidth="1"/>
    <col min="9230" max="9232" width="5.21875" style="3" customWidth="1"/>
    <col min="9233" max="9233" width="4.77734375" style="3" customWidth="1"/>
    <col min="9234" max="9238" width="5.109375" style="3" customWidth="1"/>
    <col min="9239" max="9240" width="4.77734375" style="3" customWidth="1"/>
    <col min="9241" max="9244" width="5.21875" style="3" customWidth="1"/>
    <col min="9245" max="9247" width="6.6640625" style="3" customWidth="1"/>
    <col min="9248" max="9248" width="1.21875" style="3" customWidth="1"/>
    <col min="9249" max="9249" width="1.77734375" style="3" customWidth="1"/>
    <col min="9250" max="9472" width="3.44140625" style="3"/>
    <col min="9473" max="9473" width="1.77734375" style="3" customWidth="1"/>
    <col min="9474" max="9474" width="3" style="3" customWidth="1"/>
    <col min="9475" max="9477" width="4.88671875" style="3" customWidth="1"/>
    <col min="9478" max="9478" width="1.21875" style="3" customWidth="1"/>
    <col min="9479" max="9479" width="2.6640625" style="3" customWidth="1"/>
    <col min="9480" max="9485" width="6.21875" style="3" customWidth="1"/>
    <col min="9486" max="9488" width="5.21875" style="3" customWidth="1"/>
    <col min="9489" max="9489" width="4.77734375" style="3" customWidth="1"/>
    <col min="9490" max="9494" width="5.109375" style="3" customWidth="1"/>
    <col min="9495" max="9496" width="4.77734375" style="3" customWidth="1"/>
    <col min="9497" max="9500" width="5.21875" style="3" customWidth="1"/>
    <col min="9501" max="9503" width="6.6640625" style="3" customWidth="1"/>
    <col min="9504" max="9504" width="1.21875" style="3" customWidth="1"/>
    <col min="9505" max="9505" width="1.77734375" style="3" customWidth="1"/>
    <col min="9506" max="9728" width="3.44140625" style="3"/>
    <col min="9729" max="9729" width="1.77734375" style="3" customWidth="1"/>
    <col min="9730" max="9730" width="3" style="3" customWidth="1"/>
    <col min="9731" max="9733" width="4.88671875" style="3" customWidth="1"/>
    <col min="9734" max="9734" width="1.21875" style="3" customWidth="1"/>
    <col min="9735" max="9735" width="2.6640625" style="3" customWidth="1"/>
    <col min="9736" max="9741" width="6.21875" style="3" customWidth="1"/>
    <col min="9742" max="9744" width="5.21875" style="3" customWidth="1"/>
    <col min="9745" max="9745" width="4.77734375" style="3" customWidth="1"/>
    <col min="9746" max="9750" width="5.109375" style="3" customWidth="1"/>
    <col min="9751" max="9752" width="4.77734375" style="3" customWidth="1"/>
    <col min="9753" max="9756" width="5.21875" style="3" customWidth="1"/>
    <col min="9757" max="9759" width="6.6640625" style="3" customWidth="1"/>
    <col min="9760" max="9760" width="1.21875" style="3" customWidth="1"/>
    <col min="9761" max="9761" width="1.77734375" style="3" customWidth="1"/>
    <col min="9762" max="9984" width="3.44140625" style="3"/>
    <col min="9985" max="9985" width="1.77734375" style="3" customWidth="1"/>
    <col min="9986" max="9986" width="3" style="3" customWidth="1"/>
    <col min="9987" max="9989" width="4.88671875" style="3" customWidth="1"/>
    <col min="9990" max="9990" width="1.21875" style="3" customWidth="1"/>
    <col min="9991" max="9991" width="2.6640625" style="3" customWidth="1"/>
    <col min="9992" max="9997" width="6.21875" style="3" customWidth="1"/>
    <col min="9998" max="10000" width="5.21875" style="3" customWidth="1"/>
    <col min="10001" max="10001" width="4.77734375" style="3" customWidth="1"/>
    <col min="10002" max="10006" width="5.109375" style="3" customWidth="1"/>
    <col min="10007" max="10008" width="4.77734375" style="3" customWidth="1"/>
    <col min="10009" max="10012" width="5.21875" style="3" customWidth="1"/>
    <col min="10013" max="10015" width="6.6640625" style="3" customWidth="1"/>
    <col min="10016" max="10016" width="1.21875" style="3" customWidth="1"/>
    <col min="10017" max="10017" width="1.77734375" style="3" customWidth="1"/>
    <col min="10018" max="10240" width="3.44140625" style="3"/>
    <col min="10241" max="10241" width="1.77734375" style="3" customWidth="1"/>
    <col min="10242" max="10242" width="3" style="3" customWidth="1"/>
    <col min="10243" max="10245" width="4.88671875" style="3" customWidth="1"/>
    <col min="10246" max="10246" width="1.21875" style="3" customWidth="1"/>
    <col min="10247" max="10247" width="2.6640625" style="3" customWidth="1"/>
    <col min="10248" max="10253" width="6.21875" style="3" customWidth="1"/>
    <col min="10254" max="10256" width="5.21875" style="3" customWidth="1"/>
    <col min="10257" max="10257" width="4.77734375" style="3" customWidth="1"/>
    <col min="10258" max="10262" width="5.109375" style="3" customWidth="1"/>
    <col min="10263" max="10264" width="4.77734375" style="3" customWidth="1"/>
    <col min="10265" max="10268" width="5.21875" style="3" customWidth="1"/>
    <col min="10269" max="10271" width="6.6640625" style="3" customWidth="1"/>
    <col min="10272" max="10272" width="1.21875" style="3" customWidth="1"/>
    <col min="10273" max="10273" width="1.77734375" style="3" customWidth="1"/>
    <col min="10274" max="10496" width="3.44140625" style="3"/>
    <col min="10497" max="10497" width="1.77734375" style="3" customWidth="1"/>
    <col min="10498" max="10498" width="3" style="3" customWidth="1"/>
    <col min="10499" max="10501" width="4.88671875" style="3" customWidth="1"/>
    <col min="10502" max="10502" width="1.21875" style="3" customWidth="1"/>
    <col min="10503" max="10503" width="2.6640625" style="3" customWidth="1"/>
    <col min="10504" max="10509" width="6.21875" style="3" customWidth="1"/>
    <col min="10510" max="10512" width="5.21875" style="3" customWidth="1"/>
    <col min="10513" max="10513" width="4.77734375" style="3" customWidth="1"/>
    <col min="10514" max="10518" width="5.109375" style="3" customWidth="1"/>
    <col min="10519" max="10520" width="4.77734375" style="3" customWidth="1"/>
    <col min="10521" max="10524" width="5.21875" style="3" customWidth="1"/>
    <col min="10525" max="10527" width="6.6640625" style="3" customWidth="1"/>
    <col min="10528" max="10528" width="1.21875" style="3" customWidth="1"/>
    <col min="10529" max="10529" width="1.77734375" style="3" customWidth="1"/>
    <col min="10530" max="10752" width="3.44140625" style="3"/>
    <col min="10753" max="10753" width="1.77734375" style="3" customWidth="1"/>
    <col min="10754" max="10754" width="3" style="3" customWidth="1"/>
    <col min="10755" max="10757" width="4.88671875" style="3" customWidth="1"/>
    <col min="10758" max="10758" width="1.21875" style="3" customWidth="1"/>
    <col min="10759" max="10759" width="2.6640625" style="3" customWidth="1"/>
    <col min="10760" max="10765" width="6.21875" style="3" customWidth="1"/>
    <col min="10766" max="10768" width="5.21875" style="3" customWidth="1"/>
    <col min="10769" max="10769" width="4.77734375" style="3" customWidth="1"/>
    <col min="10770" max="10774" width="5.109375" style="3" customWidth="1"/>
    <col min="10775" max="10776" width="4.77734375" style="3" customWidth="1"/>
    <col min="10777" max="10780" width="5.21875" style="3" customWidth="1"/>
    <col min="10781" max="10783" width="6.6640625" style="3" customWidth="1"/>
    <col min="10784" max="10784" width="1.21875" style="3" customWidth="1"/>
    <col min="10785" max="10785" width="1.77734375" style="3" customWidth="1"/>
    <col min="10786" max="11008" width="3.44140625" style="3"/>
    <col min="11009" max="11009" width="1.77734375" style="3" customWidth="1"/>
    <col min="11010" max="11010" width="3" style="3" customWidth="1"/>
    <col min="11011" max="11013" width="4.88671875" style="3" customWidth="1"/>
    <col min="11014" max="11014" width="1.21875" style="3" customWidth="1"/>
    <col min="11015" max="11015" width="2.6640625" style="3" customWidth="1"/>
    <col min="11016" max="11021" width="6.21875" style="3" customWidth="1"/>
    <col min="11022" max="11024" width="5.21875" style="3" customWidth="1"/>
    <col min="11025" max="11025" width="4.77734375" style="3" customWidth="1"/>
    <col min="11026" max="11030" width="5.109375" style="3" customWidth="1"/>
    <col min="11031" max="11032" width="4.77734375" style="3" customWidth="1"/>
    <col min="11033" max="11036" width="5.21875" style="3" customWidth="1"/>
    <col min="11037" max="11039" width="6.6640625" style="3" customWidth="1"/>
    <col min="11040" max="11040" width="1.21875" style="3" customWidth="1"/>
    <col min="11041" max="11041" width="1.77734375" style="3" customWidth="1"/>
    <col min="11042" max="11264" width="3.44140625" style="3"/>
    <col min="11265" max="11265" width="1.77734375" style="3" customWidth="1"/>
    <col min="11266" max="11266" width="3" style="3" customWidth="1"/>
    <col min="11267" max="11269" width="4.88671875" style="3" customWidth="1"/>
    <col min="11270" max="11270" width="1.21875" style="3" customWidth="1"/>
    <col min="11271" max="11271" width="2.6640625" style="3" customWidth="1"/>
    <col min="11272" max="11277" width="6.21875" style="3" customWidth="1"/>
    <col min="11278" max="11280" width="5.21875" style="3" customWidth="1"/>
    <col min="11281" max="11281" width="4.77734375" style="3" customWidth="1"/>
    <col min="11282" max="11286" width="5.109375" style="3" customWidth="1"/>
    <col min="11287" max="11288" width="4.77734375" style="3" customWidth="1"/>
    <col min="11289" max="11292" width="5.21875" style="3" customWidth="1"/>
    <col min="11293" max="11295" width="6.6640625" style="3" customWidth="1"/>
    <col min="11296" max="11296" width="1.21875" style="3" customWidth="1"/>
    <col min="11297" max="11297" width="1.77734375" style="3" customWidth="1"/>
    <col min="11298" max="11520" width="3.44140625" style="3"/>
    <col min="11521" max="11521" width="1.77734375" style="3" customWidth="1"/>
    <col min="11522" max="11522" width="3" style="3" customWidth="1"/>
    <col min="11523" max="11525" width="4.88671875" style="3" customWidth="1"/>
    <col min="11526" max="11526" width="1.21875" style="3" customWidth="1"/>
    <col min="11527" max="11527" width="2.6640625" style="3" customWidth="1"/>
    <col min="11528" max="11533" width="6.21875" style="3" customWidth="1"/>
    <col min="11534" max="11536" width="5.21875" style="3" customWidth="1"/>
    <col min="11537" max="11537" width="4.77734375" style="3" customWidth="1"/>
    <col min="11538" max="11542" width="5.109375" style="3" customWidth="1"/>
    <col min="11543" max="11544" width="4.77734375" style="3" customWidth="1"/>
    <col min="11545" max="11548" width="5.21875" style="3" customWidth="1"/>
    <col min="11549" max="11551" width="6.6640625" style="3" customWidth="1"/>
    <col min="11552" max="11552" width="1.21875" style="3" customWidth="1"/>
    <col min="11553" max="11553" width="1.77734375" style="3" customWidth="1"/>
    <col min="11554" max="11776" width="3.44140625" style="3"/>
    <col min="11777" max="11777" width="1.77734375" style="3" customWidth="1"/>
    <col min="11778" max="11778" width="3" style="3" customWidth="1"/>
    <col min="11779" max="11781" width="4.88671875" style="3" customWidth="1"/>
    <col min="11782" max="11782" width="1.21875" style="3" customWidth="1"/>
    <col min="11783" max="11783" width="2.6640625" style="3" customWidth="1"/>
    <col min="11784" max="11789" width="6.21875" style="3" customWidth="1"/>
    <col min="11790" max="11792" width="5.21875" style="3" customWidth="1"/>
    <col min="11793" max="11793" width="4.77734375" style="3" customWidth="1"/>
    <col min="11794" max="11798" width="5.109375" style="3" customWidth="1"/>
    <col min="11799" max="11800" width="4.77734375" style="3" customWidth="1"/>
    <col min="11801" max="11804" width="5.21875" style="3" customWidth="1"/>
    <col min="11805" max="11807" width="6.6640625" style="3" customWidth="1"/>
    <col min="11808" max="11808" width="1.21875" style="3" customWidth="1"/>
    <col min="11809" max="11809" width="1.77734375" style="3" customWidth="1"/>
    <col min="11810" max="12032" width="3.44140625" style="3"/>
    <col min="12033" max="12033" width="1.77734375" style="3" customWidth="1"/>
    <col min="12034" max="12034" width="3" style="3" customWidth="1"/>
    <col min="12035" max="12037" width="4.88671875" style="3" customWidth="1"/>
    <col min="12038" max="12038" width="1.21875" style="3" customWidth="1"/>
    <col min="12039" max="12039" width="2.6640625" style="3" customWidth="1"/>
    <col min="12040" max="12045" width="6.21875" style="3" customWidth="1"/>
    <col min="12046" max="12048" width="5.21875" style="3" customWidth="1"/>
    <col min="12049" max="12049" width="4.77734375" style="3" customWidth="1"/>
    <col min="12050" max="12054" width="5.109375" style="3" customWidth="1"/>
    <col min="12055" max="12056" width="4.77734375" style="3" customWidth="1"/>
    <col min="12057" max="12060" width="5.21875" style="3" customWidth="1"/>
    <col min="12061" max="12063" width="6.6640625" style="3" customWidth="1"/>
    <col min="12064" max="12064" width="1.21875" style="3" customWidth="1"/>
    <col min="12065" max="12065" width="1.77734375" style="3" customWidth="1"/>
    <col min="12066" max="12288" width="3.44140625" style="3"/>
    <col min="12289" max="12289" width="1.77734375" style="3" customWidth="1"/>
    <col min="12290" max="12290" width="3" style="3" customWidth="1"/>
    <col min="12291" max="12293" width="4.88671875" style="3" customWidth="1"/>
    <col min="12294" max="12294" width="1.21875" style="3" customWidth="1"/>
    <col min="12295" max="12295" width="2.6640625" style="3" customWidth="1"/>
    <col min="12296" max="12301" width="6.21875" style="3" customWidth="1"/>
    <col min="12302" max="12304" width="5.21875" style="3" customWidth="1"/>
    <col min="12305" max="12305" width="4.77734375" style="3" customWidth="1"/>
    <col min="12306" max="12310" width="5.109375" style="3" customWidth="1"/>
    <col min="12311" max="12312" width="4.77734375" style="3" customWidth="1"/>
    <col min="12313" max="12316" width="5.21875" style="3" customWidth="1"/>
    <col min="12317" max="12319" width="6.6640625" style="3" customWidth="1"/>
    <col min="12320" max="12320" width="1.21875" style="3" customWidth="1"/>
    <col min="12321" max="12321" width="1.77734375" style="3" customWidth="1"/>
    <col min="12322" max="12544" width="3.44140625" style="3"/>
    <col min="12545" max="12545" width="1.77734375" style="3" customWidth="1"/>
    <col min="12546" max="12546" width="3" style="3" customWidth="1"/>
    <col min="12547" max="12549" width="4.88671875" style="3" customWidth="1"/>
    <col min="12550" max="12550" width="1.21875" style="3" customWidth="1"/>
    <col min="12551" max="12551" width="2.6640625" style="3" customWidth="1"/>
    <col min="12552" max="12557" width="6.21875" style="3" customWidth="1"/>
    <col min="12558" max="12560" width="5.21875" style="3" customWidth="1"/>
    <col min="12561" max="12561" width="4.77734375" style="3" customWidth="1"/>
    <col min="12562" max="12566" width="5.109375" style="3" customWidth="1"/>
    <col min="12567" max="12568" width="4.77734375" style="3" customWidth="1"/>
    <col min="12569" max="12572" width="5.21875" style="3" customWidth="1"/>
    <col min="12573" max="12575" width="6.6640625" style="3" customWidth="1"/>
    <col min="12576" max="12576" width="1.21875" style="3" customWidth="1"/>
    <col min="12577" max="12577" width="1.77734375" style="3" customWidth="1"/>
    <col min="12578" max="12800" width="3.44140625" style="3"/>
    <col min="12801" max="12801" width="1.77734375" style="3" customWidth="1"/>
    <col min="12802" max="12802" width="3" style="3" customWidth="1"/>
    <col min="12803" max="12805" width="4.88671875" style="3" customWidth="1"/>
    <col min="12806" max="12806" width="1.21875" style="3" customWidth="1"/>
    <col min="12807" max="12807" width="2.6640625" style="3" customWidth="1"/>
    <col min="12808" max="12813" width="6.21875" style="3" customWidth="1"/>
    <col min="12814" max="12816" width="5.21875" style="3" customWidth="1"/>
    <col min="12817" max="12817" width="4.77734375" style="3" customWidth="1"/>
    <col min="12818" max="12822" width="5.109375" style="3" customWidth="1"/>
    <col min="12823" max="12824" width="4.77734375" style="3" customWidth="1"/>
    <col min="12825" max="12828" width="5.21875" style="3" customWidth="1"/>
    <col min="12829" max="12831" width="6.6640625" style="3" customWidth="1"/>
    <col min="12832" max="12832" width="1.21875" style="3" customWidth="1"/>
    <col min="12833" max="12833" width="1.77734375" style="3" customWidth="1"/>
    <col min="12834" max="13056" width="3.44140625" style="3"/>
    <col min="13057" max="13057" width="1.77734375" style="3" customWidth="1"/>
    <col min="13058" max="13058" width="3" style="3" customWidth="1"/>
    <col min="13059" max="13061" width="4.88671875" style="3" customWidth="1"/>
    <col min="13062" max="13062" width="1.21875" style="3" customWidth="1"/>
    <col min="13063" max="13063" width="2.6640625" style="3" customWidth="1"/>
    <col min="13064" max="13069" width="6.21875" style="3" customWidth="1"/>
    <col min="13070" max="13072" width="5.21875" style="3" customWidth="1"/>
    <col min="13073" max="13073" width="4.77734375" style="3" customWidth="1"/>
    <col min="13074" max="13078" width="5.109375" style="3" customWidth="1"/>
    <col min="13079" max="13080" width="4.77734375" style="3" customWidth="1"/>
    <col min="13081" max="13084" width="5.21875" style="3" customWidth="1"/>
    <col min="13085" max="13087" width="6.6640625" style="3" customWidth="1"/>
    <col min="13088" max="13088" width="1.21875" style="3" customWidth="1"/>
    <col min="13089" max="13089" width="1.77734375" style="3" customWidth="1"/>
    <col min="13090" max="13312" width="3.44140625" style="3"/>
    <col min="13313" max="13313" width="1.77734375" style="3" customWidth="1"/>
    <col min="13314" max="13314" width="3" style="3" customWidth="1"/>
    <col min="13315" max="13317" width="4.88671875" style="3" customWidth="1"/>
    <col min="13318" max="13318" width="1.21875" style="3" customWidth="1"/>
    <col min="13319" max="13319" width="2.6640625" style="3" customWidth="1"/>
    <col min="13320" max="13325" width="6.21875" style="3" customWidth="1"/>
    <col min="13326" max="13328" width="5.21875" style="3" customWidth="1"/>
    <col min="13329" max="13329" width="4.77734375" style="3" customWidth="1"/>
    <col min="13330" max="13334" width="5.109375" style="3" customWidth="1"/>
    <col min="13335" max="13336" width="4.77734375" style="3" customWidth="1"/>
    <col min="13337" max="13340" width="5.21875" style="3" customWidth="1"/>
    <col min="13341" max="13343" width="6.6640625" style="3" customWidth="1"/>
    <col min="13344" max="13344" width="1.21875" style="3" customWidth="1"/>
    <col min="13345" max="13345" width="1.77734375" style="3" customWidth="1"/>
    <col min="13346" max="13568" width="3.44140625" style="3"/>
    <col min="13569" max="13569" width="1.77734375" style="3" customWidth="1"/>
    <col min="13570" max="13570" width="3" style="3" customWidth="1"/>
    <col min="13571" max="13573" width="4.88671875" style="3" customWidth="1"/>
    <col min="13574" max="13574" width="1.21875" style="3" customWidth="1"/>
    <col min="13575" max="13575" width="2.6640625" style="3" customWidth="1"/>
    <col min="13576" max="13581" width="6.21875" style="3" customWidth="1"/>
    <col min="13582" max="13584" width="5.21875" style="3" customWidth="1"/>
    <col min="13585" max="13585" width="4.77734375" style="3" customWidth="1"/>
    <col min="13586" max="13590" width="5.109375" style="3" customWidth="1"/>
    <col min="13591" max="13592" width="4.77734375" style="3" customWidth="1"/>
    <col min="13593" max="13596" width="5.21875" style="3" customWidth="1"/>
    <col min="13597" max="13599" width="6.6640625" style="3" customWidth="1"/>
    <col min="13600" max="13600" width="1.21875" style="3" customWidth="1"/>
    <col min="13601" max="13601" width="1.77734375" style="3" customWidth="1"/>
    <col min="13602" max="13824" width="3.44140625" style="3"/>
    <col min="13825" max="13825" width="1.77734375" style="3" customWidth="1"/>
    <col min="13826" max="13826" width="3" style="3" customWidth="1"/>
    <col min="13827" max="13829" width="4.88671875" style="3" customWidth="1"/>
    <col min="13830" max="13830" width="1.21875" style="3" customWidth="1"/>
    <col min="13831" max="13831" width="2.6640625" style="3" customWidth="1"/>
    <col min="13832" max="13837" width="6.21875" style="3" customWidth="1"/>
    <col min="13838" max="13840" width="5.21875" style="3" customWidth="1"/>
    <col min="13841" max="13841" width="4.77734375" style="3" customWidth="1"/>
    <col min="13842" max="13846" width="5.109375" style="3" customWidth="1"/>
    <col min="13847" max="13848" width="4.77734375" style="3" customWidth="1"/>
    <col min="13849" max="13852" width="5.21875" style="3" customWidth="1"/>
    <col min="13853" max="13855" width="6.6640625" style="3" customWidth="1"/>
    <col min="13856" max="13856" width="1.21875" style="3" customWidth="1"/>
    <col min="13857" max="13857" width="1.77734375" style="3" customWidth="1"/>
    <col min="13858" max="14080" width="3.44140625" style="3"/>
    <col min="14081" max="14081" width="1.77734375" style="3" customWidth="1"/>
    <col min="14082" max="14082" width="3" style="3" customWidth="1"/>
    <col min="14083" max="14085" width="4.88671875" style="3" customWidth="1"/>
    <col min="14086" max="14086" width="1.21875" style="3" customWidth="1"/>
    <col min="14087" max="14087" width="2.6640625" style="3" customWidth="1"/>
    <col min="14088" max="14093" width="6.21875" style="3" customWidth="1"/>
    <col min="14094" max="14096" width="5.21875" style="3" customWidth="1"/>
    <col min="14097" max="14097" width="4.77734375" style="3" customWidth="1"/>
    <col min="14098" max="14102" width="5.109375" style="3" customWidth="1"/>
    <col min="14103" max="14104" width="4.77734375" style="3" customWidth="1"/>
    <col min="14105" max="14108" width="5.21875" style="3" customWidth="1"/>
    <col min="14109" max="14111" width="6.6640625" style="3" customWidth="1"/>
    <col min="14112" max="14112" width="1.21875" style="3" customWidth="1"/>
    <col min="14113" max="14113" width="1.77734375" style="3" customWidth="1"/>
    <col min="14114" max="14336" width="3.44140625" style="3"/>
    <col min="14337" max="14337" width="1.77734375" style="3" customWidth="1"/>
    <col min="14338" max="14338" width="3" style="3" customWidth="1"/>
    <col min="14339" max="14341" width="4.88671875" style="3" customWidth="1"/>
    <col min="14342" max="14342" width="1.21875" style="3" customWidth="1"/>
    <col min="14343" max="14343" width="2.6640625" style="3" customWidth="1"/>
    <col min="14344" max="14349" width="6.21875" style="3" customWidth="1"/>
    <col min="14350" max="14352" width="5.21875" style="3" customWidth="1"/>
    <col min="14353" max="14353" width="4.77734375" style="3" customWidth="1"/>
    <col min="14354" max="14358" width="5.109375" style="3" customWidth="1"/>
    <col min="14359" max="14360" width="4.77734375" style="3" customWidth="1"/>
    <col min="14361" max="14364" width="5.21875" style="3" customWidth="1"/>
    <col min="14365" max="14367" width="6.6640625" style="3" customWidth="1"/>
    <col min="14368" max="14368" width="1.21875" style="3" customWidth="1"/>
    <col min="14369" max="14369" width="1.77734375" style="3" customWidth="1"/>
    <col min="14370" max="14592" width="3.44140625" style="3"/>
    <col min="14593" max="14593" width="1.77734375" style="3" customWidth="1"/>
    <col min="14594" max="14594" width="3" style="3" customWidth="1"/>
    <col min="14595" max="14597" width="4.88671875" style="3" customWidth="1"/>
    <col min="14598" max="14598" width="1.21875" style="3" customWidth="1"/>
    <col min="14599" max="14599" width="2.6640625" style="3" customWidth="1"/>
    <col min="14600" max="14605" width="6.21875" style="3" customWidth="1"/>
    <col min="14606" max="14608" width="5.21875" style="3" customWidth="1"/>
    <col min="14609" max="14609" width="4.77734375" style="3" customWidth="1"/>
    <col min="14610" max="14614" width="5.109375" style="3" customWidth="1"/>
    <col min="14615" max="14616" width="4.77734375" style="3" customWidth="1"/>
    <col min="14617" max="14620" width="5.21875" style="3" customWidth="1"/>
    <col min="14621" max="14623" width="6.6640625" style="3" customWidth="1"/>
    <col min="14624" max="14624" width="1.21875" style="3" customWidth="1"/>
    <col min="14625" max="14625" width="1.77734375" style="3" customWidth="1"/>
    <col min="14626" max="14848" width="3.44140625" style="3"/>
    <col min="14849" max="14849" width="1.77734375" style="3" customWidth="1"/>
    <col min="14850" max="14850" width="3" style="3" customWidth="1"/>
    <col min="14851" max="14853" width="4.88671875" style="3" customWidth="1"/>
    <col min="14854" max="14854" width="1.21875" style="3" customWidth="1"/>
    <col min="14855" max="14855" width="2.6640625" style="3" customWidth="1"/>
    <col min="14856" max="14861" width="6.21875" style="3" customWidth="1"/>
    <col min="14862" max="14864" width="5.21875" style="3" customWidth="1"/>
    <col min="14865" max="14865" width="4.77734375" style="3" customWidth="1"/>
    <col min="14866" max="14870" width="5.109375" style="3" customWidth="1"/>
    <col min="14871" max="14872" width="4.77734375" style="3" customWidth="1"/>
    <col min="14873" max="14876" width="5.21875" style="3" customWidth="1"/>
    <col min="14877" max="14879" width="6.6640625" style="3" customWidth="1"/>
    <col min="14880" max="14880" width="1.21875" style="3" customWidth="1"/>
    <col min="14881" max="14881" width="1.77734375" style="3" customWidth="1"/>
    <col min="14882" max="15104" width="3.44140625" style="3"/>
    <col min="15105" max="15105" width="1.77734375" style="3" customWidth="1"/>
    <col min="15106" max="15106" width="3" style="3" customWidth="1"/>
    <col min="15107" max="15109" width="4.88671875" style="3" customWidth="1"/>
    <col min="15110" max="15110" width="1.21875" style="3" customWidth="1"/>
    <col min="15111" max="15111" width="2.6640625" style="3" customWidth="1"/>
    <col min="15112" max="15117" width="6.21875" style="3" customWidth="1"/>
    <col min="15118" max="15120" width="5.21875" style="3" customWidth="1"/>
    <col min="15121" max="15121" width="4.77734375" style="3" customWidth="1"/>
    <col min="15122" max="15126" width="5.109375" style="3" customWidth="1"/>
    <col min="15127" max="15128" width="4.77734375" style="3" customWidth="1"/>
    <col min="15129" max="15132" width="5.21875" style="3" customWidth="1"/>
    <col min="15133" max="15135" width="6.6640625" style="3" customWidth="1"/>
    <col min="15136" max="15136" width="1.21875" style="3" customWidth="1"/>
    <col min="15137" max="15137" width="1.77734375" style="3" customWidth="1"/>
    <col min="15138" max="15360" width="3.44140625" style="3"/>
    <col min="15361" max="15361" width="1.77734375" style="3" customWidth="1"/>
    <col min="15362" max="15362" width="3" style="3" customWidth="1"/>
    <col min="15363" max="15365" width="4.88671875" style="3" customWidth="1"/>
    <col min="15366" max="15366" width="1.21875" style="3" customWidth="1"/>
    <col min="15367" max="15367" width="2.6640625" style="3" customWidth="1"/>
    <col min="15368" max="15373" width="6.21875" style="3" customWidth="1"/>
    <col min="15374" max="15376" width="5.21875" style="3" customWidth="1"/>
    <col min="15377" max="15377" width="4.77734375" style="3" customWidth="1"/>
    <col min="15378" max="15382" width="5.109375" style="3" customWidth="1"/>
    <col min="15383" max="15384" width="4.77734375" style="3" customWidth="1"/>
    <col min="15385" max="15388" width="5.21875" style="3" customWidth="1"/>
    <col min="15389" max="15391" width="6.6640625" style="3" customWidth="1"/>
    <col min="15392" max="15392" width="1.21875" style="3" customWidth="1"/>
    <col min="15393" max="15393" width="1.77734375" style="3" customWidth="1"/>
    <col min="15394" max="15616" width="3.44140625" style="3"/>
    <col min="15617" max="15617" width="1.77734375" style="3" customWidth="1"/>
    <col min="15618" max="15618" width="3" style="3" customWidth="1"/>
    <col min="15619" max="15621" width="4.88671875" style="3" customWidth="1"/>
    <col min="15622" max="15622" width="1.21875" style="3" customWidth="1"/>
    <col min="15623" max="15623" width="2.6640625" style="3" customWidth="1"/>
    <col min="15624" max="15629" width="6.21875" style="3" customWidth="1"/>
    <col min="15630" max="15632" width="5.21875" style="3" customWidth="1"/>
    <col min="15633" max="15633" width="4.77734375" style="3" customWidth="1"/>
    <col min="15634" max="15638" width="5.109375" style="3" customWidth="1"/>
    <col min="15639" max="15640" width="4.77734375" style="3" customWidth="1"/>
    <col min="15641" max="15644" width="5.21875" style="3" customWidth="1"/>
    <col min="15645" max="15647" width="6.6640625" style="3" customWidth="1"/>
    <col min="15648" max="15648" width="1.21875" style="3" customWidth="1"/>
    <col min="15649" max="15649" width="1.77734375" style="3" customWidth="1"/>
    <col min="15650" max="15872" width="3.44140625" style="3"/>
    <col min="15873" max="15873" width="1.77734375" style="3" customWidth="1"/>
    <col min="15874" max="15874" width="3" style="3" customWidth="1"/>
    <col min="15875" max="15877" width="4.88671875" style="3" customWidth="1"/>
    <col min="15878" max="15878" width="1.21875" style="3" customWidth="1"/>
    <col min="15879" max="15879" width="2.6640625" style="3" customWidth="1"/>
    <col min="15880" max="15885" width="6.21875" style="3" customWidth="1"/>
    <col min="15886" max="15888" width="5.21875" style="3" customWidth="1"/>
    <col min="15889" max="15889" width="4.77734375" style="3" customWidth="1"/>
    <col min="15890" max="15894" width="5.109375" style="3" customWidth="1"/>
    <col min="15895" max="15896" width="4.77734375" style="3" customWidth="1"/>
    <col min="15897" max="15900" width="5.21875" style="3" customWidth="1"/>
    <col min="15901" max="15903" width="6.6640625" style="3" customWidth="1"/>
    <col min="15904" max="15904" width="1.21875" style="3" customWidth="1"/>
    <col min="15905" max="15905" width="1.77734375" style="3" customWidth="1"/>
    <col min="15906" max="16128" width="3.44140625" style="3"/>
    <col min="16129" max="16129" width="1.77734375" style="3" customWidth="1"/>
    <col min="16130" max="16130" width="3" style="3" customWidth="1"/>
    <col min="16131" max="16133" width="4.88671875" style="3" customWidth="1"/>
    <col min="16134" max="16134" width="1.21875" style="3" customWidth="1"/>
    <col min="16135" max="16135" width="2.6640625" style="3" customWidth="1"/>
    <col min="16136" max="16141" width="6.21875" style="3" customWidth="1"/>
    <col min="16142" max="16144" width="5.21875" style="3" customWidth="1"/>
    <col min="16145" max="16145" width="4.77734375" style="3" customWidth="1"/>
    <col min="16146" max="16150" width="5.109375" style="3" customWidth="1"/>
    <col min="16151" max="16152" width="4.77734375" style="3" customWidth="1"/>
    <col min="16153" max="16156" width="5.21875" style="3" customWidth="1"/>
    <col min="16157" max="16159" width="6.6640625" style="3" customWidth="1"/>
    <col min="16160" max="16160" width="1.21875" style="3" customWidth="1"/>
    <col min="16161" max="16161" width="1.77734375" style="3" customWidth="1"/>
    <col min="16162" max="16384" width="3.44140625" style="3"/>
  </cols>
  <sheetData>
    <row r="1" spans="2:32" s="698" customFormat="1" ht="5.25" customHeight="1"/>
    <row r="2" spans="2:32" s="698" customFormat="1">
      <c r="B2" s="698" t="s">
        <v>1361</v>
      </c>
    </row>
    <row r="3" spans="2:32" s="698" customFormat="1">
      <c r="W3" s="45" t="s">
        <v>544</v>
      </c>
      <c r="X3" s="1899"/>
      <c r="Y3" s="1899"/>
      <c r="Z3" s="698" t="s">
        <v>34</v>
      </c>
      <c r="AA3" s="1899"/>
      <c r="AB3" s="1899"/>
      <c r="AC3" s="698" t="s">
        <v>392</v>
      </c>
      <c r="AD3" s="45"/>
      <c r="AE3" s="698" t="s">
        <v>241</v>
      </c>
    </row>
    <row r="4" spans="2:32" s="698" customFormat="1" ht="6.75" customHeight="1">
      <c r="AD4" s="45"/>
    </row>
    <row r="5" spans="2:32" s="698" customFormat="1" ht="26.25" customHeight="1">
      <c r="B5" s="2022" t="s">
        <v>1355</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row>
    <row r="6" spans="2:32" s="698" customFormat="1" ht="7.5" customHeight="1"/>
    <row r="7" spans="2:32" s="698" customFormat="1" ht="30" customHeight="1">
      <c r="B7" s="2011" t="s">
        <v>199</v>
      </c>
      <c r="C7" s="2012"/>
      <c r="D7" s="2012"/>
      <c r="E7" s="2014"/>
      <c r="F7" s="2025"/>
      <c r="G7" s="2025"/>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row>
    <row r="8" spans="2:32" ht="30" customHeight="1">
      <c r="B8" s="2011" t="s">
        <v>200</v>
      </c>
      <c r="C8" s="2012"/>
      <c r="D8" s="2012"/>
      <c r="E8" s="2014"/>
      <c r="F8" s="704"/>
      <c r="G8" s="705"/>
      <c r="H8" s="706" t="s">
        <v>121</v>
      </c>
      <c r="I8" s="705" t="s">
        <v>1174</v>
      </c>
      <c r="J8" s="705"/>
      <c r="K8" s="705"/>
      <c r="L8" s="705"/>
      <c r="M8" s="706" t="s">
        <v>121</v>
      </c>
      <c r="N8" s="705" t="s">
        <v>1175</v>
      </c>
      <c r="O8" s="705"/>
      <c r="P8" s="705"/>
      <c r="Q8" s="705"/>
      <c r="R8" s="705"/>
      <c r="S8" s="706" t="s">
        <v>121</v>
      </c>
      <c r="T8" s="705" t="s">
        <v>1176</v>
      </c>
      <c r="U8" s="705"/>
      <c r="V8" s="705"/>
      <c r="W8" s="705"/>
      <c r="X8" s="705"/>
      <c r="Y8" s="705"/>
      <c r="Z8" s="705"/>
      <c r="AA8" s="705"/>
      <c r="AB8" s="705"/>
      <c r="AC8" s="705"/>
      <c r="AD8" s="705"/>
      <c r="AE8" s="705"/>
      <c r="AF8" s="709"/>
    </row>
    <row r="9" spans="2:32" ht="30" customHeight="1">
      <c r="B9" s="2011" t="s">
        <v>201</v>
      </c>
      <c r="C9" s="2012"/>
      <c r="D9" s="2012"/>
      <c r="E9" s="2014"/>
      <c r="F9" s="695"/>
      <c r="G9" s="711"/>
      <c r="H9" s="712" t="s">
        <v>121</v>
      </c>
      <c r="I9" s="698" t="s">
        <v>1356</v>
      </c>
      <c r="J9" s="711"/>
      <c r="K9" s="711"/>
      <c r="L9" s="711"/>
      <c r="M9" s="711"/>
      <c r="N9" s="711"/>
      <c r="O9" s="711"/>
      <c r="P9" s="711"/>
      <c r="Q9" s="711"/>
      <c r="R9" s="711"/>
      <c r="S9" s="707" t="s">
        <v>121</v>
      </c>
      <c r="T9" s="698" t="s">
        <v>1357</v>
      </c>
      <c r="U9" s="713"/>
      <c r="V9" s="711"/>
      <c r="W9" s="711"/>
      <c r="X9" s="711"/>
      <c r="Y9" s="711"/>
      <c r="Z9" s="711"/>
      <c r="AA9" s="711"/>
      <c r="AB9" s="711"/>
      <c r="AC9" s="711"/>
      <c r="AD9" s="711"/>
      <c r="AE9" s="711"/>
      <c r="AF9" s="697"/>
    </row>
    <row r="10" spans="2:32" ht="30" customHeight="1">
      <c r="B10" s="1994" t="s">
        <v>202</v>
      </c>
      <c r="C10" s="1995"/>
      <c r="D10" s="1995"/>
      <c r="E10" s="1996"/>
      <c r="F10" s="41"/>
      <c r="G10" s="22"/>
      <c r="H10" s="707" t="s">
        <v>121</v>
      </c>
      <c r="I10" s="7" t="s">
        <v>1358</v>
      </c>
      <c r="J10" s="22"/>
      <c r="K10" s="22"/>
      <c r="L10" s="22"/>
      <c r="M10" s="22"/>
      <c r="N10" s="22"/>
      <c r="O10" s="22"/>
      <c r="P10" s="22"/>
      <c r="Q10" s="22"/>
      <c r="R10" s="22"/>
      <c r="S10" s="22"/>
      <c r="T10" s="7"/>
      <c r="U10" s="710"/>
      <c r="V10" s="22"/>
      <c r="W10" s="22"/>
      <c r="X10" s="22"/>
      <c r="Y10" s="22"/>
      <c r="Z10" s="22"/>
      <c r="AA10" s="22"/>
      <c r="AB10" s="22"/>
      <c r="AC10" s="22"/>
      <c r="AD10" s="22"/>
      <c r="AE10" s="22"/>
      <c r="AF10" s="23"/>
    </row>
    <row r="11" spans="2:32" ht="30" customHeight="1">
      <c r="B11" s="1997"/>
      <c r="C11" s="1998"/>
      <c r="D11" s="1998"/>
      <c r="E11" s="1999"/>
      <c r="F11" s="695"/>
      <c r="G11" s="711"/>
      <c r="H11" s="712" t="s">
        <v>121</v>
      </c>
      <c r="I11" s="8" t="s">
        <v>1359</v>
      </c>
      <c r="J11" s="711"/>
      <c r="K11" s="711"/>
      <c r="L11" s="711"/>
      <c r="M11" s="711"/>
      <c r="N11" s="711"/>
      <c r="O11" s="711"/>
      <c r="P11" s="711"/>
      <c r="Q11" s="711"/>
      <c r="R11" s="711"/>
      <c r="S11" s="711"/>
      <c r="T11" s="8"/>
      <c r="U11" s="713"/>
      <c r="V11" s="711"/>
      <c r="W11" s="711"/>
      <c r="X11" s="711"/>
      <c r="Y11" s="711"/>
      <c r="Z11" s="711"/>
      <c r="AA11" s="711"/>
      <c r="AB11" s="711"/>
      <c r="AC11" s="711"/>
      <c r="AD11" s="711"/>
      <c r="AE11" s="711"/>
      <c r="AF11" s="697"/>
    </row>
    <row r="12" spans="2:32" s="698" customFormat="1" ht="15" customHeight="1">
      <c r="B12" s="7"/>
      <c r="C12" s="7"/>
      <c r="D12" s="7"/>
      <c r="E12" s="7"/>
      <c r="Q12" s="45"/>
    </row>
    <row r="13" spans="2:32" s="698" customFormat="1" ht="7.5" customHeight="1" thickBot="1">
      <c r="B13" s="6"/>
      <c r="C13" s="7"/>
      <c r="D13" s="7"/>
      <c r="E13" s="4"/>
      <c r="F13" s="7"/>
      <c r="G13" s="7"/>
      <c r="H13" s="7"/>
      <c r="I13" s="7"/>
      <c r="J13" s="7"/>
      <c r="K13" s="7"/>
      <c r="L13" s="7"/>
      <c r="M13" s="7"/>
      <c r="N13" s="7"/>
      <c r="O13" s="7"/>
      <c r="P13" s="7"/>
      <c r="Q13" s="443"/>
      <c r="R13" s="7"/>
      <c r="S13" s="7"/>
      <c r="T13" s="7"/>
      <c r="U13" s="7"/>
      <c r="V13" s="7"/>
      <c r="W13" s="7"/>
      <c r="X13" s="7"/>
      <c r="Y13" s="7"/>
      <c r="Z13" s="7"/>
      <c r="AA13" s="7"/>
      <c r="AB13" s="7"/>
      <c r="AC13" s="7"/>
      <c r="AD13" s="7"/>
      <c r="AE13" s="7"/>
      <c r="AF13" s="4"/>
    </row>
    <row r="14" spans="2:32" s="698" customFormat="1" ht="21" customHeight="1">
      <c r="B14" s="1905" t="s">
        <v>203</v>
      </c>
      <c r="C14" s="1906"/>
      <c r="D14" s="1906"/>
      <c r="E14" s="1910"/>
      <c r="AD14" s="2254" t="s">
        <v>204</v>
      </c>
      <c r="AE14" s="2255"/>
      <c r="AF14" s="444"/>
    </row>
    <row r="15" spans="2:32" s="698" customFormat="1" ht="21" customHeight="1">
      <c r="B15" s="1905"/>
      <c r="C15" s="1906"/>
      <c r="D15" s="1906"/>
      <c r="E15" s="1910"/>
      <c r="AD15" s="2256"/>
      <c r="AE15" s="2257"/>
      <c r="AF15" s="444"/>
    </row>
    <row r="16" spans="2:32" s="698" customFormat="1" ht="21" customHeight="1">
      <c r="B16" s="1905"/>
      <c r="C16" s="1906"/>
      <c r="D16" s="1906"/>
      <c r="E16" s="1910"/>
      <c r="G16" s="6" t="s">
        <v>205</v>
      </c>
      <c r="H16" s="7"/>
      <c r="I16" s="7"/>
      <c r="J16" s="7"/>
      <c r="K16" s="7"/>
      <c r="L16" s="7"/>
      <c r="M16" s="7"/>
      <c r="N16" s="7"/>
      <c r="O16" s="7"/>
      <c r="P16" s="7"/>
      <c r="Q16" s="7"/>
      <c r="R16" s="7"/>
      <c r="S16" s="7"/>
      <c r="T16" s="7"/>
      <c r="U16" s="7"/>
      <c r="V16" s="7"/>
      <c r="W16" s="7"/>
      <c r="X16" s="7"/>
      <c r="Y16" s="7"/>
      <c r="Z16" s="7"/>
      <c r="AA16" s="7"/>
      <c r="AB16" s="7"/>
      <c r="AC16" s="7"/>
      <c r="AD16" s="445"/>
      <c r="AE16" s="446"/>
      <c r="AF16" s="444"/>
    </row>
    <row r="17" spans="2:32" s="698" customFormat="1" ht="30" customHeight="1">
      <c r="B17" s="447"/>
      <c r="C17" s="448"/>
      <c r="D17" s="448"/>
      <c r="E17" s="449"/>
      <c r="G17" s="450"/>
      <c r="H17" s="668" t="s">
        <v>107</v>
      </c>
      <c r="I17" s="2237" t="s">
        <v>206</v>
      </c>
      <c r="J17" s="2252"/>
      <c r="K17" s="2252"/>
      <c r="L17" s="2252"/>
      <c r="M17" s="2253"/>
      <c r="N17" s="686"/>
      <c r="O17" s="682" t="s">
        <v>89</v>
      </c>
      <c r="P17" s="2230" t="s">
        <v>198</v>
      </c>
      <c r="Q17" s="2097" t="s">
        <v>207</v>
      </c>
      <c r="R17" s="1884" t="s">
        <v>767</v>
      </c>
      <c r="S17" s="1884"/>
      <c r="T17" s="1884"/>
      <c r="U17" s="1884"/>
      <c r="V17" s="2237"/>
      <c r="W17" s="2002"/>
      <c r="X17" s="1789" t="s">
        <v>60</v>
      </c>
      <c r="Y17" s="665" t="s">
        <v>198</v>
      </c>
      <c r="Z17" s="2096" t="s">
        <v>208</v>
      </c>
      <c r="AA17" s="2096"/>
      <c r="AB17" s="2096"/>
      <c r="AC17" s="2096"/>
      <c r="AD17" s="714" t="s">
        <v>121</v>
      </c>
      <c r="AE17" s="666">
        <v>20</v>
      </c>
      <c r="AF17" s="444"/>
    </row>
    <row r="18" spans="2:32" s="698" customFormat="1" ht="30" customHeight="1">
      <c r="B18" s="447"/>
      <c r="C18" s="448"/>
      <c r="D18" s="448"/>
      <c r="E18" s="449"/>
      <c r="G18" s="450"/>
      <c r="H18" s="668" t="s">
        <v>104</v>
      </c>
      <c r="I18" s="2237" t="s">
        <v>209</v>
      </c>
      <c r="J18" s="1785"/>
      <c r="K18" s="1785"/>
      <c r="L18" s="1785"/>
      <c r="M18" s="1786"/>
      <c r="N18" s="684"/>
      <c r="O18" s="671" t="s">
        <v>89</v>
      </c>
      <c r="P18" s="2230"/>
      <c r="Q18" s="2097"/>
      <c r="R18" s="1884"/>
      <c r="S18" s="1884"/>
      <c r="T18" s="1884"/>
      <c r="U18" s="1884"/>
      <c r="V18" s="2237"/>
      <c r="W18" s="2008"/>
      <c r="X18" s="1789"/>
      <c r="Y18" s="665" t="s">
        <v>198</v>
      </c>
      <c r="Z18" s="2096" t="s">
        <v>210</v>
      </c>
      <c r="AA18" s="2096"/>
      <c r="AB18" s="2096"/>
      <c r="AC18" s="2096"/>
      <c r="AD18" s="714" t="s">
        <v>121</v>
      </c>
      <c r="AE18" s="666">
        <v>10</v>
      </c>
      <c r="AF18" s="444"/>
    </row>
    <row r="19" spans="2:32" s="698" customFormat="1" ht="30" customHeight="1">
      <c r="B19" s="447"/>
      <c r="C19" s="448"/>
      <c r="D19" s="448"/>
      <c r="E19" s="449"/>
      <c r="G19" s="450"/>
      <c r="H19" s="668" t="s">
        <v>211</v>
      </c>
      <c r="I19" s="2237" t="s">
        <v>212</v>
      </c>
      <c r="J19" s="1785"/>
      <c r="K19" s="1785"/>
      <c r="L19" s="1785"/>
      <c r="M19" s="1786"/>
      <c r="N19" s="684"/>
      <c r="O19" s="671" t="s">
        <v>89</v>
      </c>
      <c r="P19" s="2230"/>
      <c r="Q19" s="2097"/>
      <c r="R19" s="1884"/>
      <c r="S19" s="1884"/>
      <c r="T19" s="1884"/>
      <c r="U19" s="1884"/>
      <c r="V19" s="2237"/>
      <c r="W19" s="2005"/>
      <c r="X19" s="1789"/>
      <c r="Y19" s="665" t="s">
        <v>198</v>
      </c>
      <c r="Z19" s="2096" t="s">
        <v>213</v>
      </c>
      <c r="AA19" s="2096"/>
      <c r="AB19" s="2096"/>
      <c r="AC19" s="2096"/>
      <c r="AD19" s="714" t="s">
        <v>121</v>
      </c>
      <c r="AE19" s="666">
        <v>0</v>
      </c>
      <c r="AF19" s="444"/>
    </row>
    <row r="20" spans="2:32" s="698" customFormat="1" ht="7.5" customHeight="1">
      <c r="B20" s="447"/>
      <c r="C20" s="448"/>
      <c r="D20" s="448"/>
      <c r="E20" s="449"/>
      <c r="G20" s="451"/>
      <c r="H20" s="8"/>
      <c r="I20" s="685"/>
      <c r="J20" s="685"/>
      <c r="K20" s="685"/>
      <c r="L20" s="685"/>
      <c r="M20" s="685"/>
      <c r="N20" s="685"/>
      <c r="O20" s="685"/>
      <c r="P20" s="685"/>
      <c r="Q20" s="685"/>
      <c r="R20" s="685"/>
      <c r="S20" s="685"/>
      <c r="T20" s="685"/>
      <c r="U20" s="685"/>
      <c r="V20" s="685"/>
      <c r="W20" s="8"/>
      <c r="X20" s="675"/>
      <c r="Y20" s="675"/>
      <c r="Z20" s="8"/>
      <c r="AA20" s="8"/>
      <c r="AB20" s="8"/>
      <c r="AC20" s="8"/>
      <c r="AD20" s="452"/>
      <c r="AE20" s="715"/>
      <c r="AF20" s="444"/>
    </row>
    <row r="21" spans="2:32" s="698" customFormat="1" ht="21" customHeight="1">
      <c r="B21" s="447"/>
      <c r="C21" s="448"/>
      <c r="D21" s="448"/>
      <c r="E21" s="449"/>
      <c r="G21" s="6" t="s">
        <v>214</v>
      </c>
      <c r="H21" s="7"/>
      <c r="I21" s="683"/>
      <c r="J21" s="683"/>
      <c r="K21" s="683"/>
      <c r="L21" s="683"/>
      <c r="M21" s="683"/>
      <c r="N21" s="683"/>
      <c r="O21" s="683"/>
      <c r="P21" s="683"/>
      <c r="Q21" s="683"/>
      <c r="R21" s="683"/>
      <c r="S21" s="683"/>
      <c r="T21" s="683"/>
      <c r="U21" s="683"/>
      <c r="V21" s="683"/>
      <c r="W21" s="7"/>
      <c r="X21" s="674"/>
      <c r="Y21" s="674"/>
      <c r="Z21" s="7"/>
      <c r="AA21" s="7"/>
      <c r="AB21" s="7"/>
      <c r="AC21" s="7"/>
      <c r="AD21" s="453"/>
      <c r="AE21" s="716"/>
      <c r="AF21" s="444"/>
    </row>
    <row r="22" spans="2:32" s="698" customFormat="1" ht="23.25" customHeight="1">
      <c r="B22" s="662"/>
      <c r="C22" s="663"/>
      <c r="D22" s="663"/>
      <c r="E22" s="664"/>
      <c r="G22" s="450"/>
      <c r="H22" s="668" t="s">
        <v>107</v>
      </c>
      <c r="I22" s="2237" t="s">
        <v>215</v>
      </c>
      <c r="J22" s="1785"/>
      <c r="K22" s="1785"/>
      <c r="L22" s="1785"/>
      <c r="M22" s="1786"/>
      <c r="N22" s="686"/>
      <c r="O22" s="682" t="s">
        <v>89</v>
      </c>
      <c r="P22" s="2230" t="s">
        <v>198</v>
      </c>
      <c r="Q22" s="2097" t="s">
        <v>207</v>
      </c>
      <c r="R22" s="1884" t="s">
        <v>768</v>
      </c>
      <c r="S22" s="1884"/>
      <c r="T22" s="1884"/>
      <c r="U22" s="1884"/>
      <c r="V22" s="1884"/>
      <c r="W22" s="2002"/>
      <c r="X22" s="2004" t="s">
        <v>60</v>
      </c>
      <c r="Y22" s="665" t="s">
        <v>198</v>
      </c>
      <c r="Z22" s="2096" t="s">
        <v>216</v>
      </c>
      <c r="AA22" s="2096"/>
      <c r="AB22" s="2096"/>
      <c r="AC22" s="2096"/>
      <c r="AD22" s="714" t="s">
        <v>121</v>
      </c>
      <c r="AE22" s="666">
        <v>20</v>
      </c>
      <c r="AF22" s="444"/>
    </row>
    <row r="23" spans="2:32" s="698" customFormat="1" ht="30" customHeight="1">
      <c r="B23" s="662"/>
      <c r="C23" s="663"/>
      <c r="D23" s="663"/>
      <c r="E23" s="664"/>
      <c r="G23" s="450"/>
      <c r="H23" s="668" t="s">
        <v>104</v>
      </c>
      <c r="I23" s="2237" t="s">
        <v>217</v>
      </c>
      <c r="J23" s="1785"/>
      <c r="K23" s="1785"/>
      <c r="L23" s="1785"/>
      <c r="M23" s="1786"/>
      <c r="N23" s="684"/>
      <c r="O23" s="671" t="s">
        <v>89</v>
      </c>
      <c r="P23" s="2230"/>
      <c r="Q23" s="2097"/>
      <c r="R23" s="1884"/>
      <c r="S23" s="1884"/>
      <c r="T23" s="1884"/>
      <c r="U23" s="1884"/>
      <c r="V23" s="1884"/>
      <c r="W23" s="2008"/>
      <c r="X23" s="2009"/>
      <c r="Y23" s="665" t="s">
        <v>198</v>
      </c>
      <c r="Z23" s="2096" t="s">
        <v>218</v>
      </c>
      <c r="AA23" s="2096"/>
      <c r="AB23" s="2096"/>
      <c r="AC23" s="2096"/>
      <c r="AD23" s="714" t="s">
        <v>121</v>
      </c>
      <c r="AE23" s="666">
        <v>10</v>
      </c>
      <c r="AF23" s="444"/>
    </row>
    <row r="24" spans="2:32" s="698" customFormat="1" ht="24.75" customHeight="1">
      <c r="B24" s="662"/>
      <c r="C24" s="663"/>
      <c r="D24" s="663"/>
      <c r="E24" s="664"/>
      <c r="G24" s="450"/>
      <c r="H24" s="668" t="s">
        <v>211</v>
      </c>
      <c r="I24" s="2237" t="s">
        <v>219</v>
      </c>
      <c r="J24" s="1785"/>
      <c r="K24" s="1785"/>
      <c r="L24" s="1785"/>
      <c r="M24" s="1786"/>
      <c r="N24" s="684"/>
      <c r="O24" s="671" t="s">
        <v>89</v>
      </c>
      <c r="P24" s="2230"/>
      <c r="Q24" s="2097"/>
      <c r="R24" s="1884"/>
      <c r="S24" s="1884"/>
      <c r="T24" s="1884"/>
      <c r="U24" s="1884"/>
      <c r="V24" s="1884"/>
      <c r="W24" s="2005"/>
      <c r="X24" s="2007"/>
      <c r="Y24" s="665" t="s">
        <v>198</v>
      </c>
      <c r="Z24" s="2096" t="s">
        <v>220</v>
      </c>
      <c r="AA24" s="2096"/>
      <c r="AB24" s="2096"/>
      <c r="AC24" s="2096"/>
      <c r="AD24" s="714" t="s">
        <v>121</v>
      </c>
      <c r="AE24" s="666">
        <v>0</v>
      </c>
      <c r="AF24" s="455"/>
    </row>
    <row r="25" spans="2:32" s="698" customFormat="1" ht="7.5" customHeight="1">
      <c r="B25" s="662"/>
      <c r="C25" s="663"/>
      <c r="D25" s="663"/>
      <c r="E25" s="664"/>
      <c r="G25" s="451"/>
      <c r="H25" s="8"/>
      <c r="I25" s="673"/>
      <c r="J25" s="670"/>
      <c r="K25" s="670"/>
      <c r="L25" s="670"/>
      <c r="M25" s="670"/>
      <c r="N25" s="685"/>
      <c r="O25" s="456"/>
      <c r="P25" s="457"/>
      <c r="Q25" s="457"/>
      <c r="R25" s="685"/>
      <c r="S25" s="685"/>
      <c r="T25" s="685"/>
      <c r="U25" s="685"/>
      <c r="V25" s="685"/>
      <c r="W25" s="8"/>
      <c r="X25" s="675"/>
      <c r="Y25" s="675"/>
      <c r="Z25" s="8"/>
      <c r="AA25" s="8"/>
      <c r="AB25" s="8"/>
      <c r="AC25" s="8"/>
      <c r="AD25" s="452"/>
      <c r="AE25" s="715"/>
      <c r="AF25" s="444"/>
    </row>
    <row r="26" spans="2:32" s="698" customFormat="1" ht="21" customHeight="1">
      <c r="B26" s="450"/>
      <c r="E26" s="444"/>
      <c r="G26" s="450" t="s">
        <v>221</v>
      </c>
      <c r="I26" s="663"/>
      <c r="J26" s="663"/>
      <c r="K26" s="663"/>
      <c r="L26" s="663"/>
      <c r="M26" s="663"/>
      <c r="N26" s="663"/>
      <c r="O26" s="663"/>
      <c r="P26" s="663"/>
      <c r="Q26" s="663"/>
      <c r="R26" s="663"/>
      <c r="S26" s="663"/>
      <c r="T26" s="663"/>
      <c r="U26" s="663"/>
      <c r="V26" s="663"/>
      <c r="X26" s="661"/>
      <c r="Y26" s="661"/>
      <c r="AD26" s="453"/>
      <c r="AE26" s="716"/>
      <c r="AF26" s="444"/>
    </row>
    <row r="27" spans="2:32" s="698" customFormat="1" ht="30.75" customHeight="1">
      <c r="B27" s="447"/>
      <c r="C27" s="448"/>
      <c r="D27" s="448"/>
      <c r="E27" s="449"/>
      <c r="G27" s="450"/>
      <c r="H27" s="2098" t="s">
        <v>107</v>
      </c>
      <c r="I27" s="2231" t="s">
        <v>769</v>
      </c>
      <c r="J27" s="2232"/>
      <c r="K27" s="2232"/>
      <c r="L27" s="2232"/>
      <c r="M27" s="2233"/>
      <c r="N27" s="1872"/>
      <c r="O27" s="1893" t="s">
        <v>89</v>
      </c>
      <c r="P27" s="2069" t="s">
        <v>198</v>
      </c>
      <c r="Q27" s="2244" t="s">
        <v>207</v>
      </c>
      <c r="R27" s="2244" t="s">
        <v>770</v>
      </c>
      <c r="S27" s="2245"/>
      <c r="T27" s="2245"/>
      <c r="U27" s="2245"/>
      <c r="V27" s="2246"/>
      <c r="W27" s="2003"/>
      <c r="X27" s="2004" t="s">
        <v>60</v>
      </c>
      <c r="Y27" s="661" t="s">
        <v>198</v>
      </c>
      <c r="Z27" s="2096" t="s">
        <v>276</v>
      </c>
      <c r="AA27" s="2096"/>
      <c r="AB27" s="2096"/>
      <c r="AC27" s="2096"/>
      <c r="AD27" s="714" t="s">
        <v>121</v>
      </c>
      <c r="AE27" s="666">
        <v>10</v>
      </c>
      <c r="AF27" s="444"/>
    </row>
    <row r="28" spans="2:32" s="698" customFormat="1" ht="30.75" customHeight="1">
      <c r="B28" s="447"/>
      <c r="C28" s="448"/>
      <c r="D28" s="448"/>
      <c r="E28" s="449"/>
      <c r="G28" s="450"/>
      <c r="H28" s="2098"/>
      <c r="I28" s="2234"/>
      <c r="J28" s="2235"/>
      <c r="K28" s="2235"/>
      <c r="L28" s="2235"/>
      <c r="M28" s="2236"/>
      <c r="N28" s="2071"/>
      <c r="O28" s="2073"/>
      <c r="P28" s="2069"/>
      <c r="Q28" s="2247"/>
      <c r="R28" s="2247"/>
      <c r="S28" s="2248"/>
      <c r="T28" s="2248"/>
      <c r="U28" s="2248"/>
      <c r="V28" s="2249"/>
      <c r="W28" s="1899"/>
      <c r="X28" s="2009"/>
      <c r="Y28" s="661" t="s">
        <v>198</v>
      </c>
      <c r="Z28" s="2096" t="s">
        <v>1362</v>
      </c>
      <c r="AA28" s="2096"/>
      <c r="AB28" s="2096"/>
      <c r="AC28" s="2096"/>
      <c r="AD28" s="714" t="s">
        <v>121</v>
      </c>
      <c r="AE28" s="666">
        <v>5</v>
      </c>
      <c r="AF28" s="444"/>
    </row>
    <row r="29" spans="2:32" s="698" customFormat="1" ht="27" customHeight="1">
      <c r="B29" s="447"/>
      <c r="C29" s="448"/>
      <c r="D29" s="448"/>
      <c r="E29" s="449"/>
      <c r="G29" s="450"/>
      <c r="H29" s="668" t="s">
        <v>104</v>
      </c>
      <c r="I29" s="2237" t="s">
        <v>224</v>
      </c>
      <c r="J29" s="1785"/>
      <c r="K29" s="1785"/>
      <c r="L29" s="1785"/>
      <c r="M29" s="1786"/>
      <c r="N29" s="684"/>
      <c r="O29" s="671" t="s">
        <v>89</v>
      </c>
      <c r="P29" s="660"/>
      <c r="Q29" s="2242"/>
      <c r="R29" s="2242"/>
      <c r="S29" s="2250"/>
      <c r="T29" s="2250"/>
      <c r="U29" s="2250"/>
      <c r="V29" s="2251"/>
      <c r="W29" s="2006"/>
      <c r="X29" s="2007"/>
      <c r="Y29" s="661" t="s">
        <v>198</v>
      </c>
      <c r="Z29" s="2096" t="s">
        <v>1363</v>
      </c>
      <c r="AA29" s="2096"/>
      <c r="AB29" s="2096"/>
      <c r="AC29" s="2096"/>
      <c r="AD29" s="714" t="s">
        <v>121</v>
      </c>
      <c r="AE29" s="666">
        <v>0</v>
      </c>
      <c r="AF29" s="444"/>
    </row>
    <row r="30" spans="2:32" s="698" customFormat="1" ht="7.5" customHeight="1">
      <c r="B30" s="447"/>
      <c r="C30" s="448"/>
      <c r="D30" s="448"/>
      <c r="E30" s="449"/>
      <c r="G30" s="451"/>
      <c r="H30" s="458"/>
      <c r="I30" s="670"/>
      <c r="J30" s="670"/>
      <c r="K30" s="670"/>
      <c r="L30" s="670"/>
      <c r="M30" s="670"/>
      <c r="N30" s="685"/>
      <c r="O30" s="456"/>
      <c r="P30" s="685"/>
      <c r="Q30" s="685"/>
      <c r="R30" s="685"/>
      <c r="S30" s="685"/>
      <c r="T30" s="685"/>
      <c r="U30" s="685"/>
      <c r="V30" s="685"/>
      <c r="W30" s="8"/>
      <c r="X30" s="675"/>
      <c r="Y30" s="675"/>
      <c r="Z30" s="670"/>
      <c r="AA30" s="670"/>
      <c r="AB30" s="8"/>
      <c r="AC30" s="8"/>
      <c r="AD30" s="459"/>
      <c r="AE30" s="715"/>
      <c r="AF30" s="444"/>
    </row>
    <row r="31" spans="2:32" s="698" customFormat="1" ht="21" customHeight="1">
      <c r="B31" s="662"/>
      <c r="C31" s="663"/>
      <c r="D31" s="663"/>
      <c r="E31" s="664"/>
      <c r="G31" s="6" t="s">
        <v>226</v>
      </c>
      <c r="H31" s="7"/>
      <c r="I31" s="683"/>
      <c r="J31" s="683"/>
      <c r="K31" s="683"/>
      <c r="L31" s="683"/>
      <c r="M31" s="683"/>
      <c r="N31" s="683"/>
      <c r="O31" s="683"/>
      <c r="P31" s="683"/>
      <c r="Q31" s="683"/>
      <c r="R31" s="683"/>
      <c r="S31" s="683"/>
      <c r="T31" s="683"/>
      <c r="U31" s="683"/>
      <c r="V31" s="683"/>
      <c r="W31" s="7"/>
      <c r="X31" s="674"/>
      <c r="Y31" s="674"/>
      <c r="AD31" s="453"/>
      <c r="AE31" s="716"/>
      <c r="AF31" s="444"/>
    </row>
    <row r="32" spans="2:32" s="698" customFormat="1" ht="31.5" customHeight="1">
      <c r="B32" s="450"/>
      <c r="E32" s="444"/>
      <c r="G32" s="450"/>
      <c r="H32" s="2243" t="s">
        <v>107</v>
      </c>
      <c r="I32" s="2231" t="s">
        <v>771</v>
      </c>
      <c r="J32" s="2232"/>
      <c r="K32" s="2232"/>
      <c r="L32" s="2232"/>
      <c r="M32" s="2233"/>
      <c r="N32" s="1872"/>
      <c r="O32" s="1893" t="s">
        <v>89</v>
      </c>
      <c r="P32" s="2230" t="s">
        <v>198</v>
      </c>
      <c r="Q32" s="2097" t="s">
        <v>207</v>
      </c>
      <c r="R32" s="2097" t="s">
        <v>772</v>
      </c>
      <c r="S32" s="2097"/>
      <c r="T32" s="2097"/>
      <c r="U32" s="2097"/>
      <c r="V32" s="2097"/>
      <c r="W32" s="2002"/>
      <c r="X32" s="2004" t="s">
        <v>60</v>
      </c>
      <c r="Y32" s="661" t="s">
        <v>198</v>
      </c>
      <c r="Z32" s="2096" t="s">
        <v>276</v>
      </c>
      <c r="AA32" s="2096"/>
      <c r="AB32" s="2096"/>
      <c r="AC32" s="2096"/>
      <c r="AD32" s="714" t="s">
        <v>121</v>
      </c>
      <c r="AE32" s="666">
        <v>10</v>
      </c>
      <c r="AF32" s="444"/>
    </row>
    <row r="33" spans="2:37" s="698" customFormat="1" ht="31.5" customHeight="1">
      <c r="B33" s="450"/>
      <c r="E33" s="444"/>
      <c r="G33" s="450"/>
      <c r="H33" s="2240"/>
      <c r="I33" s="2234"/>
      <c r="J33" s="2235"/>
      <c r="K33" s="2235"/>
      <c r="L33" s="2235"/>
      <c r="M33" s="2236"/>
      <c r="N33" s="2071"/>
      <c r="O33" s="2073"/>
      <c r="P33" s="2230"/>
      <c r="Q33" s="2097"/>
      <c r="R33" s="2097"/>
      <c r="S33" s="2097"/>
      <c r="T33" s="2097"/>
      <c r="U33" s="2097"/>
      <c r="V33" s="2097"/>
      <c r="W33" s="2008"/>
      <c r="X33" s="2009"/>
      <c r="Y33" s="661" t="s">
        <v>198</v>
      </c>
      <c r="Z33" s="2096" t="s">
        <v>1362</v>
      </c>
      <c r="AA33" s="2096"/>
      <c r="AB33" s="2096"/>
      <c r="AC33" s="2096"/>
      <c r="AD33" s="714" t="s">
        <v>121</v>
      </c>
      <c r="AE33" s="666">
        <v>5</v>
      </c>
      <c r="AF33" s="455"/>
    </row>
    <row r="34" spans="2:37" s="698" customFormat="1" ht="30.75" customHeight="1">
      <c r="B34" s="450"/>
      <c r="E34" s="444"/>
      <c r="G34" s="450"/>
      <c r="H34" s="668" t="s">
        <v>104</v>
      </c>
      <c r="I34" s="2237" t="s">
        <v>228</v>
      </c>
      <c r="J34" s="1785"/>
      <c r="K34" s="1785"/>
      <c r="L34" s="1785"/>
      <c r="M34" s="1786"/>
      <c r="N34" s="684"/>
      <c r="O34" s="671" t="s">
        <v>89</v>
      </c>
      <c r="P34" s="2230"/>
      <c r="Q34" s="2097"/>
      <c r="R34" s="2097"/>
      <c r="S34" s="2097"/>
      <c r="T34" s="2097"/>
      <c r="U34" s="2097"/>
      <c r="V34" s="2097"/>
      <c r="W34" s="2005"/>
      <c r="X34" s="2007"/>
      <c r="Y34" s="661" t="s">
        <v>198</v>
      </c>
      <c r="Z34" s="2096" t="s">
        <v>1363</v>
      </c>
      <c r="AA34" s="2096"/>
      <c r="AB34" s="2096"/>
      <c r="AC34" s="2096"/>
      <c r="AD34" s="714" t="s">
        <v>121</v>
      </c>
      <c r="AE34" s="666">
        <v>0</v>
      </c>
      <c r="AF34" s="455"/>
    </row>
    <row r="35" spans="2:37" s="698" customFormat="1" ht="7.5" customHeight="1">
      <c r="B35" s="450"/>
      <c r="E35" s="444"/>
      <c r="G35" s="451"/>
      <c r="H35" s="8"/>
      <c r="I35" s="685"/>
      <c r="J35" s="685"/>
      <c r="K35" s="685"/>
      <c r="L35" s="685"/>
      <c r="M35" s="685"/>
      <c r="N35" s="685"/>
      <c r="O35" s="685"/>
      <c r="P35" s="685"/>
      <c r="Q35" s="685"/>
      <c r="R35" s="685"/>
      <c r="S35" s="685"/>
      <c r="T35" s="685"/>
      <c r="U35" s="685"/>
      <c r="V35" s="685"/>
      <c r="W35" s="8"/>
      <c r="X35" s="675"/>
      <c r="Y35" s="675"/>
      <c r="Z35" s="675"/>
      <c r="AA35" s="675"/>
      <c r="AB35" s="8"/>
      <c r="AC35" s="8"/>
      <c r="AD35" s="452"/>
      <c r="AE35" s="715"/>
      <c r="AF35" s="455"/>
    </row>
    <row r="36" spans="2:37" s="698" customFormat="1" ht="21" customHeight="1">
      <c r="B36" s="450"/>
      <c r="E36" s="444"/>
      <c r="G36" s="6" t="s">
        <v>230</v>
      </c>
      <c r="H36" s="7"/>
      <c r="I36" s="683"/>
      <c r="J36" s="683"/>
      <c r="K36" s="683"/>
      <c r="L36" s="683"/>
      <c r="M36" s="683"/>
      <c r="N36" s="683"/>
      <c r="O36" s="683"/>
      <c r="P36" s="683"/>
      <c r="Q36" s="683"/>
      <c r="R36" s="683"/>
      <c r="S36" s="683"/>
      <c r="T36" s="683"/>
      <c r="U36" s="683"/>
      <c r="V36" s="683"/>
      <c r="W36" s="7"/>
      <c r="X36" s="674"/>
      <c r="Y36" s="674"/>
      <c r="Z36" s="661"/>
      <c r="AA36" s="661"/>
      <c r="AD36" s="453"/>
      <c r="AE36" s="716"/>
      <c r="AF36" s="444"/>
    </row>
    <row r="37" spans="2:37" s="698" customFormat="1" ht="19.5" customHeight="1">
      <c r="B37" s="450"/>
      <c r="E37" s="444"/>
      <c r="G37" s="450"/>
      <c r="H37" s="2098" t="s">
        <v>107</v>
      </c>
      <c r="I37" s="2231" t="s">
        <v>231</v>
      </c>
      <c r="J37" s="2232"/>
      <c r="K37" s="2232"/>
      <c r="L37" s="2232"/>
      <c r="M37" s="2232"/>
      <c r="N37" s="2232"/>
      <c r="O37" s="2232"/>
      <c r="P37" s="2232"/>
      <c r="Q37" s="2232"/>
      <c r="R37" s="2232"/>
      <c r="S37" s="2232"/>
      <c r="T37" s="2232"/>
      <c r="U37" s="2233"/>
      <c r="V37" s="2069" t="s">
        <v>198</v>
      </c>
      <c r="W37" s="2097"/>
      <c r="X37" s="2097"/>
      <c r="Y37" s="661" t="s">
        <v>198</v>
      </c>
      <c r="Z37" s="2096" t="s">
        <v>232</v>
      </c>
      <c r="AA37" s="2096"/>
      <c r="AD37" s="714" t="s">
        <v>121</v>
      </c>
      <c r="AE37" s="666">
        <v>5</v>
      </c>
      <c r="AF37" s="444"/>
    </row>
    <row r="38" spans="2:37" s="698" customFormat="1" ht="30.75" customHeight="1">
      <c r="B38" s="447"/>
      <c r="C38" s="448"/>
      <c r="D38" s="448"/>
      <c r="E38" s="449"/>
      <c r="G38" s="450"/>
      <c r="H38" s="2098"/>
      <c r="I38" s="2234"/>
      <c r="J38" s="2235"/>
      <c r="K38" s="2235"/>
      <c r="L38" s="2235"/>
      <c r="M38" s="2235"/>
      <c r="N38" s="2235"/>
      <c r="O38" s="2235"/>
      <c r="P38" s="2235"/>
      <c r="Q38" s="2235"/>
      <c r="R38" s="2235"/>
      <c r="S38" s="2235"/>
      <c r="T38" s="2235"/>
      <c r="U38" s="2236"/>
      <c r="V38" s="2071"/>
      <c r="W38" s="2097"/>
      <c r="X38" s="2097"/>
      <c r="Y38" s="661" t="s">
        <v>198</v>
      </c>
      <c r="Z38" s="2096" t="s">
        <v>776</v>
      </c>
      <c r="AA38" s="2096"/>
      <c r="AB38" s="2096"/>
      <c r="AC38" s="2229"/>
      <c r="AD38" s="714" t="s">
        <v>121</v>
      </c>
      <c r="AE38" s="666">
        <v>3</v>
      </c>
      <c r="AF38" s="444"/>
    </row>
    <row r="39" spans="2:37" s="698" customFormat="1" ht="38.25" customHeight="1">
      <c r="B39" s="447"/>
      <c r="C39" s="448"/>
      <c r="D39" s="448"/>
      <c r="E39" s="449"/>
      <c r="G39" s="700"/>
      <c r="H39" s="2240"/>
      <c r="I39" s="2238"/>
      <c r="J39" s="2096"/>
      <c r="K39" s="2096"/>
      <c r="L39" s="2096"/>
      <c r="M39" s="2096"/>
      <c r="N39" s="2096"/>
      <c r="O39" s="2096"/>
      <c r="P39" s="2096"/>
      <c r="Q39" s="2096"/>
      <c r="R39" s="2096"/>
      <c r="S39" s="2096"/>
      <c r="T39" s="2096"/>
      <c r="U39" s="2239"/>
      <c r="V39" s="2069"/>
      <c r="W39" s="2241"/>
      <c r="X39" s="2242"/>
      <c r="Y39" s="665" t="s">
        <v>198</v>
      </c>
      <c r="Z39" s="2096" t="s">
        <v>777</v>
      </c>
      <c r="AA39" s="2096"/>
      <c r="AB39" s="2096"/>
      <c r="AC39" s="2229"/>
      <c r="AD39" s="714" t="s">
        <v>121</v>
      </c>
      <c r="AE39" s="666">
        <v>1</v>
      </c>
      <c r="AF39" s="444"/>
    </row>
    <row r="40" spans="2:37" s="698" customFormat="1" ht="19.5" customHeight="1">
      <c r="B40" s="447"/>
      <c r="C40" s="448"/>
      <c r="D40" s="448"/>
      <c r="E40" s="449"/>
      <c r="G40" s="450"/>
      <c r="H40" s="2098"/>
      <c r="I40" s="2234"/>
      <c r="J40" s="2235"/>
      <c r="K40" s="2235"/>
      <c r="L40" s="2235"/>
      <c r="M40" s="2235"/>
      <c r="N40" s="2235"/>
      <c r="O40" s="2235"/>
      <c r="P40" s="2235"/>
      <c r="Q40" s="2235"/>
      <c r="R40" s="2235"/>
      <c r="S40" s="2235"/>
      <c r="T40" s="2235"/>
      <c r="U40" s="2236"/>
      <c r="V40" s="2069"/>
      <c r="W40" s="2097"/>
      <c r="X40" s="2097"/>
      <c r="Y40" s="661" t="s">
        <v>198</v>
      </c>
      <c r="Z40" s="2096" t="s">
        <v>778</v>
      </c>
      <c r="AA40" s="2096"/>
      <c r="AB40" s="2096"/>
      <c r="AD40" s="714" t="s">
        <v>121</v>
      </c>
      <c r="AE40" s="666">
        <v>0</v>
      </c>
      <c r="AF40" s="444"/>
    </row>
    <row r="41" spans="2:37" s="698" customFormat="1" ht="7.5" customHeight="1">
      <c r="B41" s="447"/>
      <c r="C41" s="448"/>
      <c r="D41" s="448"/>
      <c r="E41" s="449"/>
      <c r="G41" s="451"/>
      <c r="H41" s="8"/>
      <c r="I41" s="685"/>
      <c r="J41" s="685"/>
      <c r="K41" s="685"/>
      <c r="L41" s="685"/>
      <c r="M41" s="685"/>
      <c r="N41" s="685"/>
      <c r="O41" s="685"/>
      <c r="P41" s="685"/>
      <c r="Q41" s="685"/>
      <c r="R41" s="685"/>
      <c r="S41" s="685"/>
      <c r="T41" s="685"/>
      <c r="U41" s="685"/>
      <c r="V41" s="685"/>
      <c r="W41" s="8"/>
      <c r="X41" s="8"/>
      <c r="Y41" s="675"/>
      <c r="Z41" s="670"/>
      <c r="AA41" s="670"/>
      <c r="AB41" s="8"/>
      <c r="AC41" s="8"/>
      <c r="AD41" s="459"/>
      <c r="AE41" s="715"/>
      <c r="AF41" s="444"/>
    </row>
    <row r="42" spans="2:37" s="698" customFormat="1" ht="21" customHeight="1">
      <c r="B42" s="662"/>
      <c r="C42" s="663"/>
      <c r="D42" s="663"/>
      <c r="E42" s="664"/>
      <c r="G42" s="6" t="s">
        <v>233</v>
      </c>
      <c r="H42" s="7"/>
      <c r="I42" s="683"/>
      <c r="J42" s="683"/>
      <c r="K42" s="683"/>
      <c r="L42" s="683"/>
      <c r="M42" s="683"/>
      <c r="N42" s="683"/>
      <c r="O42" s="683"/>
      <c r="P42" s="683"/>
      <c r="Q42" s="683"/>
      <c r="R42" s="683"/>
      <c r="S42" s="683"/>
      <c r="T42" s="683"/>
      <c r="U42" s="683"/>
      <c r="V42" s="683"/>
      <c r="W42" s="7"/>
      <c r="X42" s="7"/>
      <c r="Y42" s="674"/>
      <c r="Z42" s="7"/>
      <c r="AA42" s="7"/>
      <c r="AB42" s="7"/>
      <c r="AC42" s="7"/>
      <c r="AD42" s="453"/>
      <c r="AE42" s="716"/>
      <c r="AF42" s="444"/>
    </row>
    <row r="43" spans="2:37" s="698" customFormat="1" ht="42" customHeight="1">
      <c r="B43" s="662"/>
      <c r="C43" s="663"/>
      <c r="D43" s="663"/>
      <c r="E43" s="664"/>
      <c r="G43" s="450"/>
      <c r="H43" s="668" t="s">
        <v>107</v>
      </c>
      <c r="I43" s="1884" t="s">
        <v>234</v>
      </c>
      <c r="J43" s="1884"/>
      <c r="K43" s="1884"/>
      <c r="L43" s="1884"/>
      <c r="M43" s="1884"/>
      <c r="N43" s="686"/>
      <c r="O43" s="682" t="s">
        <v>235</v>
      </c>
      <c r="P43" s="2230" t="s">
        <v>198</v>
      </c>
      <c r="Q43" s="2097" t="s">
        <v>236</v>
      </c>
      <c r="R43" s="1884" t="s">
        <v>773</v>
      </c>
      <c r="S43" s="1884"/>
      <c r="T43" s="1884"/>
      <c r="U43" s="1884"/>
      <c r="V43" s="1884"/>
      <c r="W43" s="1993"/>
      <c r="X43" s="1993"/>
      <c r="Y43" s="661" t="s">
        <v>198</v>
      </c>
      <c r="Z43" s="2096" t="s">
        <v>779</v>
      </c>
      <c r="AA43" s="2096"/>
      <c r="AB43" s="2096"/>
      <c r="AC43" s="2229"/>
      <c r="AD43" s="714" t="s">
        <v>121</v>
      </c>
      <c r="AE43" s="666">
        <v>5</v>
      </c>
      <c r="AF43" s="444"/>
    </row>
    <row r="44" spans="2:37" s="698" customFormat="1" ht="40.5" customHeight="1">
      <c r="B44" s="450"/>
      <c r="E44" s="444"/>
      <c r="G44" s="450"/>
      <c r="H44" s="668" t="s">
        <v>104</v>
      </c>
      <c r="I44" s="1884" t="s">
        <v>780</v>
      </c>
      <c r="J44" s="1884"/>
      <c r="K44" s="1884"/>
      <c r="L44" s="1884"/>
      <c r="M44" s="1884"/>
      <c r="N44" s="685"/>
      <c r="O44" s="671" t="s">
        <v>235</v>
      </c>
      <c r="P44" s="2230"/>
      <c r="Q44" s="2097"/>
      <c r="R44" s="1884"/>
      <c r="S44" s="1884"/>
      <c r="T44" s="1884"/>
      <c r="U44" s="1884"/>
      <c r="V44" s="1884"/>
      <c r="W44" s="1993"/>
      <c r="X44" s="1993"/>
      <c r="Y44" s="661" t="s">
        <v>198</v>
      </c>
      <c r="Z44" s="2096" t="s">
        <v>237</v>
      </c>
      <c r="AA44" s="2096"/>
      <c r="AB44" s="2096"/>
      <c r="AC44" s="2229"/>
      <c r="AD44" s="714" t="s">
        <v>121</v>
      </c>
      <c r="AE44" s="666">
        <v>3</v>
      </c>
      <c r="AF44" s="444"/>
    </row>
    <row r="45" spans="2:37" s="698" customFormat="1" ht="30" customHeight="1">
      <c r="B45" s="450"/>
      <c r="E45" s="444"/>
      <c r="G45" s="450"/>
      <c r="H45" s="668" t="s">
        <v>211</v>
      </c>
      <c r="I45" s="2237" t="s">
        <v>781</v>
      </c>
      <c r="J45" s="1785"/>
      <c r="K45" s="1785"/>
      <c r="L45" s="1785"/>
      <c r="M45" s="1786"/>
      <c r="N45" s="686"/>
      <c r="O45" s="682" t="s">
        <v>89</v>
      </c>
      <c r="P45" s="2230"/>
      <c r="Q45" s="2097"/>
      <c r="R45" s="1884"/>
      <c r="S45" s="1884"/>
      <c r="T45" s="1884"/>
      <c r="U45" s="1884"/>
      <c r="V45" s="1884"/>
      <c r="W45" s="1993"/>
      <c r="X45" s="1993"/>
      <c r="Y45" s="661" t="s">
        <v>198</v>
      </c>
      <c r="Z45" s="2133" t="s">
        <v>238</v>
      </c>
      <c r="AA45" s="2133"/>
      <c r="AD45" s="714" t="s">
        <v>121</v>
      </c>
      <c r="AE45" s="666">
        <v>2</v>
      </c>
      <c r="AF45" s="444"/>
    </row>
    <row r="46" spans="2:37" s="698" customFormat="1" ht="21" customHeight="1">
      <c r="B46" s="450"/>
      <c r="E46" s="444"/>
      <c r="G46" s="450"/>
      <c r="H46" s="668" t="s">
        <v>207</v>
      </c>
      <c r="I46" s="2237" t="s">
        <v>240</v>
      </c>
      <c r="J46" s="1785"/>
      <c r="K46" s="1785"/>
      <c r="L46" s="1785"/>
      <c r="M46" s="1786"/>
      <c r="N46" s="684"/>
      <c r="O46" s="671" t="s">
        <v>241</v>
      </c>
      <c r="P46" s="2230"/>
      <c r="Q46" s="2097"/>
      <c r="R46" s="1884"/>
      <c r="S46" s="1884"/>
      <c r="T46" s="1884"/>
      <c r="U46" s="1884"/>
      <c r="V46" s="1884"/>
      <c r="W46" s="1993"/>
      <c r="X46" s="1993"/>
      <c r="Y46" s="661" t="s">
        <v>198</v>
      </c>
      <c r="Z46" s="2096" t="s">
        <v>239</v>
      </c>
      <c r="AA46" s="2096"/>
      <c r="AB46" s="2096"/>
      <c r="AD46" s="714" t="s">
        <v>121</v>
      </c>
      <c r="AE46" s="666">
        <v>0</v>
      </c>
      <c r="AF46" s="444"/>
    </row>
    <row r="47" spans="2:37" s="698" customFormat="1" ht="7.5" customHeight="1">
      <c r="B47" s="450"/>
      <c r="E47" s="444"/>
      <c r="G47" s="451"/>
      <c r="H47" s="8"/>
      <c r="I47" s="685"/>
      <c r="J47" s="685"/>
      <c r="K47" s="685"/>
      <c r="L47" s="685"/>
      <c r="M47" s="685"/>
      <c r="N47" s="685"/>
      <c r="O47" s="685"/>
      <c r="P47" s="685"/>
      <c r="Q47" s="685"/>
      <c r="R47" s="685"/>
      <c r="S47" s="685"/>
      <c r="T47" s="685"/>
      <c r="U47" s="685"/>
      <c r="V47" s="685"/>
      <c r="W47" s="8"/>
      <c r="X47" s="8"/>
      <c r="Y47" s="675"/>
      <c r="Z47" s="8"/>
      <c r="AA47" s="8"/>
      <c r="AB47" s="8"/>
      <c r="AC47" s="8"/>
      <c r="AD47" s="452"/>
      <c r="AE47" s="715"/>
      <c r="AF47" s="461"/>
      <c r="AH47" s="667"/>
      <c r="AI47" s="667"/>
      <c r="AJ47" s="661"/>
      <c r="AK47" s="661"/>
    </row>
    <row r="48" spans="2:37" s="698" customFormat="1" ht="21" customHeight="1">
      <c r="B48" s="447"/>
      <c r="C48" s="448"/>
      <c r="D48" s="448"/>
      <c r="E48" s="449"/>
      <c r="G48" s="6" t="s">
        <v>242</v>
      </c>
      <c r="H48" s="7"/>
      <c r="I48" s="683"/>
      <c r="J48" s="683"/>
      <c r="K48" s="683"/>
      <c r="L48" s="683"/>
      <c r="M48" s="683"/>
      <c r="N48" s="683"/>
      <c r="O48" s="683"/>
      <c r="P48" s="683"/>
      <c r="Q48" s="683"/>
      <c r="R48" s="683"/>
      <c r="S48" s="683"/>
      <c r="T48" s="683"/>
      <c r="U48" s="683"/>
      <c r="V48" s="683"/>
      <c r="W48" s="7"/>
      <c r="X48" s="7"/>
      <c r="Y48" s="674"/>
      <c r="Z48" s="674"/>
      <c r="AA48" s="674"/>
      <c r="AB48" s="7"/>
      <c r="AC48" s="7"/>
      <c r="AD48" s="453"/>
      <c r="AE48" s="716"/>
      <c r="AF48" s="444"/>
    </row>
    <row r="49" spans="2:32" s="698" customFormat="1" ht="43.5" customHeight="1">
      <c r="B49" s="447"/>
      <c r="C49" s="448"/>
      <c r="D49" s="448"/>
      <c r="E49" s="449"/>
      <c r="G49" s="450"/>
      <c r="H49" s="668" t="s">
        <v>107</v>
      </c>
      <c r="I49" s="1884" t="s">
        <v>782</v>
      </c>
      <c r="J49" s="1884"/>
      <c r="K49" s="1884"/>
      <c r="L49" s="1884"/>
      <c r="M49" s="1884"/>
      <c r="N49" s="686"/>
      <c r="O49" s="682" t="s">
        <v>235</v>
      </c>
      <c r="P49" s="2230" t="s">
        <v>198</v>
      </c>
      <c r="Q49" s="2097" t="s">
        <v>236</v>
      </c>
      <c r="R49" s="1884" t="s">
        <v>773</v>
      </c>
      <c r="S49" s="1884"/>
      <c r="T49" s="1884"/>
      <c r="U49" s="1884"/>
      <c r="V49" s="1884"/>
      <c r="W49" s="1993"/>
      <c r="X49" s="1993"/>
      <c r="Y49" s="661" t="s">
        <v>198</v>
      </c>
      <c r="Z49" s="2096" t="s">
        <v>1364</v>
      </c>
      <c r="AA49" s="2096"/>
      <c r="AB49" s="2096"/>
      <c r="AC49" s="2096"/>
      <c r="AD49" s="714" t="s">
        <v>121</v>
      </c>
      <c r="AE49" s="666">
        <v>5</v>
      </c>
      <c r="AF49" s="444"/>
    </row>
    <row r="50" spans="2:32" s="698" customFormat="1" ht="30" customHeight="1">
      <c r="B50" s="662"/>
      <c r="C50" s="663"/>
      <c r="D50" s="663"/>
      <c r="E50" s="664"/>
      <c r="G50" s="450"/>
      <c r="H50" s="668" t="s">
        <v>104</v>
      </c>
      <c r="I50" s="1884" t="s">
        <v>783</v>
      </c>
      <c r="J50" s="1884"/>
      <c r="K50" s="1884"/>
      <c r="L50" s="1884"/>
      <c r="M50" s="1884"/>
      <c r="N50" s="684"/>
      <c r="O50" s="671" t="s">
        <v>235</v>
      </c>
      <c r="P50" s="2230"/>
      <c r="Q50" s="2097"/>
      <c r="R50" s="1884"/>
      <c r="S50" s="1884"/>
      <c r="T50" s="1884"/>
      <c r="U50" s="1884"/>
      <c r="V50" s="1884"/>
      <c r="W50" s="1993"/>
      <c r="X50" s="1993"/>
      <c r="Y50" s="661" t="s">
        <v>198</v>
      </c>
      <c r="Z50" s="2096" t="s">
        <v>243</v>
      </c>
      <c r="AA50" s="2096"/>
      <c r="AB50" s="2096"/>
      <c r="AC50" s="2096"/>
      <c r="AD50" s="714" t="s">
        <v>121</v>
      </c>
      <c r="AE50" s="666">
        <v>3</v>
      </c>
      <c r="AF50" s="444"/>
    </row>
    <row r="51" spans="2:32" s="698" customFormat="1" ht="30" customHeight="1">
      <c r="B51" s="662"/>
      <c r="C51" s="663"/>
      <c r="D51" s="663"/>
      <c r="E51" s="664"/>
      <c r="G51" s="450"/>
      <c r="H51" s="668" t="s">
        <v>211</v>
      </c>
      <c r="I51" s="2237" t="s">
        <v>784</v>
      </c>
      <c r="J51" s="1785"/>
      <c r="K51" s="1785"/>
      <c r="L51" s="1785"/>
      <c r="M51" s="1786"/>
      <c r="N51" s="686"/>
      <c r="O51" s="682" t="s">
        <v>89</v>
      </c>
      <c r="P51" s="2230"/>
      <c r="Q51" s="2097"/>
      <c r="R51" s="1884"/>
      <c r="S51" s="1884"/>
      <c r="T51" s="1884"/>
      <c r="U51" s="1884"/>
      <c r="V51" s="1884"/>
      <c r="W51" s="1993"/>
      <c r="X51" s="1993"/>
      <c r="Y51" s="661" t="s">
        <v>198</v>
      </c>
      <c r="Z51" s="2096" t="s">
        <v>244</v>
      </c>
      <c r="AA51" s="2096"/>
      <c r="AB51" s="2096"/>
      <c r="AC51" s="2096"/>
      <c r="AD51" s="714" t="s">
        <v>121</v>
      </c>
      <c r="AE51" s="666">
        <v>1</v>
      </c>
      <c r="AF51" s="444"/>
    </row>
    <row r="52" spans="2:32" s="698" customFormat="1" ht="25.5" customHeight="1">
      <c r="B52" s="662"/>
      <c r="C52" s="663"/>
      <c r="D52" s="663"/>
      <c r="E52" s="664"/>
      <c r="G52" s="450"/>
      <c r="H52" s="668" t="s">
        <v>207</v>
      </c>
      <c r="I52" s="2237" t="s">
        <v>246</v>
      </c>
      <c r="J52" s="1785"/>
      <c r="K52" s="1785"/>
      <c r="L52" s="1785"/>
      <c r="M52" s="1786"/>
      <c r="N52" s="684"/>
      <c r="O52" s="671" t="s">
        <v>241</v>
      </c>
      <c r="P52" s="2230"/>
      <c r="Q52" s="2097"/>
      <c r="R52" s="1884"/>
      <c r="S52" s="1884"/>
      <c r="T52" s="1884"/>
      <c r="U52" s="1884"/>
      <c r="V52" s="1884"/>
      <c r="W52" s="1993"/>
      <c r="X52" s="1993"/>
      <c r="Y52" s="661"/>
      <c r="Z52" s="2096" t="s">
        <v>245</v>
      </c>
      <c r="AA52" s="2096"/>
      <c r="AB52" s="2096"/>
      <c r="AC52" s="2229"/>
      <c r="AD52" s="714" t="s">
        <v>121</v>
      </c>
      <c r="AE52" s="666">
        <v>0</v>
      </c>
      <c r="AF52" s="444"/>
    </row>
    <row r="53" spans="2:32" s="698" customFormat="1" ht="6.75" customHeight="1">
      <c r="B53" s="662"/>
      <c r="C53" s="663"/>
      <c r="D53" s="663"/>
      <c r="E53" s="664"/>
      <c r="G53" s="451"/>
      <c r="H53" s="8"/>
      <c r="I53" s="685"/>
      <c r="J53" s="685"/>
      <c r="K53" s="685"/>
      <c r="L53" s="685"/>
      <c r="M53" s="685"/>
      <c r="N53" s="685"/>
      <c r="O53" s="685"/>
      <c r="P53" s="685"/>
      <c r="Q53" s="685"/>
      <c r="R53" s="685"/>
      <c r="S53" s="685"/>
      <c r="T53" s="685"/>
      <c r="U53" s="685"/>
      <c r="V53" s="685"/>
      <c r="W53" s="8"/>
      <c r="X53" s="8"/>
      <c r="Y53" s="675"/>
      <c r="Z53" s="675"/>
      <c r="AA53" s="675"/>
      <c r="AB53" s="8"/>
      <c r="AC53" s="8"/>
      <c r="AD53" s="452"/>
      <c r="AE53" s="715"/>
      <c r="AF53" s="444"/>
    </row>
    <row r="54" spans="2:32" s="698" customFormat="1" ht="21" customHeight="1">
      <c r="B54" s="662"/>
      <c r="C54" s="663"/>
      <c r="D54" s="663"/>
      <c r="E54" s="664"/>
      <c r="G54" s="6" t="s">
        <v>247</v>
      </c>
      <c r="H54" s="7"/>
      <c r="I54" s="683"/>
      <c r="J54" s="683"/>
      <c r="K54" s="683"/>
      <c r="L54" s="683"/>
      <c r="M54" s="683"/>
      <c r="N54" s="683"/>
      <c r="O54" s="683"/>
      <c r="P54" s="683"/>
      <c r="Q54" s="683"/>
      <c r="R54" s="683"/>
      <c r="S54" s="683"/>
      <c r="T54" s="683"/>
      <c r="U54" s="683"/>
      <c r="V54" s="683"/>
      <c r="W54" s="7"/>
      <c r="X54" s="7"/>
      <c r="Y54" s="674"/>
      <c r="Z54" s="674"/>
      <c r="AA54" s="674"/>
      <c r="AB54" s="7"/>
      <c r="AC54" s="7"/>
      <c r="AD54" s="453"/>
      <c r="AE54" s="716"/>
      <c r="AF54" s="444"/>
    </row>
    <row r="55" spans="2:32" s="698" customFormat="1" ht="30" customHeight="1">
      <c r="B55" s="450"/>
      <c r="E55" s="444"/>
      <c r="G55" s="450"/>
      <c r="H55" s="668" t="s">
        <v>107</v>
      </c>
      <c r="I55" s="1884" t="s">
        <v>248</v>
      </c>
      <c r="J55" s="1884"/>
      <c r="K55" s="1884"/>
      <c r="L55" s="1884"/>
      <c r="M55" s="1884"/>
      <c r="N55" s="687"/>
      <c r="O55" s="682" t="s">
        <v>241</v>
      </c>
      <c r="P55" s="2069" t="s">
        <v>198</v>
      </c>
      <c r="Q55" s="2097" t="s">
        <v>211</v>
      </c>
      <c r="R55" s="2231" t="s">
        <v>774</v>
      </c>
      <c r="S55" s="2232"/>
      <c r="T55" s="2232"/>
      <c r="U55" s="2232"/>
      <c r="V55" s="2233"/>
      <c r="W55" s="2002"/>
      <c r="X55" s="2004" t="s">
        <v>60</v>
      </c>
      <c r="Y55" s="661" t="s">
        <v>198</v>
      </c>
      <c r="Z55" s="2096" t="s">
        <v>249</v>
      </c>
      <c r="AA55" s="2096"/>
      <c r="AB55" s="2096"/>
      <c r="AC55" s="2229"/>
      <c r="AD55" s="714" t="s">
        <v>121</v>
      </c>
      <c r="AE55" s="666">
        <v>5</v>
      </c>
      <c r="AF55" s="444"/>
    </row>
    <row r="56" spans="2:32" s="698" customFormat="1" ht="19.5" customHeight="1">
      <c r="B56" s="450"/>
      <c r="E56" s="444"/>
      <c r="G56" s="450"/>
      <c r="H56" s="2098" t="s">
        <v>104</v>
      </c>
      <c r="I56" s="2231" t="s">
        <v>250</v>
      </c>
      <c r="J56" s="2232"/>
      <c r="K56" s="2232"/>
      <c r="L56" s="2232"/>
      <c r="M56" s="2233"/>
      <c r="N56" s="1872"/>
      <c r="O56" s="1893" t="s">
        <v>241</v>
      </c>
      <c r="P56" s="2022"/>
      <c r="Q56" s="2097"/>
      <c r="R56" s="2238"/>
      <c r="S56" s="2096"/>
      <c r="T56" s="2096"/>
      <c r="U56" s="2096"/>
      <c r="V56" s="2239"/>
      <c r="W56" s="2008"/>
      <c r="X56" s="2009"/>
      <c r="Y56" s="661" t="s">
        <v>198</v>
      </c>
      <c r="Z56" s="2096" t="s">
        <v>251</v>
      </c>
      <c r="AA56" s="2096"/>
      <c r="AB56" s="2096"/>
      <c r="AC56" s="2229"/>
      <c r="AD56" s="714" t="s">
        <v>121</v>
      </c>
      <c r="AE56" s="666">
        <v>3</v>
      </c>
      <c r="AF56" s="444"/>
    </row>
    <row r="57" spans="2:32" s="698" customFormat="1" ht="19.5" customHeight="1">
      <c r="B57" s="450"/>
      <c r="E57" s="444"/>
      <c r="G57" s="450"/>
      <c r="H57" s="2098"/>
      <c r="I57" s="2234"/>
      <c r="J57" s="2235"/>
      <c r="K57" s="2235"/>
      <c r="L57" s="2235"/>
      <c r="M57" s="2236"/>
      <c r="N57" s="2071"/>
      <c r="O57" s="2073"/>
      <c r="P57" s="660"/>
      <c r="Q57" s="2097"/>
      <c r="R57" s="2234"/>
      <c r="S57" s="2235"/>
      <c r="T57" s="2235"/>
      <c r="U57" s="2235"/>
      <c r="V57" s="2236"/>
      <c r="W57" s="2005"/>
      <c r="X57" s="2007"/>
      <c r="Y57" s="661" t="s">
        <v>198</v>
      </c>
      <c r="Z57" s="2096" t="s">
        <v>252</v>
      </c>
      <c r="AA57" s="2096"/>
      <c r="AB57" s="2096"/>
      <c r="AC57" s="2229"/>
      <c r="AD57" s="714" t="s">
        <v>121</v>
      </c>
      <c r="AE57" s="666">
        <v>0</v>
      </c>
      <c r="AF57" s="444"/>
    </row>
    <row r="58" spans="2:32" s="698" customFormat="1" ht="7.5" customHeight="1">
      <c r="B58" s="450"/>
      <c r="E58" s="444"/>
      <c r="G58" s="451"/>
      <c r="H58" s="458"/>
      <c r="I58" s="670"/>
      <c r="J58" s="670"/>
      <c r="K58" s="670"/>
      <c r="L58" s="670"/>
      <c r="M58" s="670"/>
      <c r="N58" s="685"/>
      <c r="O58" s="456"/>
      <c r="P58" s="685"/>
      <c r="Q58" s="685"/>
      <c r="R58" s="685"/>
      <c r="S58" s="685"/>
      <c r="T58" s="685"/>
      <c r="U58" s="685"/>
      <c r="V58" s="685"/>
      <c r="W58" s="8"/>
      <c r="X58" s="8"/>
      <c r="Y58" s="675"/>
      <c r="Z58" s="673"/>
      <c r="AA58" s="673"/>
      <c r="AB58" s="8"/>
      <c r="AC58" s="8"/>
      <c r="AD58" s="459"/>
      <c r="AE58" s="715"/>
      <c r="AF58" s="444"/>
    </row>
    <row r="59" spans="2:32" s="698" customFormat="1" ht="21" customHeight="1">
      <c r="B59" s="447"/>
      <c r="C59" s="448"/>
      <c r="D59" s="448"/>
      <c r="E59" s="449"/>
      <c r="G59" s="6" t="s">
        <v>253</v>
      </c>
      <c r="H59" s="462"/>
      <c r="I59" s="669"/>
      <c r="J59" s="669"/>
      <c r="K59" s="669"/>
      <c r="L59" s="669"/>
      <c r="M59" s="669"/>
      <c r="N59" s="688"/>
      <c r="O59" s="683"/>
      <c r="P59" s="683"/>
      <c r="Q59" s="683"/>
      <c r="R59" s="683"/>
      <c r="S59" s="683"/>
      <c r="T59" s="683"/>
      <c r="U59" s="683"/>
      <c r="V59" s="683"/>
      <c r="W59" s="7"/>
      <c r="X59" s="7"/>
      <c r="Y59" s="674"/>
      <c r="Z59" s="674"/>
      <c r="AA59" s="674"/>
      <c r="AB59" s="7"/>
      <c r="AC59" s="7"/>
      <c r="AD59" s="453"/>
      <c r="AE59" s="716"/>
      <c r="AF59" s="444"/>
    </row>
    <row r="60" spans="2:32" s="698" customFormat="1" ht="48.75" customHeight="1">
      <c r="B60" s="447"/>
      <c r="C60" s="448"/>
      <c r="D60" s="448"/>
      <c r="E60" s="449"/>
      <c r="G60" s="450"/>
      <c r="H60" s="668" t="s">
        <v>107</v>
      </c>
      <c r="I60" s="2091" t="s">
        <v>785</v>
      </c>
      <c r="J60" s="2091"/>
      <c r="K60" s="2091"/>
      <c r="L60" s="2091"/>
      <c r="M60" s="2091"/>
      <c r="N60" s="687"/>
      <c r="O60" s="682" t="s">
        <v>89</v>
      </c>
      <c r="P60" s="2069" t="s">
        <v>198</v>
      </c>
      <c r="Q60" s="2097" t="s">
        <v>211</v>
      </c>
      <c r="R60" s="1884" t="s">
        <v>774</v>
      </c>
      <c r="S60" s="1884"/>
      <c r="T60" s="1884"/>
      <c r="U60" s="1884"/>
      <c r="V60" s="1884"/>
      <c r="W60" s="2002"/>
      <c r="X60" s="2004" t="s">
        <v>60</v>
      </c>
      <c r="Y60" s="661" t="s">
        <v>198</v>
      </c>
      <c r="Z60" s="2096" t="s">
        <v>216</v>
      </c>
      <c r="AA60" s="2096"/>
      <c r="AB60" s="2096"/>
      <c r="AC60" s="2229"/>
      <c r="AD60" s="714" t="s">
        <v>121</v>
      </c>
      <c r="AE60" s="666">
        <v>5</v>
      </c>
      <c r="AF60" s="444"/>
    </row>
    <row r="61" spans="2:32" s="698" customFormat="1" ht="19.5" customHeight="1">
      <c r="B61" s="447"/>
      <c r="C61" s="448"/>
      <c r="D61" s="448"/>
      <c r="E61" s="449"/>
      <c r="G61" s="450"/>
      <c r="H61" s="2098" t="s">
        <v>104</v>
      </c>
      <c r="I61" s="2091" t="s">
        <v>254</v>
      </c>
      <c r="J61" s="2091"/>
      <c r="K61" s="2091"/>
      <c r="L61" s="2091"/>
      <c r="M61" s="2091"/>
      <c r="N61" s="1872"/>
      <c r="O61" s="1893" t="s">
        <v>89</v>
      </c>
      <c r="P61" s="2022"/>
      <c r="Q61" s="2097"/>
      <c r="R61" s="1884"/>
      <c r="S61" s="1884"/>
      <c r="T61" s="1884"/>
      <c r="U61" s="1884"/>
      <c r="V61" s="1884"/>
      <c r="W61" s="2008"/>
      <c r="X61" s="2009"/>
      <c r="Y61" s="661" t="s">
        <v>198</v>
      </c>
      <c r="Z61" s="2096" t="s">
        <v>218</v>
      </c>
      <c r="AA61" s="2096"/>
      <c r="AB61" s="2096"/>
      <c r="AC61" s="2229"/>
      <c r="AD61" s="714" t="s">
        <v>121</v>
      </c>
      <c r="AE61" s="666">
        <v>3</v>
      </c>
      <c r="AF61" s="444"/>
    </row>
    <row r="62" spans="2:32" s="698" customFormat="1" ht="19.5" customHeight="1">
      <c r="B62" s="447"/>
      <c r="C62" s="448"/>
      <c r="D62" s="448"/>
      <c r="E62" s="449"/>
      <c r="G62" s="450"/>
      <c r="H62" s="2098"/>
      <c r="I62" s="2091"/>
      <c r="J62" s="2091"/>
      <c r="K62" s="2091"/>
      <c r="L62" s="2091"/>
      <c r="M62" s="2091"/>
      <c r="N62" s="2071"/>
      <c r="O62" s="2073"/>
      <c r="P62" s="660"/>
      <c r="Q62" s="2097"/>
      <c r="R62" s="1884"/>
      <c r="S62" s="1884"/>
      <c r="T62" s="1884"/>
      <c r="U62" s="1884"/>
      <c r="V62" s="1884"/>
      <c r="W62" s="2005"/>
      <c r="X62" s="2007"/>
      <c r="Y62" s="661" t="s">
        <v>198</v>
      </c>
      <c r="Z62" s="2096" t="s">
        <v>220</v>
      </c>
      <c r="AA62" s="2096"/>
      <c r="AB62" s="2096"/>
      <c r="AC62" s="2229"/>
      <c r="AD62" s="714" t="s">
        <v>121</v>
      </c>
      <c r="AE62" s="666">
        <v>0</v>
      </c>
      <c r="AF62" s="444"/>
    </row>
    <row r="63" spans="2:32" s="698" customFormat="1" ht="7.5" customHeight="1">
      <c r="B63" s="447"/>
      <c r="C63" s="448"/>
      <c r="D63" s="448"/>
      <c r="E63" s="449"/>
      <c r="G63" s="451"/>
      <c r="H63" s="458"/>
      <c r="I63" s="670"/>
      <c r="J63" s="670"/>
      <c r="K63" s="670"/>
      <c r="L63" s="670"/>
      <c r="M63" s="670"/>
      <c r="N63" s="685"/>
      <c r="O63" s="456"/>
      <c r="P63" s="685"/>
      <c r="Q63" s="673"/>
      <c r="R63" s="670"/>
      <c r="S63" s="670"/>
      <c r="T63" s="670"/>
      <c r="U63" s="670"/>
      <c r="V63" s="670"/>
      <c r="W63" s="8"/>
      <c r="X63" s="675"/>
      <c r="Y63" s="8"/>
      <c r="Z63" s="8"/>
      <c r="AA63" s="8"/>
      <c r="AB63" s="8"/>
      <c r="AC63" s="8"/>
      <c r="AD63" s="463"/>
      <c r="AE63" s="715"/>
      <c r="AF63" s="444"/>
    </row>
    <row r="64" spans="2:32" s="698" customFormat="1" ht="21" customHeight="1">
      <c r="B64" s="662"/>
      <c r="C64" s="663"/>
      <c r="D64" s="663"/>
      <c r="E64" s="664"/>
      <c r="G64" s="6" t="s">
        <v>255</v>
      </c>
      <c r="H64" s="7"/>
      <c r="I64" s="683"/>
      <c r="J64" s="683"/>
      <c r="K64" s="683"/>
      <c r="L64" s="683"/>
      <c r="M64" s="683"/>
      <c r="N64" s="683"/>
      <c r="O64" s="683"/>
      <c r="P64" s="683"/>
      <c r="Q64" s="683"/>
      <c r="R64" s="683"/>
      <c r="S64" s="683"/>
      <c r="T64" s="683"/>
      <c r="U64" s="683"/>
      <c r="V64" s="683"/>
      <c r="W64" s="7"/>
      <c r="X64" s="7"/>
      <c r="Y64" s="7"/>
      <c r="Z64" s="7"/>
      <c r="AA64" s="7"/>
      <c r="AB64" s="7"/>
      <c r="AC64" s="7"/>
      <c r="AD64" s="464"/>
      <c r="AE64" s="716"/>
      <c r="AF64" s="444"/>
    </row>
    <row r="65" spans="2:32" s="698" customFormat="1" ht="48.75" customHeight="1">
      <c r="B65" s="662"/>
      <c r="C65" s="663"/>
      <c r="D65" s="663"/>
      <c r="E65" s="664"/>
      <c r="G65" s="450"/>
      <c r="H65" s="668" t="s">
        <v>107</v>
      </c>
      <c r="I65" s="2091" t="s">
        <v>786</v>
      </c>
      <c r="J65" s="2091"/>
      <c r="K65" s="2091"/>
      <c r="L65" s="2091"/>
      <c r="M65" s="2091"/>
      <c r="N65" s="687"/>
      <c r="O65" s="682" t="s">
        <v>89</v>
      </c>
      <c r="P65" s="2230" t="s">
        <v>198</v>
      </c>
      <c r="Q65" s="2097" t="s">
        <v>211</v>
      </c>
      <c r="R65" s="1884" t="s">
        <v>774</v>
      </c>
      <c r="S65" s="1884"/>
      <c r="T65" s="1884"/>
      <c r="U65" s="1884"/>
      <c r="V65" s="1884"/>
      <c r="W65" s="2002"/>
      <c r="X65" s="2004" t="s">
        <v>60</v>
      </c>
      <c r="Y65" s="661" t="s">
        <v>198</v>
      </c>
      <c r="Z65" s="2096" t="s">
        <v>216</v>
      </c>
      <c r="AA65" s="2096"/>
      <c r="AB65" s="2096"/>
      <c r="AC65" s="2229"/>
      <c r="AD65" s="714" t="s">
        <v>121</v>
      </c>
      <c r="AE65" s="666">
        <v>5</v>
      </c>
      <c r="AF65" s="444"/>
    </row>
    <row r="66" spans="2:32" s="698" customFormat="1" ht="19.5" customHeight="1">
      <c r="B66" s="662"/>
      <c r="C66" s="663"/>
      <c r="D66" s="663"/>
      <c r="E66" s="664"/>
      <c r="G66" s="450"/>
      <c r="H66" s="2098" t="s">
        <v>104</v>
      </c>
      <c r="I66" s="2091" t="s">
        <v>254</v>
      </c>
      <c r="J66" s="2091"/>
      <c r="K66" s="2091"/>
      <c r="L66" s="2091"/>
      <c r="M66" s="2091"/>
      <c r="N66" s="1872"/>
      <c r="O66" s="1893" t="s">
        <v>89</v>
      </c>
      <c r="P66" s="2070"/>
      <c r="Q66" s="2097"/>
      <c r="R66" s="1884"/>
      <c r="S66" s="1884"/>
      <c r="T66" s="1884"/>
      <c r="U66" s="1884"/>
      <c r="V66" s="1884"/>
      <c r="W66" s="2008"/>
      <c r="X66" s="2009"/>
      <c r="Y66" s="665" t="s">
        <v>198</v>
      </c>
      <c r="Z66" s="2096" t="s">
        <v>218</v>
      </c>
      <c r="AA66" s="2096"/>
      <c r="AB66" s="2096"/>
      <c r="AC66" s="2229"/>
      <c r="AD66" s="714" t="s">
        <v>121</v>
      </c>
      <c r="AE66" s="666">
        <v>3</v>
      </c>
      <c r="AF66" s="444"/>
    </row>
    <row r="67" spans="2:32" s="698" customFormat="1" ht="19.5" customHeight="1">
      <c r="B67" s="662"/>
      <c r="C67" s="663"/>
      <c r="D67" s="663"/>
      <c r="E67" s="664"/>
      <c r="G67" s="450"/>
      <c r="H67" s="2098"/>
      <c r="I67" s="2091"/>
      <c r="J67" s="2091"/>
      <c r="K67" s="2091"/>
      <c r="L67" s="2091"/>
      <c r="M67" s="2091"/>
      <c r="N67" s="2071"/>
      <c r="O67" s="2073"/>
      <c r="P67" s="660"/>
      <c r="Q67" s="2097"/>
      <c r="R67" s="1884"/>
      <c r="S67" s="1884"/>
      <c r="T67" s="1884"/>
      <c r="U67" s="1884"/>
      <c r="V67" s="1884"/>
      <c r="W67" s="2005"/>
      <c r="X67" s="2007"/>
      <c r="Y67" s="665" t="s">
        <v>198</v>
      </c>
      <c r="Z67" s="2096" t="s">
        <v>220</v>
      </c>
      <c r="AA67" s="2096"/>
      <c r="AB67" s="2096"/>
      <c r="AC67" s="2229"/>
      <c r="AD67" s="714" t="s">
        <v>121</v>
      </c>
      <c r="AE67" s="666">
        <v>0</v>
      </c>
      <c r="AF67" s="444"/>
    </row>
    <row r="68" spans="2:32" s="698" customFormat="1" ht="7.5" customHeight="1" thickBot="1">
      <c r="B68" s="662"/>
      <c r="C68" s="663"/>
      <c r="D68" s="663"/>
      <c r="E68" s="664"/>
      <c r="G68" s="451"/>
      <c r="H68" s="458"/>
      <c r="I68" s="670"/>
      <c r="J68" s="670"/>
      <c r="K68" s="670"/>
      <c r="L68" s="670"/>
      <c r="M68" s="670"/>
      <c r="N68" s="8"/>
      <c r="O68" s="675"/>
      <c r="P68" s="8"/>
      <c r="Q68" s="458"/>
      <c r="R68" s="670"/>
      <c r="S68" s="670"/>
      <c r="T68" s="670"/>
      <c r="U68" s="670"/>
      <c r="V68" s="670"/>
      <c r="W68" s="675"/>
      <c r="X68" s="675"/>
      <c r="Y68" s="675"/>
      <c r="Z68" s="673"/>
      <c r="AA68" s="673"/>
      <c r="AB68" s="8"/>
      <c r="AC68" s="8"/>
      <c r="AD68" s="678"/>
      <c r="AE68" s="465"/>
      <c r="AF68" s="444"/>
    </row>
    <row r="69" spans="2:32" s="698" customFormat="1" ht="24.75" customHeight="1" thickBot="1">
      <c r="B69" s="662"/>
      <c r="C69" s="663"/>
      <c r="D69" s="663"/>
      <c r="E69" s="664"/>
      <c r="H69" s="677"/>
      <c r="I69" s="667"/>
      <c r="J69" s="667"/>
      <c r="K69" s="667"/>
      <c r="L69" s="667"/>
      <c r="M69" s="667"/>
      <c r="O69" s="661"/>
      <c r="Q69" s="677"/>
      <c r="R69" s="667"/>
      <c r="S69" s="667"/>
      <c r="T69" s="667"/>
      <c r="U69" s="667"/>
      <c r="V69" s="667"/>
      <c r="W69" s="661"/>
      <c r="X69" s="661"/>
      <c r="Y69" s="661"/>
      <c r="Z69" s="672"/>
      <c r="AA69" s="672"/>
      <c r="AB69" s="675"/>
      <c r="AC69" s="675"/>
      <c r="AD69" s="2224" t="s">
        <v>256</v>
      </c>
      <c r="AE69" s="2224"/>
      <c r="AF69" s="444"/>
    </row>
    <row r="70" spans="2:32" s="698" customFormat="1" ht="15" customHeight="1">
      <c r="B70" s="450"/>
      <c r="E70" s="444"/>
      <c r="I70" s="1993" t="s">
        <v>257</v>
      </c>
      <c r="J70" s="1993"/>
      <c r="K70" s="1993"/>
      <c r="L70" s="1993"/>
      <c r="M70" s="1993"/>
      <c r="N70" s="1993"/>
      <c r="O70" s="1993"/>
      <c r="P70" s="1993"/>
      <c r="Q70" s="1993"/>
      <c r="R70" s="1993"/>
      <c r="S70" s="1993"/>
      <c r="T70" s="1993"/>
      <c r="U70" s="1993"/>
      <c r="V70" s="1993"/>
      <c r="W70" s="1993"/>
      <c r="X70" s="1993"/>
      <c r="Y70" s="1993"/>
      <c r="Z70" s="1993"/>
      <c r="AA70" s="1993"/>
      <c r="AB70" s="1993" t="s">
        <v>664</v>
      </c>
      <c r="AC70" s="1787"/>
      <c r="AD70" s="2225"/>
      <c r="AE70" s="2226"/>
      <c r="AF70" s="444"/>
    </row>
    <row r="71" spans="2:32" s="698" customFormat="1" ht="15" customHeight="1" thickBot="1">
      <c r="B71" s="450"/>
      <c r="E71" s="444"/>
      <c r="H71" s="677"/>
      <c r="I71" s="1993"/>
      <c r="J71" s="1993"/>
      <c r="K71" s="1993"/>
      <c r="L71" s="1993"/>
      <c r="M71" s="1993"/>
      <c r="N71" s="1993"/>
      <c r="O71" s="1993"/>
      <c r="P71" s="1993"/>
      <c r="Q71" s="1993"/>
      <c r="R71" s="1993"/>
      <c r="S71" s="1993"/>
      <c r="T71" s="1993"/>
      <c r="U71" s="1993"/>
      <c r="V71" s="1993"/>
      <c r="W71" s="1993"/>
      <c r="X71" s="1993"/>
      <c r="Y71" s="1993"/>
      <c r="Z71" s="1993"/>
      <c r="AA71" s="1993"/>
      <c r="AB71" s="1993"/>
      <c r="AC71" s="1787"/>
      <c r="AD71" s="2227"/>
      <c r="AE71" s="2228"/>
      <c r="AF71" s="444"/>
    </row>
    <row r="72" spans="2:32" s="698" customFormat="1" ht="7.5" customHeight="1">
      <c r="B72" s="451"/>
      <c r="C72" s="8"/>
      <c r="D72" s="8"/>
      <c r="E72" s="466"/>
      <c r="F72" s="8"/>
      <c r="G72" s="8"/>
      <c r="H72" s="458"/>
      <c r="I72" s="458"/>
      <c r="J72" s="458"/>
      <c r="K72" s="8"/>
      <c r="L72" s="670"/>
      <c r="M72" s="670"/>
      <c r="N72" s="675"/>
      <c r="O72" s="675"/>
      <c r="P72" s="675"/>
      <c r="Q72" s="675"/>
      <c r="R72" s="675"/>
      <c r="S72" s="675"/>
      <c r="T72" s="675"/>
      <c r="U72" s="675"/>
      <c r="V72" s="675"/>
      <c r="W72" s="675"/>
      <c r="X72" s="675"/>
      <c r="Y72" s="675"/>
      <c r="Z72" s="675"/>
      <c r="AA72" s="675"/>
      <c r="AB72" s="675"/>
      <c r="AC72" s="675"/>
      <c r="AD72" s="467"/>
      <c r="AE72" s="675"/>
      <c r="AF72" s="466"/>
    </row>
    <row r="73" spans="2:32" s="698" customFormat="1" ht="5.25" customHeight="1"/>
    <row r="74" spans="2:32" s="698" customFormat="1" ht="22.5" customHeight="1">
      <c r="B74" s="6" t="s">
        <v>258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698" customFormat="1" ht="7.5" customHeight="1">
      <c r="B75" s="45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444"/>
    </row>
    <row r="76" spans="2:32" s="698" customFormat="1">
      <c r="B76" s="450"/>
      <c r="C76" s="450"/>
      <c r="F76" s="444"/>
      <c r="J76" s="8"/>
      <c r="K76" s="8"/>
      <c r="L76" s="8"/>
      <c r="M76" s="8"/>
      <c r="N76" s="8"/>
      <c r="O76" s="8"/>
      <c r="P76" s="8"/>
      <c r="Q76" s="8"/>
      <c r="R76" s="8"/>
      <c r="S76" s="8"/>
      <c r="T76" s="8"/>
      <c r="U76" s="8"/>
      <c r="V76" s="8"/>
      <c r="W76" s="8"/>
      <c r="X76" s="8"/>
      <c r="Y76" s="8"/>
      <c r="Z76" s="8"/>
      <c r="AA76" s="8"/>
      <c r="AC76" s="718" t="s">
        <v>1119</v>
      </c>
      <c r="AD76" s="719" t="s">
        <v>440</v>
      </c>
      <c r="AE76" s="720" t="s">
        <v>674</v>
      </c>
      <c r="AF76" s="444"/>
    </row>
    <row r="77" spans="2:32" s="698" customFormat="1" ht="27" customHeight="1">
      <c r="B77" s="450"/>
      <c r="C77" s="1905" t="s">
        <v>259</v>
      </c>
      <c r="D77" s="1906"/>
      <c r="E77" s="1906"/>
      <c r="F77" s="1910"/>
      <c r="G77" s="448"/>
      <c r="H77" s="448"/>
      <c r="J77" s="668" t="s">
        <v>107</v>
      </c>
      <c r="K77" s="2223" t="s">
        <v>260</v>
      </c>
      <c r="L77" s="2223"/>
      <c r="M77" s="2223"/>
      <c r="N77" s="2223"/>
      <c r="O77" s="2223"/>
      <c r="P77" s="2223"/>
      <c r="Q77" s="2223"/>
      <c r="R77" s="2223"/>
      <c r="S77" s="2223"/>
      <c r="T77" s="2223"/>
      <c r="U77" s="2223"/>
      <c r="V77" s="2223"/>
      <c r="W77" s="2223"/>
      <c r="X77" s="2223"/>
      <c r="Y77" s="2223"/>
      <c r="Z77" s="2223"/>
      <c r="AA77" s="2223"/>
      <c r="AB77" s="468"/>
      <c r="AC77" s="721" t="s">
        <v>121</v>
      </c>
      <c r="AD77" s="707" t="s">
        <v>440</v>
      </c>
      <c r="AE77" s="722" t="s">
        <v>121</v>
      </c>
      <c r="AF77" s="444"/>
    </row>
    <row r="78" spans="2:32" s="698" customFormat="1" ht="27" customHeight="1">
      <c r="B78" s="450"/>
      <c r="C78" s="662"/>
      <c r="D78" s="663"/>
      <c r="E78" s="663"/>
      <c r="F78" s="664"/>
      <c r="G78" s="448"/>
      <c r="H78" s="448"/>
      <c r="J78" s="668" t="s">
        <v>104</v>
      </c>
      <c r="K78" s="2223" t="s">
        <v>787</v>
      </c>
      <c r="L78" s="2223"/>
      <c r="M78" s="2223"/>
      <c r="N78" s="2223"/>
      <c r="O78" s="2223"/>
      <c r="P78" s="2223"/>
      <c r="Q78" s="2223"/>
      <c r="R78" s="2223"/>
      <c r="S78" s="2223"/>
      <c r="T78" s="2223"/>
      <c r="U78" s="2223"/>
      <c r="V78" s="2223"/>
      <c r="W78" s="2223"/>
      <c r="X78" s="2223"/>
      <c r="Y78" s="2223"/>
      <c r="Z78" s="2223"/>
      <c r="AA78" s="2223"/>
      <c r="AB78" s="454"/>
      <c r="AC78" s="721" t="s">
        <v>121</v>
      </c>
      <c r="AD78" s="707" t="s">
        <v>440</v>
      </c>
      <c r="AE78" s="722" t="s">
        <v>121</v>
      </c>
      <c r="AF78" s="681"/>
    </row>
    <row r="79" spans="2:32" s="698" customFormat="1" ht="27" customHeight="1">
      <c r="B79" s="450"/>
      <c r="C79" s="662"/>
      <c r="D79" s="663"/>
      <c r="E79" s="663"/>
      <c r="F79" s="664"/>
      <c r="G79" s="448"/>
      <c r="H79" s="448"/>
      <c r="J79" s="668" t="s">
        <v>211</v>
      </c>
      <c r="K79" s="2223" t="s">
        <v>788</v>
      </c>
      <c r="L79" s="2223"/>
      <c r="M79" s="2223"/>
      <c r="N79" s="2223"/>
      <c r="O79" s="2223"/>
      <c r="P79" s="2223"/>
      <c r="Q79" s="2223"/>
      <c r="R79" s="2223"/>
      <c r="S79" s="2223"/>
      <c r="T79" s="2223"/>
      <c r="U79" s="2223"/>
      <c r="V79" s="2223"/>
      <c r="W79" s="2223"/>
      <c r="X79" s="2223"/>
      <c r="Y79" s="2223"/>
      <c r="Z79" s="2223"/>
      <c r="AA79" s="2223"/>
      <c r="AB79" s="454"/>
      <c r="AC79" s="721" t="s">
        <v>121</v>
      </c>
      <c r="AD79" s="707" t="s">
        <v>440</v>
      </c>
      <c r="AE79" s="722" t="s">
        <v>121</v>
      </c>
      <c r="AF79" s="681"/>
    </row>
    <row r="80" spans="2:32" s="698" customFormat="1" ht="27" customHeight="1">
      <c r="B80" s="450"/>
      <c r="C80" s="662"/>
      <c r="D80" s="663"/>
      <c r="E80" s="663"/>
      <c r="F80" s="664"/>
      <c r="G80" s="448"/>
      <c r="H80" s="448"/>
      <c r="J80" s="668" t="s">
        <v>207</v>
      </c>
      <c r="K80" s="2223" t="s">
        <v>789</v>
      </c>
      <c r="L80" s="2223"/>
      <c r="M80" s="2223"/>
      <c r="N80" s="2223"/>
      <c r="O80" s="2223"/>
      <c r="P80" s="2223"/>
      <c r="Q80" s="2223"/>
      <c r="R80" s="2223"/>
      <c r="S80" s="2223"/>
      <c r="T80" s="2223"/>
      <c r="U80" s="2223"/>
      <c r="V80" s="2223"/>
      <c r="W80" s="2223"/>
      <c r="X80" s="2223"/>
      <c r="Y80" s="2223"/>
      <c r="Z80" s="2223"/>
      <c r="AA80" s="2223"/>
      <c r="AB80" s="454"/>
      <c r="AC80" s="721" t="s">
        <v>121</v>
      </c>
      <c r="AD80" s="707" t="s">
        <v>440</v>
      </c>
      <c r="AE80" s="722" t="s">
        <v>121</v>
      </c>
      <c r="AF80" s="681"/>
    </row>
    <row r="81" spans="2:32" s="698" customFormat="1" ht="11.25" customHeight="1">
      <c r="B81" s="450"/>
      <c r="C81" s="451"/>
      <c r="D81" s="8"/>
      <c r="E81" s="8"/>
      <c r="F81" s="466"/>
      <c r="G81" s="8"/>
      <c r="H81" s="8"/>
      <c r="I81" s="8"/>
      <c r="J81" s="8"/>
      <c r="K81" s="8"/>
      <c r="L81" s="8"/>
      <c r="M81" s="8"/>
      <c r="N81" s="8"/>
      <c r="O81" s="8"/>
      <c r="P81" s="8"/>
      <c r="Q81" s="8"/>
      <c r="R81" s="8"/>
      <c r="S81" s="8"/>
      <c r="T81" s="8"/>
      <c r="U81" s="8"/>
      <c r="V81" s="8"/>
      <c r="W81" s="8"/>
      <c r="X81" s="8"/>
      <c r="Y81" s="8"/>
      <c r="Z81" s="8"/>
      <c r="AA81" s="8"/>
      <c r="AB81" s="8"/>
      <c r="AC81" s="451"/>
      <c r="AD81" s="8"/>
      <c r="AE81" s="466"/>
      <c r="AF81" s="444"/>
    </row>
    <row r="82" spans="2:32" s="698" customFormat="1" ht="7.5" customHeight="1">
      <c r="B82" s="45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444"/>
    </row>
    <row r="83" spans="2:32" s="698" customFormat="1">
      <c r="B83" s="450"/>
      <c r="C83" s="450"/>
      <c r="F83" s="444"/>
      <c r="J83" s="8"/>
      <c r="K83" s="8"/>
      <c r="L83" s="8"/>
      <c r="M83" s="8"/>
      <c r="N83" s="8"/>
      <c r="O83" s="8"/>
      <c r="P83" s="8"/>
      <c r="Q83" s="8"/>
      <c r="R83" s="8"/>
      <c r="S83" s="8"/>
      <c r="T83" s="8"/>
      <c r="U83" s="8"/>
      <c r="V83" s="8"/>
      <c r="W83" s="8"/>
      <c r="X83" s="8"/>
      <c r="Y83" s="8"/>
      <c r="Z83" s="8"/>
      <c r="AA83" s="8"/>
      <c r="AC83" s="718" t="s">
        <v>1119</v>
      </c>
      <c r="AD83" s="719" t="s">
        <v>440</v>
      </c>
      <c r="AE83" s="720" t="s">
        <v>674</v>
      </c>
      <c r="AF83" s="444"/>
    </row>
    <row r="84" spans="2:32" s="698" customFormat="1" ht="24.75" customHeight="1">
      <c r="B84" s="450"/>
      <c r="C84" s="1905" t="s">
        <v>261</v>
      </c>
      <c r="D84" s="1906"/>
      <c r="E84" s="1906"/>
      <c r="F84" s="1910"/>
      <c r="G84" s="448"/>
      <c r="H84" s="448"/>
      <c r="J84" s="668" t="s">
        <v>107</v>
      </c>
      <c r="K84" s="2223" t="s">
        <v>262</v>
      </c>
      <c r="L84" s="2223"/>
      <c r="M84" s="2223"/>
      <c r="N84" s="2223"/>
      <c r="O84" s="2223"/>
      <c r="P84" s="2223"/>
      <c r="Q84" s="2223"/>
      <c r="R84" s="2223"/>
      <c r="S84" s="2223"/>
      <c r="T84" s="2223"/>
      <c r="U84" s="2223"/>
      <c r="V84" s="2223"/>
      <c r="W84" s="2223"/>
      <c r="X84" s="2223"/>
      <c r="Y84" s="2223"/>
      <c r="Z84" s="2223"/>
      <c r="AA84" s="2223"/>
      <c r="AB84" s="468"/>
      <c r="AC84" s="721" t="s">
        <v>121</v>
      </c>
      <c r="AD84" s="707" t="s">
        <v>440</v>
      </c>
      <c r="AE84" s="722" t="s">
        <v>121</v>
      </c>
      <c r="AF84" s="444"/>
    </row>
    <row r="85" spans="2:32" s="698" customFormat="1" ht="24.75" customHeight="1">
      <c r="B85" s="450"/>
      <c r="C85" s="447"/>
      <c r="D85" s="448"/>
      <c r="E85" s="448"/>
      <c r="F85" s="449"/>
      <c r="G85" s="448"/>
      <c r="H85" s="448"/>
      <c r="J85" s="668" t="s">
        <v>104</v>
      </c>
      <c r="K85" s="2223" t="s">
        <v>787</v>
      </c>
      <c r="L85" s="2223"/>
      <c r="M85" s="2223"/>
      <c r="N85" s="2223"/>
      <c r="O85" s="2223"/>
      <c r="P85" s="2223"/>
      <c r="Q85" s="2223"/>
      <c r="R85" s="2223"/>
      <c r="S85" s="2223"/>
      <c r="T85" s="2223"/>
      <c r="U85" s="2223"/>
      <c r="V85" s="2223"/>
      <c r="W85" s="2223"/>
      <c r="X85" s="2223"/>
      <c r="Y85" s="2223"/>
      <c r="Z85" s="2223"/>
      <c r="AA85" s="2223"/>
      <c r="AB85" s="454"/>
      <c r="AC85" s="721" t="s">
        <v>121</v>
      </c>
      <c r="AD85" s="707" t="s">
        <v>440</v>
      </c>
      <c r="AE85" s="722" t="s">
        <v>121</v>
      </c>
      <c r="AF85" s="444"/>
    </row>
    <row r="86" spans="2:32" s="698" customFormat="1" ht="24.75" customHeight="1">
      <c r="B86" s="450"/>
      <c r="C86" s="447"/>
      <c r="D86" s="448"/>
      <c r="E86" s="448"/>
      <c r="F86" s="449"/>
      <c r="G86" s="448"/>
      <c r="H86" s="448"/>
      <c r="J86" s="668" t="s">
        <v>211</v>
      </c>
      <c r="K86" s="2223" t="s">
        <v>788</v>
      </c>
      <c r="L86" s="2223"/>
      <c r="M86" s="2223"/>
      <c r="N86" s="2223"/>
      <c r="O86" s="2223"/>
      <c r="P86" s="2223"/>
      <c r="Q86" s="2223"/>
      <c r="R86" s="2223"/>
      <c r="S86" s="2223"/>
      <c r="T86" s="2223"/>
      <c r="U86" s="2223"/>
      <c r="V86" s="2223"/>
      <c r="W86" s="2223"/>
      <c r="X86" s="2223"/>
      <c r="Y86" s="2223"/>
      <c r="Z86" s="2223"/>
      <c r="AA86" s="2223"/>
      <c r="AB86" s="454"/>
      <c r="AC86" s="721" t="s">
        <v>121</v>
      </c>
      <c r="AD86" s="707" t="s">
        <v>440</v>
      </c>
      <c r="AE86" s="722" t="s">
        <v>121</v>
      </c>
      <c r="AF86" s="444"/>
    </row>
    <row r="87" spans="2:32" s="698" customFormat="1" ht="27" customHeight="1">
      <c r="B87" s="450"/>
      <c r="C87" s="662"/>
      <c r="D87" s="663"/>
      <c r="E87" s="663"/>
      <c r="F87" s="664"/>
      <c r="G87" s="448"/>
      <c r="H87" s="448"/>
      <c r="J87" s="668" t="s">
        <v>207</v>
      </c>
      <c r="K87" s="2223" t="s">
        <v>789</v>
      </c>
      <c r="L87" s="2223"/>
      <c r="M87" s="2223"/>
      <c r="N87" s="2223"/>
      <c r="O87" s="2223"/>
      <c r="P87" s="2223"/>
      <c r="Q87" s="2223"/>
      <c r="R87" s="2223"/>
      <c r="S87" s="2223"/>
      <c r="T87" s="2223"/>
      <c r="U87" s="2223"/>
      <c r="V87" s="2223"/>
      <c r="W87" s="2223"/>
      <c r="X87" s="2223"/>
      <c r="Y87" s="2223"/>
      <c r="Z87" s="2223"/>
      <c r="AA87" s="2223"/>
      <c r="AB87" s="454"/>
      <c r="AC87" s="721" t="s">
        <v>121</v>
      </c>
      <c r="AD87" s="707" t="s">
        <v>440</v>
      </c>
      <c r="AE87" s="722" t="s">
        <v>121</v>
      </c>
      <c r="AF87" s="681"/>
    </row>
    <row r="88" spans="2:32" s="698" customFormat="1" ht="24.75" customHeight="1">
      <c r="B88" s="450"/>
      <c r="C88" s="447"/>
      <c r="D88" s="448"/>
      <c r="E88" s="448"/>
      <c r="F88" s="449"/>
      <c r="G88" s="448"/>
      <c r="H88" s="448"/>
      <c r="J88" s="668" t="s">
        <v>236</v>
      </c>
      <c r="K88" s="2223" t="s">
        <v>775</v>
      </c>
      <c r="L88" s="2223"/>
      <c r="M88" s="2223"/>
      <c r="N88" s="2223"/>
      <c r="O88" s="2223"/>
      <c r="P88" s="2223"/>
      <c r="Q88" s="2223"/>
      <c r="R88" s="2223"/>
      <c r="S88" s="2223"/>
      <c r="T88" s="2223"/>
      <c r="U88" s="2223"/>
      <c r="V88" s="2223"/>
      <c r="W88" s="2223"/>
      <c r="X88" s="2223"/>
      <c r="Y88" s="2223"/>
      <c r="Z88" s="2223"/>
      <c r="AA88" s="2223"/>
      <c r="AB88" s="454"/>
      <c r="AC88" s="721" t="s">
        <v>121</v>
      </c>
      <c r="AD88" s="707" t="s">
        <v>440</v>
      </c>
      <c r="AE88" s="722" t="s">
        <v>121</v>
      </c>
      <c r="AF88" s="444"/>
    </row>
    <row r="89" spans="2:32" s="698" customFormat="1" ht="24.75" customHeight="1">
      <c r="B89" s="450"/>
      <c r="C89" s="447"/>
      <c r="D89" s="448"/>
      <c r="E89" s="448"/>
      <c r="F89" s="449"/>
      <c r="G89" s="448"/>
      <c r="H89" s="448"/>
      <c r="J89" s="668" t="s">
        <v>325</v>
      </c>
      <c r="K89" s="2223" t="s">
        <v>790</v>
      </c>
      <c r="L89" s="2223"/>
      <c r="M89" s="2223"/>
      <c r="N89" s="2223"/>
      <c r="O89" s="2223"/>
      <c r="P89" s="2223"/>
      <c r="Q89" s="2223"/>
      <c r="R89" s="2223"/>
      <c r="S89" s="2223"/>
      <c r="T89" s="2223"/>
      <c r="U89" s="2223"/>
      <c r="V89" s="2223"/>
      <c r="W89" s="2223"/>
      <c r="X89" s="2223"/>
      <c r="Y89" s="2223"/>
      <c r="Z89" s="2223"/>
      <c r="AA89" s="2223"/>
      <c r="AB89" s="454"/>
      <c r="AC89" s="721" t="s">
        <v>121</v>
      </c>
      <c r="AD89" s="707" t="s">
        <v>440</v>
      </c>
      <c r="AE89" s="722" t="s">
        <v>121</v>
      </c>
      <c r="AF89" s="444"/>
    </row>
    <row r="90" spans="2:32" s="698" customFormat="1" ht="7.5" customHeight="1">
      <c r="B90" s="450"/>
      <c r="C90" s="451"/>
      <c r="D90" s="8"/>
      <c r="E90" s="8"/>
      <c r="F90" s="466"/>
      <c r="G90" s="8"/>
      <c r="H90" s="8"/>
      <c r="I90" s="8"/>
      <c r="J90" s="8"/>
      <c r="K90" s="8"/>
      <c r="L90" s="8"/>
      <c r="M90" s="8"/>
      <c r="N90" s="8"/>
      <c r="O90" s="8"/>
      <c r="P90" s="8"/>
      <c r="Q90" s="8"/>
      <c r="R90" s="8"/>
      <c r="S90" s="8"/>
      <c r="T90" s="8"/>
      <c r="U90" s="8"/>
      <c r="V90" s="8"/>
      <c r="W90" s="8"/>
      <c r="X90" s="8"/>
      <c r="Y90" s="8"/>
      <c r="Z90" s="8"/>
      <c r="AA90" s="8"/>
      <c r="AB90" s="8"/>
      <c r="AC90" s="451"/>
      <c r="AD90" s="8"/>
      <c r="AE90" s="466"/>
      <c r="AF90" s="444"/>
    </row>
    <row r="91" spans="2:32" s="698" customFormat="1" ht="15" customHeight="1">
      <c r="B91" s="450"/>
      <c r="H91" s="677"/>
      <c r="I91" s="677"/>
      <c r="J91" s="677"/>
      <c r="L91" s="667"/>
      <c r="M91" s="667"/>
      <c r="N91" s="661"/>
      <c r="O91" s="661"/>
      <c r="P91" s="661"/>
      <c r="Q91" s="661"/>
      <c r="R91" s="661"/>
      <c r="S91" s="661"/>
      <c r="T91" s="661"/>
      <c r="U91" s="661"/>
      <c r="V91" s="661"/>
      <c r="W91" s="661"/>
      <c r="X91" s="661"/>
      <c r="Y91" s="661"/>
      <c r="Z91" s="661"/>
      <c r="AA91" s="661"/>
      <c r="AB91" s="661"/>
      <c r="AC91" s="661"/>
      <c r="AD91" s="460"/>
      <c r="AE91" s="661"/>
      <c r="AF91" s="444"/>
    </row>
    <row r="92" spans="2:32" s="698" customFormat="1" ht="22.5" customHeight="1">
      <c r="B92" s="450" t="s">
        <v>263</v>
      </c>
      <c r="AF92" s="444"/>
    </row>
    <row r="93" spans="2:32" s="698" customFormat="1" ht="7.5" customHeight="1">
      <c r="B93" s="45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444"/>
    </row>
    <row r="94" spans="2:32" s="698" customFormat="1">
      <c r="B94" s="450"/>
      <c r="C94" s="450"/>
      <c r="F94" s="444"/>
      <c r="J94" s="8"/>
      <c r="K94" s="8"/>
      <c r="L94" s="8"/>
      <c r="M94" s="8"/>
      <c r="N94" s="8"/>
      <c r="O94" s="8"/>
      <c r="P94" s="8"/>
      <c r="Q94" s="8"/>
      <c r="R94" s="8"/>
      <c r="S94" s="8"/>
      <c r="T94" s="8"/>
      <c r="U94" s="8"/>
      <c r="V94" s="8"/>
      <c r="W94" s="8"/>
      <c r="X94" s="8"/>
      <c r="Y94" s="8"/>
      <c r="Z94" s="8"/>
      <c r="AA94" s="8"/>
      <c r="AC94" s="718" t="s">
        <v>1119</v>
      </c>
      <c r="AD94" s="719" t="s">
        <v>440</v>
      </c>
      <c r="AE94" s="720" t="s">
        <v>674</v>
      </c>
      <c r="AF94" s="444"/>
    </row>
    <row r="95" spans="2:32" s="698" customFormat="1" ht="27" customHeight="1">
      <c r="B95" s="450"/>
      <c r="C95" s="1905" t="s">
        <v>264</v>
      </c>
      <c r="D95" s="1906"/>
      <c r="E95" s="1906"/>
      <c r="F95" s="1910"/>
      <c r="J95" s="668" t="s">
        <v>107</v>
      </c>
      <c r="K95" s="2223" t="s">
        <v>265</v>
      </c>
      <c r="L95" s="2223"/>
      <c r="M95" s="2223"/>
      <c r="N95" s="2223"/>
      <c r="O95" s="2223"/>
      <c r="P95" s="2223"/>
      <c r="Q95" s="2223"/>
      <c r="R95" s="2223"/>
      <c r="S95" s="2223"/>
      <c r="T95" s="2223"/>
      <c r="U95" s="2223"/>
      <c r="V95" s="2223"/>
      <c r="W95" s="2223"/>
      <c r="X95" s="2223"/>
      <c r="Y95" s="2223"/>
      <c r="Z95" s="2223"/>
      <c r="AA95" s="2223"/>
      <c r="AC95" s="721" t="s">
        <v>121</v>
      </c>
      <c r="AD95" s="707" t="s">
        <v>440</v>
      </c>
      <c r="AE95" s="722" t="s">
        <v>121</v>
      </c>
      <c r="AF95" s="444"/>
    </row>
    <row r="96" spans="2:32" s="698" customFormat="1" ht="27" customHeight="1">
      <c r="B96" s="450"/>
      <c r="C96" s="1905"/>
      <c r="D96" s="1906"/>
      <c r="E96" s="1906"/>
      <c r="F96" s="1910"/>
      <c r="G96" s="448"/>
      <c r="H96" s="448"/>
      <c r="J96" s="668" t="s">
        <v>104</v>
      </c>
      <c r="K96" s="2223" t="s">
        <v>266</v>
      </c>
      <c r="L96" s="2223"/>
      <c r="M96" s="2223"/>
      <c r="N96" s="2223"/>
      <c r="O96" s="2223"/>
      <c r="P96" s="2223"/>
      <c r="Q96" s="2223"/>
      <c r="R96" s="2223"/>
      <c r="S96" s="2223"/>
      <c r="T96" s="2223"/>
      <c r="U96" s="2223"/>
      <c r="V96" s="2223"/>
      <c r="W96" s="2223"/>
      <c r="X96" s="2223"/>
      <c r="Y96" s="2223"/>
      <c r="Z96" s="2223"/>
      <c r="AA96" s="2223"/>
      <c r="AB96" s="468"/>
      <c r="AC96" s="721" t="s">
        <v>121</v>
      </c>
      <c r="AD96" s="707" t="s">
        <v>440</v>
      </c>
      <c r="AE96" s="722" t="s">
        <v>121</v>
      </c>
      <c r="AF96" s="444"/>
    </row>
    <row r="97" spans="2:32" s="698" customFormat="1" ht="27" customHeight="1">
      <c r="B97" s="450"/>
      <c r="C97" s="662"/>
      <c r="D97" s="663"/>
      <c r="E97" s="663"/>
      <c r="F97" s="664"/>
      <c r="G97" s="448"/>
      <c r="H97" s="448"/>
      <c r="J97" s="668" t="s">
        <v>211</v>
      </c>
      <c r="K97" s="2223" t="s">
        <v>775</v>
      </c>
      <c r="L97" s="2223"/>
      <c r="M97" s="2223"/>
      <c r="N97" s="2223"/>
      <c r="O97" s="2223"/>
      <c r="P97" s="2223"/>
      <c r="Q97" s="2223"/>
      <c r="R97" s="2223"/>
      <c r="S97" s="2223"/>
      <c r="T97" s="2223"/>
      <c r="U97" s="2223"/>
      <c r="V97" s="2223"/>
      <c r="W97" s="2223"/>
      <c r="X97" s="2223"/>
      <c r="Y97" s="2223"/>
      <c r="Z97" s="2223"/>
      <c r="AA97" s="2223"/>
      <c r="AB97" s="454"/>
      <c r="AC97" s="721" t="s">
        <v>121</v>
      </c>
      <c r="AD97" s="707" t="s">
        <v>440</v>
      </c>
      <c r="AE97" s="722" t="s">
        <v>121</v>
      </c>
      <c r="AF97" s="681"/>
    </row>
    <row r="98" spans="2:32" s="698" customFormat="1" ht="11.25" customHeight="1">
      <c r="B98" s="450"/>
      <c r="C98" s="451"/>
      <c r="D98" s="8"/>
      <c r="E98" s="8"/>
      <c r="F98" s="466"/>
      <c r="G98" s="8"/>
      <c r="H98" s="8"/>
      <c r="I98" s="8"/>
      <c r="J98" s="8"/>
      <c r="K98" s="8"/>
      <c r="L98" s="8"/>
      <c r="M98" s="8"/>
      <c r="N98" s="8"/>
      <c r="O98" s="8"/>
      <c r="P98" s="8"/>
      <c r="Q98" s="8"/>
      <c r="R98" s="8"/>
      <c r="S98" s="8"/>
      <c r="T98" s="8"/>
      <c r="U98" s="8"/>
      <c r="V98" s="8"/>
      <c r="W98" s="8"/>
      <c r="X98" s="8"/>
      <c r="Y98" s="8"/>
      <c r="Z98" s="8"/>
      <c r="AA98" s="8"/>
      <c r="AB98" s="8"/>
      <c r="AC98" s="451"/>
      <c r="AD98" s="8"/>
      <c r="AE98" s="466"/>
      <c r="AF98" s="444"/>
    </row>
    <row r="99" spans="2:32" s="698" customFormat="1" ht="7.5" customHeight="1">
      <c r="B99" s="45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444"/>
    </row>
    <row r="100" spans="2:32" s="698" customFormat="1">
      <c r="B100" s="450"/>
      <c r="C100" s="450"/>
      <c r="F100" s="444"/>
      <c r="J100" s="8"/>
      <c r="K100" s="8"/>
      <c r="L100" s="8"/>
      <c r="M100" s="8"/>
      <c r="N100" s="8"/>
      <c r="O100" s="8"/>
      <c r="P100" s="8"/>
      <c r="Q100" s="8"/>
      <c r="R100" s="8"/>
      <c r="S100" s="8"/>
      <c r="T100" s="8"/>
      <c r="U100" s="8"/>
      <c r="V100" s="8"/>
      <c r="W100" s="8"/>
      <c r="X100" s="8"/>
      <c r="Y100" s="8"/>
      <c r="Z100" s="8"/>
      <c r="AA100" s="8"/>
      <c r="AC100" s="718" t="s">
        <v>1119</v>
      </c>
      <c r="AD100" s="719" t="s">
        <v>440</v>
      </c>
      <c r="AE100" s="720" t="s">
        <v>674</v>
      </c>
      <c r="AF100" s="444"/>
    </row>
    <row r="101" spans="2:32" s="698" customFormat="1" ht="27" customHeight="1">
      <c r="B101" s="450"/>
      <c r="C101" s="1905" t="s">
        <v>267</v>
      </c>
      <c r="D101" s="1906"/>
      <c r="E101" s="1906"/>
      <c r="F101" s="1910"/>
      <c r="J101" s="668" t="s">
        <v>107</v>
      </c>
      <c r="K101" s="2223" t="s">
        <v>268</v>
      </c>
      <c r="L101" s="2223"/>
      <c r="M101" s="2223"/>
      <c r="N101" s="2223"/>
      <c r="O101" s="2223"/>
      <c r="P101" s="2223"/>
      <c r="Q101" s="2223"/>
      <c r="R101" s="2223"/>
      <c r="S101" s="2223"/>
      <c r="T101" s="2223"/>
      <c r="U101" s="2223"/>
      <c r="V101" s="2223"/>
      <c r="W101" s="2223"/>
      <c r="X101" s="2223"/>
      <c r="Y101" s="2223"/>
      <c r="Z101" s="2223"/>
      <c r="AA101" s="2223"/>
      <c r="AC101" s="721" t="s">
        <v>121</v>
      </c>
      <c r="AD101" s="707" t="s">
        <v>440</v>
      </c>
      <c r="AE101" s="722" t="s">
        <v>121</v>
      </c>
      <c r="AF101" s="444"/>
    </row>
    <row r="102" spans="2:32" s="698" customFormat="1" ht="24.75" customHeight="1">
      <c r="B102" s="450"/>
      <c r="C102" s="1905"/>
      <c r="D102" s="1906"/>
      <c r="E102" s="1906"/>
      <c r="F102" s="1910"/>
      <c r="G102" s="448"/>
      <c r="H102" s="448"/>
      <c r="J102" s="668" t="s">
        <v>104</v>
      </c>
      <c r="K102" s="2223" t="s">
        <v>269</v>
      </c>
      <c r="L102" s="2223"/>
      <c r="M102" s="2223"/>
      <c r="N102" s="2223"/>
      <c r="O102" s="2223"/>
      <c r="P102" s="2223"/>
      <c r="Q102" s="2223"/>
      <c r="R102" s="2223"/>
      <c r="S102" s="2223"/>
      <c r="T102" s="2223"/>
      <c r="U102" s="2223"/>
      <c r="V102" s="2223"/>
      <c r="W102" s="2223"/>
      <c r="X102" s="2223"/>
      <c r="Y102" s="2223"/>
      <c r="Z102" s="2223"/>
      <c r="AA102" s="2223"/>
      <c r="AB102" s="468"/>
      <c r="AC102" s="721" t="s">
        <v>121</v>
      </c>
      <c r="AD102" s="707" t="s">
        <v>440</v>
      </c>
      <c r="AE102" s="722" t="s">
        <v>121</v>
      </c>
      <c r="AF102" s="444"/>
    </row>
    <row r="103" spans="2:32" s="698" customFormat="1" ht="7.5" customHeight="1">
      <c r="B103" s="450"/>
      <c r="C103" s="451"/>
      <c r="D103" s="8"/>
      <c r="E103" s="8"/>
      <c r="F103" s="466"/>
      <c r="G103" s="8"/>
      <c r="H103" s="8"/>
      <c r="I103" s="8"/>
      <c r="J103" s="8"/>
      <c r="K103" s="8"/>
      <c r="L103" s="8"/>
      <c r="M103" s="8"/>
      <c r="N103" s="8"/>
      <c r="O103" s="8"/>
      <c r="P103" s="8"/>
      <c r="Q103" s="8"/>
      <c r="R103" s="8"/>
      <c r="S103" s="8"/>
      <c r="T103" s="8"/>
      <c r="U103" s="8"/>
      <c r="V103" s="8"/>
      <c r="W103" s="8"/>
      <c r="X103" s="8"/>
      <c r="Y103" s="8"/>
      <c r="Z103" s="8"/>
      <c r="AA103" s="8"/>
      <c r="AB103" s="8"/>
      <c r="AC103" s="451"/>
      <c r="AD103" s="8"/>
      <c r="AE103" s="466"/>
      <c r="AF103" s="444"/>
    </row>
    <row r="104" spans="2:32" s="698" customFormat="1" ht="7.5" customHeight="1">
      <c r="B104" s="451"/>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66"/>
    </row>
    <row r="105" spans="2:32" s="698" customFormat="1" ht="7.5" customHeight="1"/>
    <row r="106" spans="2:32" s="469" customFormat="1" ht="398.25" customHeight="1">
      <c r="B106" s="2036" t="s">
        <v>791</v>
      </c>
      <c r="C106" s="2036"/>
      <c r="D106" s="2036"/>
      <c r="E106" s="2036"/>
      <c r="F106" s="2036"/>
      <c r="G106" s="2036"/>
      <c r="H106" s="2036"/>
      <c r="I106" s="2036"/>
      <c r="J106" s="2036"/>
      <c r="K106" s="2036"/>
      <c r="L106" s="2036"/>
      <c r="M106" s="2036"/>
      <c r="N106" s="2036"/>
      <c r="O106" s="2036"/>
      <c r="P106" s="2036"/>
      <c r="Q106" s="2036"/>
      <c r="R106" s="2036"/>
      <c r="S106" s="2036"/>
      <c r="T106" s="2036"/>
      <c r="U106" s="2036"/>
      <c r="V106" s="2036"/>
      <c r="W106" s="2036"/>
      <c r="X106" s="2036"/>
      <c r="Y106" s="2036"/>
      <c r="Z106" s="2036"/>
      <c r="AA106" s="2036"/>
      <c r="AB106" s="2036"/>
      <c r="AC106" s="2036"/>
      <c r="AD106" s="2036"/>
      <c r="AE106" s="2036"/>
    </row>
    <row r="107" spans="2:32" s="469" customFormat="1" ht="187.5" customHeight="1">
      <c r="B107" s="2036" t="s">
        <v>1365</v>
      </c>
      <c r="C107" s="2036"/>
      <c r="D107" s="2036"/>
      <c r="E107" s="2036"/>
      <c r="F107" s="2036"/>
      <c r="G107" s="2036"/>
      <c r="H107" s="2036"/>
      <c r="I107" s="2036"/>
      <c r="J107" s="2036"/>
      <c r="K107" s="2036"/>
      <c r="L107" s="2036"/>
      <c r="M107" s="2036"/>
      <c r="N107" s="2036"/>
      <c r="O107" s="2036"/>
      <c r="P107" s="2036"/>
      <c r="Q107" s="2036"/>
      <c r="R107" s="2036"/>
      <c r="S107" s="2036"/>
      <c r="T107" s="2036"/>
      <c r="U107" s="2036"/>
      <c r="V107" s="2036"/>
      <c r="W107" s="2036"/>
      <c r="X107" s="2036"/>
      <c r="Y107" s="2036"/>
      <c r="Z107" s="2036"/>
      <c r="AA107" s="2036"/>
      <c r="AB107" s="2036"/>
      <c r="AC107" s="2036"/>
      <c r="AD107" s="2036"/>
      <c r="AE107" s="2036"/>
    </row>
    <row r="108" spans="2:32" s="470" customFormat="1" ht="21.75" customHeight="1">
      <c r="B108" s="1906" t="s">
        <v>270</v>
      </c>
      <c r="C108" s="1906"/>
      <c r="D108" s="1906"/>
      <c r="E108" s="1906"/>
      <c r="F108" s="1906"/>
      <c r="G108" s="1906"/>
      <c r="H108" s="1906"/>
      <c r="I108" s="1906"/>
      <c r="J108" s="1906"/>
      <c r="K108" s="1906"/>
      <c r="L108" s="1906"/>
      <c r="M108" s="1906"/>
      <c r="N108" s="1906"/>
      <c r="O108" s="1906"/>
      <c r="P108" s="1906"/>
      <c r="Q108" s="1906"/>
      <c r="R108" s="1906"/>
      <c r="S108" s="1906"/>
      <c r="T108" s="1906"/>
      <c r="U108" s="1906"/>
      <c r="V108" s="1906"/>
      <c r="W108" s="1906"/>
      <c r="X108" s="1906"/>
      <c r="Y108" s="1906"/>
      <c r="Z108" s="1906"/>
      <c r="AA108" s="1906"/>
      <c r="AB108" s="1906"/>
      <c r="AC108" s="1906"/>
      <c r="AD108" s="1906"/>
      <c r="AE108" s="190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printOptions horizontalCentered="1"/>
  <pageMargins left="0.70866141732283472" right="0.39370078740157483" top="0.51181102362204722" bottom="0.35433070866141736" header="0.31496062992125984" footer="0.31496062992125984"/>
  <pageSetup paperSize="9" scale="51" orientation="portrait" r:id="rId1"/>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8FDA585-1865-4E1A-9951-B4C19C78E577}">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2BABC-662B-4F51-84C9-6C0ED2A030EC}">
  <sheetPr>
    <tabColor rgb="FFFFFF00"/>
    <pageSetUpPr fitToPage="1"/>
  </sheetPr>
  <dimension ref="B1:AH40"/>
  <sheetViews>
    <sheetView view="pageBreakPreview" zoomScale="70" zoomScaleNormal="100" zoomScaleSheetLayoutView="70" workbookViewId="0"/>
  </sheetViews>
  <sheetFormatPr defaultColWidth="3.44140625" defaultRowHeight="13.2"/>
  <cols>
    <col min="1" max="1" width="1.44140625" style="3" customWidth="1"/>
    <col min="2" max="2" width="2.109375" style="3" customWidth="1"/>
    <col min="3" max="3" width="3" style="679"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256" width="3.44140625" style="3"/>
    <col min="257" max="257" width="1.44140625" style="3" customWidth="1"/>
    <col min="258" max="258" width="2.109375" style="3" customWidth="1"/>
    <col min="259" max="259" width="3" style="3" customWidth="1"/>
    <col min="260" max="263" width="3.44140625" style="3"/>
    <col min="264" max="264" width="1.44140625" style="3" customWidth="1"/>
    <col min="265" max="265" width="3.109375" style="3" customWidth="1"/>
    <col min="266" max="266" width="4.77734375" style="3" customWidth="1"/>
    <col min="267" max="273" width="3.44140625" style="3"/>
    <col min="274" max="274" width="5.44140625" style="3" customWidth="1"/>
    <col min="275" max="282" width="4.44140625" style="3" customWidth="1"/>
    <col min="283" max="283" width="3.88671875" style="3" customWidth="1"/>
    <col min="284" max="285" width="4.6640625" style="3" customWidth="1"/>
    <col min="286" max="286" width="4.44140625" style="3" customWidth="1"/>
    <col min="287" max="288" width="4.33203125" style="3" customWidth="1"/>
    <col min="289" max="289" width="4" style="3" customWidth="1"/>
    <col min="290" max="290" width="2.109375" style="3" customWidth="1"/>
    <col min="291" max="291" width="1.44140625" style="3" customWidth="1"/>
    <col min="292" max="512" width="3.44140625" style="3"/>
    <col min="513" max="513" width="1.44140625" style="3" customWidth="1"/>
    <col min="514" max="514" width="2.109375" style="3" customWidth="1"/>
    <col min="515" max="515" width="3" style="3" customWidth="1"/>
    <col min="516" max="519" width="3.44140625" style="3"/>
    <col min="520" max="520" width="1.44140625" style="3" customWidth="1"/>
    <col min="521" max="521" width="3.109375" style="3" customWidth="1"/>
    <col min="522" max="522" width="4.77734375" style="3" customWidth="1"/>
    <col min="523" max="529" width="3.44140625" style="3"/>
    <col min="530" max="530" width="5.44140625" style="3" customWidth="1"/>
    <col min="531" max="538" width="4.44140625" style="3" customWidth="1"/>
    <col min="539" max="539" width="3.88671875" style="3" customWidth="1"/>
    <col min="540" max="541" width="4.6640625" style="3" customWidth="1"/>
    <col min="542" max="542" width="4.44140625" style="3" customWidth="1"/>
    <col min="543" max="544" width="4.33203125" style="3" customWidth="1"/>
    <col min="545" max="545" width="4" style="3" customWidth="1"/>
    <col min="546" max="546" width="2.109375" style="3" customWidth="1"/>
    <col min="547" max="547" width="1.44140625" style="3" customWidth="1"/>
    <col min="548" max="768" width="3.44140625" style="3"/>
    <col min="769" max="769" width="1.44140625" style="3" customWidth="1"/>
    <col min="770" max="770" width="2.109375" style="3" customWidth="1"/>
    <col min="771" max="771" width="3" style="3" customWidth="1"/>
    <col min="772" max="775" width="3.44140625" style="3"/>
    <col min="776" max="776" width="1.44140625" style="3" customWidth="1"/>
    <col min="777" max="777" width="3.109375" style="3" customWidth="1"/>
    <col min="778" max="778" width="4.77734375" style="3" customWidth="1"/>
    <col min="779" max="785" width="3.44140625" style="3"/>
    <col min="786" max="786" width="5.44140625" style="3" customWidth="1"/>
    <col min="787" max="794" width="4.44140625" style="3" customWidth="1"/>
    <col min="795" max="795" width="3.88671875" style="3" customWidth="1"/>
    <col min="796" max="797" width="4.6640625" style="3" customWidth="1"/>
    <col min="798" max="798" width="4.44140625" style="3" customWidth="1"/>
    <col min="799" max="800" width="4.33203125" style="3" customWidth="1"/>
    <col min="801" max="801" width="4" style="3" customWidth="1"/>
    <col min="802" max="802" width="2.109375" style="3" customWidth="1"/>
    <col min="803" max="803" width="1.44140625" style="3" customWidth="1"/>
    <col min="804" max="1024" width="3.44140625" style="3"/>
    <col min="1025" max="1025" width="1.44140625" style="3" customWidth="1"/>
    <col min="1026" max="1026" width="2.109375" style="3" customWidth="1"/>
    <col min="1027" max="1027" width="3" style="3" customWidth="1"/>
    <col min="1028" max="1031" width="3.44140625" style="3"/>
    <col min="1032" max="1032" width="1.44140625" style="3" customWidth="1"/>
    <col min="1033" max="1033" width="3.109375" style="3" customWidth="1"/>
    <col min="1034" max="1034" width="4.77734375" style="3" customWidth="1"/>
    <col min="1035" max="1041" width="3.44140625" style="3"/>
    <col min="1042" max="1042" width="5.44140625" style="3" customWidth="1"/>
    <col min="1043" max="1050" width="4.44140625" style="3" customWidth="1"/>
    <col min="1051" max="1051" width="3.88671875" style="3" customWidth="1"/>
    <col min="1052" max="1053" width="4.6640625" style="3" customWidth="1"/>
    <col min="1054" max="1054" width="4.44140625" style="3" customWidth="1"/>
    <col min="1055" max="1056" width="4.33203125" style="3" customWidth="1"/>
    <col min="1057" max="1057" width="4" style="3" customWidth="1"/>
    <col min="1058" max="1058" width="2.109375" style="3" customWidth="1"/>
    <col min="1059" max="1059" width="1.44140625" style="3" customWidth="1"/>
    <col min="1060" max="1280" width="3.44140625" style="3"/>
    <col min="1281" max="1281" width="1.44140625" style="3" customWidth="1"/>
    <col min="1282" max="1282" width="2.109375" style="3" customWidth="1"/>
    <col min="1283" max="1283" width="3" style="3" customWidth="1"/>
    <col min="1284" max="1287" width="3.44140625" style="3"/>
    <col min="1288" max="1288" width="1.44140625" style="3" customWidth="1"/>
    <col min="1289" max="1289" width="3.109375" style="3" customWidth="1"/>
    <col min="1290" max="1290" width="4.77734375" style="3" customWidth="1"/>
    <col min="1291" max="1297" width="3.44140625" style="3"/>
    <col min="1298" max="1298" width="5.44140625" style="3" customWidth="1"/>
    <col min="1299" max="1306" width="4.44140625" style="3" customWidth="1"/>
    <col min="1307" max="1307" width="3.88671875" style="3" customWidth="1"/>
    <col min="1308" max="1309" width="4.6640625" style="3" customWidth="1"/>
    <col min="1310" max="1310" width="4.44140625" style="3" customWidth="1"/>
    <col min="1311" max="1312" width="4.33203125" style="3" customWidth="1"/>
    <col min="1313" max="1313" width="4" style="3" customWidth="1"/>
    <col min="1314" max="1314" width="2.109375" style="3" customWidth="1"/>
    <col min="1315" max="1315" width="1.44140625" style="3" customWidth="1"/>
    <col min="1316" max="1536" width="3.44140625" style="3"/>
    <col min="1537" max="1537" width="1.44140625" style="3" customWidth="1"/>
    <col min="1538" max="1538" width="2.109375" style="3" customWidth="1"/>
    <col min="1539" max="1539" width="3" style="3" customWidth="1"/>
    <col min="1540" max="1543" width="3.44140625" style="3"/>
    <col min="1544" max="1544" width="1.44140625" style="3" customWidth="1"/>
    <col min="1545" max="1545" width="3.109375" style="3" customWidth="1"/>
    <col min="1546" max="1546" width="4.77734375" style="3" customWidth="1"/>
    <col min="1547" max="1553" width="3.44140625" style="3"/>
    <col min="1554" max="1554" width="5.44140625" style="3" customWidth="1"/>
    <col min="1555" max="1562" width="4.44140625" style="3" customWidth="1"/>
    <col min="1563" max="1563" width="3.88671875" style="3" customWidth="1"/>
    <col min="1564" max="1565" width="4.6640625" style="3" customWidth="1"/>
    <col min="1566" max="1566" width="4.44140625" style="3" customWidth="1"/>
    <col min="1567" max="1568" width="4.33203125" style="3" customWidth="1"/>
    <col min="1569" max="1569" width="4" style="3" customWidth="1"/>
    <col min="1570" max="1570" width="2.109375" style="3" customWidth="1"/>
    <col min="1571" max="1571" width="1.44140625" style="3" customWidth="1"/>
    <col min="1572" max="1792" width="3.44140625" style="3"/>
    <col min="1793" max="1793" width="1.44140625" style="3" customWidth="1"/>
    <col min="1794" max="1794" width="2.109375" style="3" customWidth="1"/>
    <col min="1795" max="1795" width="3" style="3" customWidth="1"/>
    <col min="1796" max="1799" width="3.44140625" style="3"/>
    <col min="1800" max="1800" width="1.44140625" style="3" customWidth="1"/>
    <col min="1801" max="1801" width="3.109375" style="3" customWidth="1"/>
    <col min="1802" max="1802" width="4.77734375" style="3" customWidth="1"/>
    <col min="1803" max="1809" width="3.44140625" style="3"/>
    <col min="1810" max="1810" width="5.44140625" style="3" customWidth="1"/>
    <col min="1811" max="1818" width="4.44140625" style="3" customWidth="1"/>
    <col min="1819" max="1819" width="3.88671875" style="3" customWidth="1"/>
    <col min="1820" max="1821" width="4.6640625" style="3" customWidth="1"/>
    <col min="1822" max="1822" width="4.44140625" style="3" customWidth="1"/>
    <col min="1823" max="1824" width="4.33203125" style="3" customWidth="1"/>
    <col min="1825" max="1825" width="4" style="3" customWidth="1"/>
    <col min="1826" max="1826" width="2.109375" style="3" customWidth="1"/>
    <col min="1827" max="1827" width="1.44140625" style="3" customWidth="1"/>
    <col min="1828" max="2048" width="3.44140625" style="3"/>
    <col min="2049" max="2049" width="1.44140625" style="3" customWidth="1"/>
    <col min="2050" max="2050" width="2.109375" style="3" customWidth="1"/>
    <col min="2051" max="2051" width="3" style="3" customWidth="1"/>
    <col min="2052" max="2055" width="3.44140625" style="3"/>
    <col min="2056" max="2056" width="1.44140625" style="3" customWidth="1"/>
    <col min="2057" max="2057" width="3.109375" style="3" customWidth="1"/>
    <col min="2058" max="2058" width="4.77734375" style="3" customWidth="1"/>
    <col min="2059" max="2065" width="3.44140625" style="3"/>
    <col min="2066" max="2066" width="5.44140625" style="3" customWidth="1"/>
    <col min="2067" max="2074" width="4.44140625" style="3" customWidth="1"/>
    <col min="2075" max="2075" width="3.88671875" style="3" customWidth="1"/>
    <col min="2076" max="2077" width="4.6640625" style="3" customWidth="1"/>
    <col min="2078" max="2078" width="4.44140625" style="3" customWidth="1"/>
    <col min="2079" max="2080" width="4.33203125" style="3" customWidth="1"/>
    <col min="2081" max="2081" width="4" style="3" customWidth="1"/>
    <col min="2082" max="2082" width="2.109375" style="3" customWidth="1"/>
    <col min="2083" max="2083" width="1.44140625" style="3" customWidth="1"/>
    <col min="2084" max="2304" width="3.44140625" style="3"/>
    <col min="2305" max="2305" width="1.44140625" style="3" customWidth="1"/>
    <col min="2306" max="2306" width="2.109375" style="3" customWidth="1"/>
    <col min="2307" max="2307" width="3" style="3" customWidth="1"/>
    <col min="2308" max="2311" width="3.44140625" style="3"/>
    <col min="2312" max="2312" width="1.44140625" style="3" customWidth="1"/>
    <col min="2313" max="2313" width="3.109375" style="3" customWidth="1"/>
    <col min="2314" max="2314" width="4.77734375" style="3" customWidth="1"/>
    <col min="2315" max="2321" width="3.44140625" style="3"/>
    <col min="2322" max="2322" width="5.44140625" style="3" customWidth="1"/>
    <col min="2323" max="2330" width="4.44140625" style="3" customWidth="1"/>
    <col min="2331" max="2331" width="3.88671875" style="3" customWidth="1"/>
    <col min="2332" max="2333" width="4.6640625" style="3" customWidth="1"/>
    <col min="2334" max="2334" width="4.44140625" style="3" customWidth="1"/>
    <col min="2335" max="2336" width="4.33203125" style="3" customWidth="1"/>
    <col min="2337" max="2337" width="4" style="3" customWidth="1"/>
    <col min="2338" max="2338" width="2.109375" style="3" customWidth="1"/>
    <col min="2339" max="2339" width="1.44140625" style="3" customWidth="1"/>
    <col min="2340" max="2560" width="3.44140625" style="3"/>
    <col min="2561" max="2561" width="1.44140625" style="3" customWidth="1"/>
    <col min="2562" max="2562" width="2.109375" style="3" customWidth="1"/>
    <col min="2563" max="2563" width="3" style="3" customWidth="1"/>
    <col min="2564" max="2567" width="3.44140625" style="3"/>
    <col min="2568" max="2568" width="1.44140625" style="3" customWidth="1"/>
    <col min="2569" max="2569" width="3.109375" style="3" customWidth="1"/>
    <col min="2570" max="2570" width="4.77734375" style="3" customWidth="1"/>
    <col min="2571" max="2577" width="3.44140625" style="3"/>
    <col min="2578" max="2578" width="5.44140625" style="3" customWidth="1"/>
    <col min="2579" max="2586" width="4.44140625" style="3" customWidth="1"/>
    <col min="2587" max="2587" width="3.88671875" style="3" customWidth="1"/>
    <col min="2588" max="2589" width="4.6640625" style="3" customWidth="1"/>
    <col min="2590" max="2590" width="4.44140625" style="3" customWidth="1"/>
    <col min="2591" max="2592" width="4.33203125" style="3" customWidth="1"/>
    <col min="2593" max="2593" width="4" style="3" customWidth="1"/>
    <col min="2594" max="2594" width="2.109375" style="3" customWidth="1"/>
    <col min="2595" max="2595" width="1.44140625" style="3" customWidth="1"/>
    <col min="2596" max="2816" width="3.44140625" style="3"/>
    <col min="2817" max="2817" width="1.44140625" style="3" customWidth="1"/>
    <col min="2818" max="2818" width="2.109375" style="3" customWidth="1"/>
    <col min="2819" max="2819" width="3" style="3" customWidth="1"/>
    <col min="2820" max="2823" width="3.44140625" style="3"/>
    <col min="2824" max="2824" width="1.44140625" style="3" customWidth="1"/>
    <col min="2825" max="2825" width="3.109375" style="3" customWidth="1"/>
    <col min="2826" max="2826" width="4.77734375" style="3" customWidth="1"/>
    <col min="2827" max="2833" width="3.44140625" style="3"/>
    <col min="2834" max="2834" width="5.44140625" style="3" customWidth="1"/>
    <col min="2835" max="2842" width="4.44140625" style="3" customWidth="1"/>
    <col min="2843" max="2843" width="3.88671875" style="3" customWidth="1"/>
    <col min="2844" max="2845" width="4.6640625" style="3" customWidth="1"/>
    <col min="2846" max="2846" width="4.44140625" style="3" customWidth="1"/>
    <col min="2847" max="2848" width="4.33203125" style="3" customWidth="1"/>
    <col min="2849" max="2849" width="4" style="3" customWidth="1"/>
    <col min="2850" max="2850" width="2.109375" style="3" customWidth="1"/>
    <col min="2851" max="2851" width="1.44140625" style="3" customWidth="1"/>
    <col min="2852" max="3072" width="3.44140625" style="3"/>
    <col min="3073" max="3073" width="1.44140625" style="3" customWidth="1"/>
    <col min="3074" max="3074" width="2.109375" style="3" customWidth="1"/>
    <col min="3075" max="3075" width="3" style="3" customWidth="1"/>
    <col min="3076" max="3079" width="3.44140625" style="3"/>
    <col min="3080" max="3080" width="1.44140625" style="3" customWidth="1"/>
    <col min="3081" max="3081" width="3.109375" style="3" customWidth="1"/>
    <col min="3082" max="3082" width="4.77734375" style="3" customWidth="1"/>
    <col min="3083" max="3089" width="3.44140625" style="3"/>
    <col min="3090" max="3090" width="5.44140625" style="3" customWidth="1"/>
    <col min="3091" max="3098" width="4.44140625" style="3" customWidth="1"/>
    <col min="3099" max="3099" width="3.88671875" style="3" customWidth="1"/>
    <col min="3100" max="3101" width="4.6640625" style="3" customWidth="1"/>
    <col min="3102" max="3102" width="4.44140625" style="3" customWidth="1"/>
    <col min="3103" max="3104" width="4.33203125" style="3" customWidth="1"/>
    <col min="3105" max="3105" width="4" style="3" customWidth="1"/>
    <col min="3106" max="3106" width="2.109375" style="3" customWidth="1"/>
    <col min="3107" max="3107" width="1.44140625" style="3" customWidth="1"/>
    <col min="3108" max="3328" width="3.44140625" style="3"/>
    <col min="3329" max="3329" width="1.44140625" style="3" customWidth="1"/>
    <col min="3330" max="3330" width="2.109375" style="3" customWidth="1"/>
    <col min="3331" max="3331" width="3" style="3" customWidth="1"/>
    <col min="3332" max="3335" width="3.44140625" style="3"/>
    <col min="3336" max="3336" width="1.44140625" style="3" customWidth="1"/>
    <col min="3337" max="3337" width="3.109375" style="3" customWidth="1"/>
    <col min="3338" max="3338" width="4.77734375" style="3" customWidth="1"/>
    <col min="3339" max="3345" width="3.44140625" style="3"/>
    <col min="3346" max="3346" width="5.44140625" style="3" customWidth="1"/>
    <col min="3347" max="3354" width="4.44140625" style="3" customWidth="1"/>
    <col min="3355" max="3355" width="3.88671875" style="3" customWidth="1"/>
    <col min="3356" max="3357" width="4.6640625" style="3" customWidth="1"/>
    <col min="3358" max="3358" width="4.44140625" style="3" customWidth="1"/>
    <col min="3359" max="3360" width="4.33203125" style="3" customWidth="1"/>
    <col min="3361" max="3361" width="4" style="3" customWidth="1"/>
    <col min="3362" max="3362" width="2.109375" style="3" customWidth="1"/>
    <col min="3363" max="3363" width="1.44140625" style="3" customWidth="1"/>
    <col min="3364" max="3584" width="3.44140625" style="3"/>
    <col min="3585" max="3585" width="1.44140625" style="3" customWidth="1"/>
    <col min="3586" max="3586" width="2.109375" style="3" customWidth="1"/>
    <col min="3587" max="3587" width="3" style="3" customWidth="1"/>
    <col min="3588" max="3591" width="3.44140625" style="3"/>
    <col min="3592" max="3592" width="1.44140625" style="3" customWidth="1"/>
    <col min="3593" max="3593" width="3.109375" style="3" customWidth="1"/>
    <col min="3594" max="3594" width="4.77734375" style="3" customWidth="1"/>
    <col min="3595" max="3601" width="3.44140625" style="3"/>
    <col min="3602" max="3602" width="5.44140625" style="3" customWidth="1"/>
    <col min="3603" max="3610" width="4.44140625" style="3" customWidth="1"/>
    <col min="3611" max="3611" width="3.88671875" style="3" customWidth="1"/>
    <col min="3612" max="3613" width="4.6640625" style="3" customWidth="1"/>
    <col min="3614" max="3614" width="4.44140625" style="3" customWidth="1"/>
    <col min="3615" max="3616" width="4.33203125" style="3" customWidth="1"/>
    <col min="3617" max="3617" width="4" style="3" customWidth="1"/>
    <col min="3618" max="3618" width="2.109375" style="3" customWidth="1"/>
    <col min="3619" max="3619" width="1.44140625" style="3" customWidth="1"/>
    <col min="3620" max="3840" width="3.44140625" style="3"/>
    <col min="3841" max="3841" width="1.44140625" style="3" customWidth="1"/>
    <col min="3842" max="3842" width="2.109375" style="3" customWidth="1"/>
    <col min="3843" max="3843" width="3" style="3" customWidth="1"/>
    <col min="3844" max="3847" width="3.44140625" style="3"/>
    <col min="3848" max="3848" width="1.44140625" style="3" customWidth="1"/>
    <col min="3849" max="3849" width="3.109375" style="3" customWidth="1"/>
    <col min="3850" max="3850" width="4.77734375" style="3" customWidth="1"/>
    <col min="3851" max="3857" width="3.44140625" style="3"/>
    <col min="3858" max="3858" width="5.44140625" style="3" customWidth="1"/>
    <col min="3859" max="3866" width="4.44140625" style="3" customWidth="1"/>
    <col min="3867" max="3867" width="3.88671875" style="3" customWidth="1"/>
    <col min="3868" max="3869" width="4.6640625" style="3" customWidth="1"/>
    <col min="3870" max="3870" width="4.44140625" style="3" customWidth="1"/>
    <col min="3871" max="3872" width="4.33203125" style="3" customWidth="1"/>
    <col min="3873" max="3873" width="4" style="3" customWidth="1"/>
    <col min="3874" max="3874" width="2.109375" style="3" customWidth="1"/>
    <col min="3875" max="3875" width="1.44140625" style="3" customWidth="1"/>
    <col min="3876" max="4096" width="3.44140625" style="3"/>
    <col min="4097" max="4097" width="1.44140625" style="3" customWidth="1"/>
    <col min="4098" max="4098" width="2.109375" style="3" customWidth="1"/>
    <col min="4099" max="4099" width="3" style="3" customWidth="1"/>
    <col min="4100" max="4103" width="3.44140625" style="3"/>
    <col min="4104" max="4104" width="1.44140625" style="3" customWidth="1"/>
    <col min="4105" max="4105" width="3.109375" style="3" customWidth="1"/>
    <col min="4106" max="4106" width="4.77734375" style="3" customWidth="1"/>
    <col min="4107" max="4113" width="3.44140625" style="3"/>
    <col min="4114" max="4114" width="5.44140625" style="3" customWidth="1"/>
    <col min="4115" max="4122" width="4.44140625" style="3" customWidth="1"/>
    <col min="4123" max="4123" width="3.88671875" style="3" customWidth="1"/>
    <col min="4124" max="4125" width="4.6640625" style="3" customWidth="1"/>
    <col min="4126" max="4126" width="4.44140625" style="3" customWidth="1"/>
    <col min="4127" max="4128" width="4.33203125" style="3" customWidth="1"/>
    <col min="4129" max="4129" width="4" style="3" customWidth="1"/>
    <col min="4130" max="4130" width="2.109375" style="3" customWidth="1"/>
    <col min="4131" max="4131" width="1.44140625" style="3" customWidth="1"/>
    <col min="4132" max="4352" width="3.44140625" style="3"/>
    <col min="4353" max="4353" width="1.44140625" style="3" customWidth="1"/>
    <col min="4354" max="4354" width="2.109375" style="3" customWidth="1"/>
    <col min="4355" max="4355" width="3" style="3" customWidth="1"/>
    <col min="4356" max="4359" width="3.44140625" style="3"/>
    <col min="4360" max="4360" width="1.44140625" style="3" customWidth="1"/>
    <col min="4361" max="4361" width="3.109375" style="3" customWidth="1"/>
    <col min="4362" max="4362" width="4.77734375" style="3" customWidth="1"/>
    <col min="4363" max="4369" width="3.44140625" style="3"/>
    <col min="4370" max="4370" width="5.44140625" style="3" customWidth="1"/>
    <col min="4371" max="4378" width="4.44140625" style="3" customWidth="1"/>
    <col min="4379" max="4379" width="3.88671875" style="3" customWidth="1"/>
    <col min="4380" max="4381" width="4.6640625" style="3" customWidth="1"/>
    <col min="4382" max="4382" width="4.44140625" style="3" customWidth="1"/>
    <col min="4383" max="4384" width="4.33203125" style="3" customWidth="1"/>
    <col min="4385" max="4385" width="4" style="3" customWidth="1"/>
    <col min="4386" max="4386" width="2.109375" style="3" customWidth="1"/>
    <col min="4387" max="4387" width="1.44140625" style="3" customWidth="1"/>
    <col min="4388" max="4608" width="3.44140625" style="3"/>
    <col min="4609" max="4609" width="1.44140625" style="3" customWidth="1"/>
    <col min="4610" max="4610" width="2.109375" style="3" customWidth="1"/>
    <col min="4611" max="4611" width="3" style="3" customWidth="1"/>
    <col min="4612" max="4615" width="3.44140625" style="3"/>
    <col min="4616" max="4616" width="1.44140625" style="3" customWidth="1"/>
    <col min="4617" max="4617" width="3.109375" style="3" customWidth="1"/>
    <col min="4618" max="4618" width="4.77734375" style="3" customWidth="1"/>
    <col min="4619" max="4625" width="3.44140625" style="3"/>
    <col min="4626" max="4626" width="5.44140625" style="3" customWidth="1"/>
    <col min="4627" max="4634" width="4.44140625" style="3" customWidth="1"/>
    <col min="4635" max="4635" width="3.88671875" style="3" customWidth="1"/>
    <col min="4636" max="4637" width="4.6640625" style="3" customWidth="1"/>
    <col min="4638" max="4638" width="4.44140625" style="3" customWidth="1"/>
    <col min="4639" max="4640" width="4.33203125" style="3" customWidth="1"/>
    <col min="4641" max="4641" width="4" style="3" customWidth="1"/>
    <col min="4642" max="4642" width="2.109375" style="3" customWidth="1"/>
    <col min="4643" max="4643" width="1.44140625" style="3" customWidth="1"/>
    <col min="4644" max="4864" width="3.44140625" style="3"/>
    <col min="4865" max="4865" width="1.44140625" style="3" customWidth="1"/>
    <col min="4866" max="4866" width="2.109375" style="3" customWidth="1"/>
    <col min="4867" max="4867" width="3" style="3" customWidth="1"/>
    <col min="4868" max="4871" width="3.44140625" style="3"/>
    <col min="4872" max="4872" width="1.44140625" style="3" customWidth="1"/>
    <col min="4873" max="4873" width="3.109375" style="3" customWidth="1"/>
    <col min="4874" max="4874" width="4.77734375" style="3" customWidth="1"/>
    <col min="4875" max="4881" width="3.44140625" style="3"/>
    <col min="4882" max="4882" width="5.44140625" style="3" customWidth="1"/>
    <col min="4883" max="4890" width="4.44140625" style="3" customWidth="1"/>
    <col min="4891" max="4891" width="3.88671875" style="3" customWidth="1"/>
    <col min="4892" max="4893" width="4.6640625" style="3" customWidth="1"/>
    <col min="4894" max="4894" width="4.44140625" style="3" customWidth="1"/>
    <col min="4895" max="4896" width="4.33203125" style="3" customWidth="1"/>
    <col min="4897" max="4897" width="4" style="3" customWidth="1"/>
    <col min="4898" max="4898" width="2.109375" style="3" customWidth="1"/>
    <col min="4899" max="4899" width="1.44140625" style="3" customWidth="1"/>
    <col min="4900" max="5120" width="3.44140625" style="3"/>
    <col min="5121" max="5121" width="1.44140625" style="3" customWidth="1"/>
    <col min="5122" max="5122" width="2.109375" style="3" customWidth="1"/>
    <col min="5123" max="5123" width="3" style="3" customWidth="1"/>
    <col min="5124" max="5127" width="3.44140625" style="3"/>
    <col min="5128" max="5128" width="1.44140625" style="3" customWidth="1"/>
    <col min="5129" max="5129" width="3.109375" style="3" customWidth="1"/>
    <col min="5130" max="5130" width="4.77734375" style="3" customWidth="1"/>
    <col min="5131" max="5137" width="3.44140625" style="3"/>
    <col min="5138" max="5138" width="5.44140625" style="3" customWidth="1"/>
    <col min="5139" max="5146" width="4.44140625" style="3" customWidth="1"/>
    <col min="5147" max="5147" width="3.88671875" style="3" customWidth="1"/>
    <col min="5148" max="5149" width="4.6640625" style="3" customWidth="1"/>
    <col min="5150" max="5150" width="4.44140625" style="3" customWidth="1"/>
    <col min="5151" max="5152" width="4.33203125" style="3" customWidth="1"/>
    <col min="5153" max="5153" width="4" style="3" customWidth="1"/>
    <col min="5154" max="5154" width="2.109375" style="3" customWidth="1"/>
    <col min="5155" max="5155" width="1.44140625" style="3" customWidth="1"/>
    <col min="5156" max="5376" width="3.44140625" style="3"/>
    <col min="5377" max="5377" width="1.44140625" style="3" customWidth="1"/>
    <col min="5378" max="5378" width="2.109375" style="3" customWidth="1"/>
    <col min="5379" max="5379" width="3" style="3" customWidth="1"/>
    <col min="5380" max="5383" width="3.44140625" style="3"/>
    <col min="5384" max="5384" width="1.44140625" style="3" customWidth="1"/>
    <col min="5385" max="5385" width="3.109375" style="3" customWidth="1"/>
    <col min="5386" max="5386" width="4.77734375" style="3" customWidth="1"/>
    <col min="5387" max="5393" width="3.44140625" style="3"/>
    <col min="5394" max="5394" width="5.44140625" style="3" customWidth="1"/>
    <col min="5395" max="5402" width="4.44140625" style="3" customWidth="1"/>
    <col min="5403" max="5403" width="3.88671875" style="3" customWidth="1"/>
    <col min="5404" max="5405" width="4.6640625" style="3" customWidth="1"/>
    <col min="5406" max="5406" width="4.44140625" style="3" customWidth="1"/>
    <col min="5407" max="5408" width="4.33203125" style="3" customWidth="1"/>
    <col min="5409" max="5409" width="4" style="3" customWidth="1"/>
    <col min="5410" max="5410" width="2.109375" style="3" customWidth="1"/>
    <col min="5411" max="5411" width="1.44140625" style="3" customWidth="1"/>
    <col min="5412" max="5632" width="3.44140625" style="3"/>
    <col min="5633" max="5633" width="1.44140625" style="3" customWidth="1"/>
    <col min="5634" max="5634" width="2.109375" style="3" customWidth="1"/>
    <col min="5635" max="5635" width="3" style="3" customWidth="1"/>
    <col min="5636" max="5639" width="3.44140625" style="3"/>
    <col min="5640" max="5640" width="1.44140625" style="3" customWidth="1"/>
    <col min="5641" max="5641" width="3.109375" style="3" customWidth="1"/>
    <col min="5642" max="5642" width="4.77734375" style="3" customWidth="1"/>
    <col min="5643" max="5649" width="3.44140625" style="3"/>
    <col min="5650" max="5650" width="5.44140625" style="3" customWidth="1"/>
    <col min="5651" max="5658" width="4.44140625" style="3" customWidth="1"/>
    <col min="5659" max="5659" width="3.88671875" style="3" customWidth="1"/>
    <col min="5660" max="5661" width="4.6640625" style="3" customWidth="1"/>
    <col min="5662" max="5662" width="4.44140625" style="3" customWidth="1"/>
    <col min="5663" max="5664" width="4.33203125" style="3" customWidth="1"/>
    <col min="5665" max="5665" width="4" style="3" customWidth="1"/>
    <col min="5666" max="5666" width="2.109375" style="3" customWidth="1"/>
    <col min="5667" max="5667" width="1.44140625" style="3" customWidth="1"/>
    <col min="5668" max="5888" width="3.44140625" style="3"/>
    <col min="5889" max="5889" width="1.44140625" style="3" customWidth="1"/>
    <col min="5890" max="5890" width="2.109375" style="3" customWidth="1"/>
    <col min="5891" max="5891" width="3" style="3" customWidth="1"/>
    <col min="5892" max="5895" width="3.44140625" style="3"/>
    <col min="5896" max="5896" width="1.44140625" style="3" customWidth="1"/>
    <col min="5897" max="5897" width="3.109375" style="3" customWidth="1"/>
    <col min="5898" max="5898" width="4.77734375" style="3" customWidth="1"/>
    <col min="5899" max="5905" width="3.44140625" style="3"/>
    <col min="5906" max="5906" width="5.44140625" style="3" customWidth="1"/>
    <col min="5907" max="5914" width="4.44140625" style="3" customWidth="1"/>
    <col min="5915" max="5915" width="3.88671875" style="3" customWidth="1"/>
    <col min="5916" max="5917" width="4.6640625" style="3" customWidth="1"/>
    <col min="5918" max="5918" width="4.44140625" style="3" customWidth="1"/>
    <col min="5919" max="5920" width="4.33203125" style="3" customWidth="1"/>
    <col min="5921" max="5921" width="4" style="3" customWidth="1"/>
    <col min="5922" max="5922" width="2.109375" style="3" customWidth="1"/>
    <col min="5923" max="5923" width="1.44140625" style="3" customWidth="1"/>
    <col min="5924" max="6144" width="3.44140625" style="3"/>
    <col min="6145" max="6145" width="1.44140625" style="3" customWidth="1"/>
    <col min="6146" max="6146" width="2.109375" style="3" customWidth="1"/>
    <col min="6147" max="6147" width="3" style="3" customWidth="1"/>
    <col min="6148" max="6151" width="3.44140625" style="3"/>
    <col min="6152" max="6152" width="1.44140625" style="3" customWidth="1"/>
    <col min="6153" max="6153" width="3.109375" style="3" customWidth="1"/>
    <col min="6154" max="6154" width="4.77734375" style="3" customWidth="1"/>
    <col min="6155" max="6161" width="3.44140625" style="3"/>
    <col min="6162" max="6162" width="5.44140625" style="3" customWidth="1"/>
    <col min="6163" max="6170" width="4.44140625" style="3" customWidth="1"/>
    <col min="6171" max="6171" width="3.88671875" style="3" customWidth="1"/>
    <col min="6172" max="6173" width="4.6640625" style="3" customWidth="1"/>
    <col min="6174" max="6174" width="4.44140625" style="3" customWidth="1"/>
    <col min="6175" max="6176" width="4.33203125" style="3" customWidth="1"/>
    <col min="6177" max="6177" width="4" style="3" customWidth="1"/>
    <col min="6178" max="6178" width="2.109375" style="3" customWidth="1"/>
    <col min="6179" max="6179" width="1.44140625" style="3" customWidth="1"/>
    <col min="6180" max="6400" width="3.44140625" style="3"/>
    <col min="6401" max="6401" width="1.44140625" style="3" customWidth="1"/>
    <col min="6402" max="6402" width="2.109375" style="3" customWidth="1"/>
    <col min="6403" max="6403" width="3" style="3" customWidth="1"/>
    <col min="6404" max="6407" width="3.44140625" style="3"/>
    <col min="6408" max="6408" width="1.44140625" style="3" customWidth="1"/>
    <col min="6409" max="6409" width="3.109375" style="3" customWidth="1"/>
    <col min="6410" max="6410" width="4.77734375" style="3" customWidth="1"/>
    <col min="6411" max="6417" width="3.44140625" style="3"/>
    <col min="6418" max="6418" width="5.44140625" style="3" customWidth="1"/>
    <col min="6419" max="6426" width="4.44140625" style="3" customWidth="1"/>
    <col min="6427" max="6427" width="3.88671875" style="3" customWidth="1"/>
    <col min="6428" max="6429" width="4.6640625" style="3" customWidth="1"/>
    <col min="6430" max="6430" width="4.44140625" style="3" customWidth="1"/>
    <col min="6431" max="6432" width="4.33203125" style="3" customWidth="1"/>
    <col min="6433" max="6433" width="4" style="3" customWidth="1"/>
    <col min="6434" max="6434" width="2.109375" style="3" customWidth="1"/>
    <col min="6435" max="6435" width="1.44140625" style="3" customWidth="1"/>
    <col min="6436" max="6656" width="3.44140625" style="3"/>
    <col min="6657" max="6657" width="1.44140625" style="3" customWidth="1"/>
    <col min="6658" max="6658" width="2.109375" style="3" customWidth="1"/>
    <col min="6659" max="6659" width="3" style="3" customWidth="1"/>
    <col min="6660" max="6663" width="3.44140625" style="3"/>
    <col min="6664" max="6664" width="1.44140625" style="3" customWidth="1"/>
    <col min="6665" max="6665" width="3.109375" style="3" customWidth="1"/>
    <col min="6666" max="6666" width="4.77734375" style="3" customWidth="1"/>
    <col min="6667" max="6673" width="3.44140625" style="3"/>
    <col min="6674" max="6674" width="5.44140625" style="3" customWidth="1"/>
    <col min="6675" max="6682" width="4.44140625" style="3" customWidth="1"/>
    <col min="6683" max="6683" width="3.88671875" style="3" customWidth="1"/>
    <col min="6684" max="6685" width="4.6640625" style="3" customWidth="1"/>
    <col min="6686" max="6686" width="4.44140625" style="3" customWidth="1"/>
    <col min="6687" max="6688" width="4.33203125" style="3" customWidth="1"/>
    <col min="6689" max="6689" width="4" style="3" customWidth="1"/>
    <col min="6690" max="6690" width="2.109375" style="3" customWidth="1"/>
    <col min="6691" max="6691" width="1.44140625" style="3" customWidth="1"/>
    <col min="6692" max="6912" width="3.44140625" style="3"/>
    <col min="6913" max="6913" width="1.44140625" style="3" customWidth="1"/>
    <col min="6914" max="6914" width="2.109375" style="3" customWidth="1"/>
    <col min="6915" max="6915" width="3" style="3" customWidth="1"/>
    <col min="6916" max="6919" width="3.44140625" style="3"/>
    <col min="6920" max="6920" width="1.44140625" style="3" customWidth="1"/>
    <col min="6921" max="6921" width="3.109375" style="3" customWidth="1"/>
    <col min="6922" max="6922" width="4.77734375" style="3" customWidth="1"/>
    <col min="6923" max="6929" width="3.44140625" style="3"/>
    <col min="6930" max="6930" width="5.44140625" style="3" customWidth="1"/>
    <col min="6931" max="6938" width="4.44140625" style="3" customWidth="1"/>
    <col min="6939" max="6939" width="3.88671875" style="3" customWidth="1"/>
    <col min="6940" max="6941" width="4.6640625" style="3" customWidth="1"/>
    <col min="6942" max="6942" width="4.44140625" style="3" customWidth="1"/>
    <col min="6943" max="6944" width="4.33203125" style="3" customWidth="1"/>
    <col min="6945" max="6945" width="4" style="3" customWidth="1"/>
    <col min="6946" max="6946" width="2.109375" style="3" customWidth="1"/>
    <col min="6947" max="6947" width="1.44140625" style="3" customWidth="1"/>
    <col min="6948" max="7168" width="3.44140625" style="3"/>
    <col min="7169" max="7169" width="1.44140625" style="3" customWidth="1"/>
    <col min="7170" max="7170" width="2.109375" style="3" customWidth="1"/>
    <col min="7171" max="7171" width="3" style="3" customWidth="1"/>
    <col min="7172" max="7175" width="3.44140625" style="3"/>
    <col min="7176" max="7176" width="1.44140625" style="3" customWidth="1"/>
    <col min="7177" max="7177" width="3.109375" style="3" customWidth="1"/>
    <col min="7178" max="7178" width="4.77734375" style="3" customWidth="1"/>
    <col min="7179" max="7185" width="3.44140625" style="3"/>
    <col min="7186" max="7186" width="5.44140625" style="3" customWidth="1"/>
    <col min="7187" max="7194" width="4.44140625" style="3" customWidth="1"/>
    <col min="7195" max="7195" width="3.88671875" style="3" customWidth="1"/>
    <col min="7196" max="7197" width="4.6640625" style="3" customWidth="1"/>
    <col min="7198" max="7198" width="4.44140625" style="3" customWidth="1"/>
    <col min="7199" max="7200" width="4.33203125" style="3" customWidth="1"/>
    <col min="7201" max="7201" width="4" style="3" customWidth="1"/>
    <col min="7202" max="7202" width="2.109375" style="3" customWidth="1"/>
    <col min="7203" max="7203" width="1.44140625" style="3" customWidth="1"/>
    <col min="7204" max="7424" width="3.44140625" style="3"/>
    <col min="7425" max="7425" width="1.44140625" style="3" customWidth="1"/>
    <col min="7426" max="7426" width="2.109375" style="3" customWidth="1"/>
    <col min="7427" max="7427" width="3" style="3" customWidth="1"/>
    <col min="7428" max="7431" width="3.44140625" style="3"/>
    <col min="7432" max="7432" width="1.44140625" style="3" customWidth="1"/>
    <col min="7433" max="7433" width="3.109375" style="3" customWidth="1"/>
    <col min="7434" max="7434" width="4.77734375" style="3" customWidth="1"/>
    <col min="7435" max="7441" width="3.44140625" style="3"/>
    <col min="7442" max="7442" width="5.44140625" style="3" customWidth="1"/>
    <col min="7443" max="7450" width="4.44140625" style="3" customWidth="1"/>
    <col min="7451" max="7451" width="3.88671875" style="3" customWidth="1"/>
    <col min="7452" max="7453" width="4.6640625" style="3" customWidth="1"/>
    <col min="7454" max="7454" width="4.44140625" style="3" customWidth="1"/>
    <col min="7455" max="7456" width="4.33203125" style="3" customWidth="1"/>
    <col min="7457" max="7457" width="4" style="3" customWidth="1"/>
    <col min="7458" max="7458" width="2.109375" style="3" customWidth="1"/>
    <col min="7459" max="7459" width="1.44140625" style="3" customWidth="1"/>
    <col min="7460" max="7680" width="3.44140625" style="3"/>
    <col min="7681" max="7681" width="1.44140625" style="3" customWidth="1"/>
    <col min="7682" max="7682" width="2.109375" style="3" customWidth="1"/>
    <col min="7683" max="7683" width="3" style="3" customWidth="1"/>
    <col min="7684" max="7687" width="3.44140625" style="3"/>
    <col min="7688" max="7688" width="1.44140625" style="3" customWidth="1"/>
    <col min="7689" max="7689" width="3.109375" style="3" customWidth="1"/>
    <col min="7690" max="7690" width="4.77734375" style="3" customWidth="1"/>
    <col min="7691" max="7697" width="3.44140625" style="3"/>
    <col min="7698" max="7698" width="5.44140625" style="3" customWidth="1"/>
    <col min="7699" max="7706" width="4.44140625" style="3" customWidth="1"/>
    <col min="7707" max="7707" width="3.88671875" style="3" customWidth="1"/>
    <col min="7708" max="7709" width="4.6640625" style="3" customWidth="1"/>
    <col min="7710" max="7710" width="4.44140625" style="3" customWidth="1"/>
    <col min="7711" max="7712" width="4.33203125" style="3" customWidth="1"/>
    <col min="7713" max="7713" width="4" style="3" customWidth="1"/>
    <col min="7714" max="7714" width="2.109375" style="3" customWidth="1"/>
    <col min="7715" max="7715" width="1.44140625" style="3" customWidth="1"/>
    <col min="7716" max="7936" width="3.44140625" style="3"/>
    <col min="7937" max="7937" width="1.44140625" style="3" customWidth="1"/>
    <col min="7938" max="7938" width="2.109375" style="3" customWidth="1"/>
    <col min="7939" max="7939" width="3" style="3" customWidth="1"/>
    <col min="7940" max="7943" width="3.44140625" style="3"/>
    <col min="7944" max="7944" width="1.44140625" style="3" customWidth="1"/>
    <col min="7945" max="7945" width="3.109375" style="3" customWidth="1"/>
    <col min="7946" max="7946" width="4.77734375" style="3" customWidth="1"/>
    <col min="7947" max="7953" width="3.44140625" style="3"/>
    <col min="7954" max="7954" width="5.44140625" style="3" customWidth="1"/>
    <col min="7955" max="7962" width="4.44140625" style="3" customWidth="1"/>
    <col min="7963" max="7963" width="3.88671875" style="3" customWidth="1"/>
    <col min="7964" max="7965" width="4.6640625" style="3" customWidth="1"/>
    <col min="7966" max="7966" width="4.44140625" style="3" customWidth="1"/>
    <col min="7967" max="7968" width="4.33203125" style="3" customWidth="1"/>
    <col min="7969" max="7969" width="4" style="3" customWidth="1"/>
    <col min="7970" max="7970" width="2.109375" style="3" customWidth="1"/>
    <col min="7971" max="7971" width="1.44140625" style="3" customWidth="1"/>
    <col min="7972" max="8192" width="3.44140625" style="3"/>
    <col min="8193" max="8193" width="1.44140625" style="3" customWidth="1"/>
    <col min="8194" max="8194" width="2.109375" style="3" customWidth="1"/>
    <col min="8195" max="8195" width="3" style="3" customWidth="1"/>
    <col min="8196" max="8199" width="3.44140625" style="3"/>
    <col min="8200" max="8200" width="1.44140625" style="3" customWidth="1"/>
    <col min="8201" max="8201" width="3.109375" style="3" customWidth="1"/>
    <col min="8202" max="8202" width="4.77734375" style="3" customWidth="1"/>
    <col min="8203" max="8209" width="3.44140625" style="3"/>
    <col min="8210" max="8210" width="5.44140625" style="3" customWidth="1"/>
    <col min="8211" max="8218" width="4.44140625" style="3" customWidth="1"/>
    <col min="8219" max="8219" width="3.88671875" style="3" customWidth="1"/>
    <col min="8220" max="8221" width="4.6640625" style="3" customWidth="1"/>
    <col min="8222" max="8222" width="4.44140625" style="3" customWidth="1"/>
    <col min="8223" max="8224" width="4.33203125" style="3" customWidth="1"/>
    <col min="8225" max="8225" width="4" style="3" customWidth="1"/>
    <col min="8226" max="8226" width="2.109375" style="3" customWidth="1"/>
    <col min="8227" max="8227" width="1.44140625" style="3" customWidth="1"/>
    <col min="8228" max="8448" width="3.44140625" style="3"/>
    <col min="8449" max="8449" width="1.44140625" style="3" customWidth="1"/>
    <col min="8450" max="8450" width="2.109375" style="3" customWidth="1"/>
    <col min="8451" max="8451" width="3" style="3" customWidth="1"/>
    <col min="8452" max="8455" width="3.44140625" style="3"/>
    <col min="8456" max="8456" width="1.44140625" style="3" customWidth="1"/>
    <col min="8457" max="8457" width="3.109375" style="3" customWidth="1"/>
    <col min="8458" max="8458" width="4.77734375" style="3" customWidth="1"/>
    <col min="8459" max="8465" width="3.44140625" style="3"/>
    <col min="8466" max="8466" width="5.44140625" style="3" customWidth="1"/>
    <col min="8467" max="8474" width="4.44140625" style="3" customWidth="1"/>
    <col min="8475" max="8475" width="3.88671875" style="3" customWidth="1"/>
    <col min="8476" max="8477" width="4.6640625" style="3" customWidth="1"/>
    <col min="8478" max="8478" width="4.44140625" style="3" customWidth="1"/>
    <col min="8479" max="8480" width="4.33203125" style="3" customWidth="1"/>
    <col min="8481" max="8481" width="4" style="3" customWidth="1"/>
    <col min="8482" max="8482" width="2.109375" style="3" customWidth="1"/>
    <col min="8483" max="8483" width="1.44140625" style="3" customWidth="1"/>
    <col min="8484" max="8704" width="3.44140625" style="3"/>
    <col min="8705" max="8705" width="1.44140625" style="3" customWidth="1"/>
    <col min="8706" max="8706" width="2.109375" style="3" customWidth="1"/>
    <col min="8707" max="8707" width="3" style="3" customWidth="1"/>
    <col min="8708" max="8711" width="3.44140625" style="3"/>
    <col min="8712" max="8712" width="1.44140625" style="3" customWidth="1"/>
    <col min="8713" max="8713" width="3.109375" style="3" customWidth="1"/>
    <col min="8714" max="8714" width="4.77734375" style="3" customWidth="1"/>
    <col min="8715" max="8721" width="3.44140625" style="3"/>
    <col min="8722" max="8722" width="5.44140625" style="3" customWidth="1"/>
    <col min="8723" max="8730" width="4.44140625" style="3" customWidth="1"/>
    <col min="8731" max="8731" width="3.88671875" style="3" customWidth="1"/>
    <col min="8732" max="8733" width="4.6640625" style="3" customWidth="1"/>
    <col min="8734" max="8734" width="4.44140625" style="3" customWidth="1"/>
    <col min="8735" max="8736" width="4.33203125" style="3" customWidth="1"/>
    <col min="8737" max="8737" width="4" style="3" customWidth="1"/>
    <col min="8738" max="8738" width="2.109375" style="3" customWidth="1"/>
    <col min="8739" max="8739" width="1.44140625" style="3" customWidth="1"/>
    <col min="8740" max="8960" width="3.44140625" style="3"/>
    <col min="8961" max="8961" width="1.44140625" style="3" customWidth="1"/>
    <col min="8962" max="8962" width="2.109375" style="3" customWidth="1"/>
    <col min="8963" max="8963" width="3" style="3" customWidth="1"/>
    <col min="8964" max="8967" width="3.44140625" style="3"/>
    <col min="8968" max="8968" width="1.44140625" style="3" customWidth="1"/>
    <col min="8969" max="8969" width="3.109375" style="3" customWidth="1"/>
    <col min="8970" max="8970" width="4.77734375" style="3" customWidth="1"/>
    <col min="8971" max="8977" width="3.44140625" style="3"/>
    <col min="8978" max="8978" width="5.44140625" style="3" customWidth="1"/>
    <col min="8979" max="8986" width="4.44140625" style="3" customWidth="1"/>
    <col min="8987" max="8987" width="3.88671875" style="3" customWidth="1"/>
    <col min="8988" max="8989" width="4.6640625" style="3" customWidth="1"/>
    <col min="8990" max="8990" width="4.44140625" style="3" customWidth="1"/>
    <col min="8991" max="8992" width="4.33203125" style="3" customWidth="1"/>
    <col min="8993" max="8993" width="4" style="3" customWidth="1"/>
    <col min="8994" max="8994" width="2.109375" style="3" customWidth="1"/>
    <col min="8995" max="8995" width="1.44140625" style="3" customWidth="1"/>
    <col min="8996" max="9216" width="3.44140625" style="3"/>
    <col min="9217" max="9217" width="1.44140625" style="3" customWidth="1"/>
    <col min="9218" max="9218" width="2.109375" style="3" customWidth="1"/>
    <col min="9219" max="9219" width="3" style="3" customWidth="1"/>
    <col min="9220" max="9223" width="3.44140625" style="3"/>
    <col min="9224" max="9224" width="1.44140625" style="3" customWidth="1"/>
    <col min="9225" max="9225" width="3.109375" style="3" customWidth="1"/>
    <col min="9226" max="9226" width="4.77734375" style="3" customWidth="1"/>
    <col min="9227" max="9233" width="3.44140625" style="3"/>
    <col min="9234" max="9234" width="5.44140625" style="3" customWidth="1"/>
    <col min="9235" max="9242" width="4.44140625" style="3" customWidth="1"/>
    <col min="9243" max="9243" width="3.88671875" style="3" customWidth="1"/>
    <col min="9244" max="9245" width="4.6640625" style="3" customWidth="1"/>
    <col min="9246" max="9246" width="4.44140625" style="3" customWidth="1"/>
    <col min="9247" max="9248" width="4.33203125" style="3" customWidth="1"/>
    <col min="9249" max="9249" width="4" style="3" customWidth="1"/>
    <col min="9250" max="9250" width="2.109375" style="3" customWidth="1"/>
    <col min="9251" max="9251" width="1.44140625" style="3" customWidth="1"/>
    <col min="9252" max="9472" width="3.44140625" style="3"/>
    <col min="9473" max="9473" width="1.44140625" style="3" customWidth="1"/>
    <col min="9474" max="9474" width="2.109375" style="3" customWidth="1"/>
    <col min="9475" max="9475" width="3" style="3" customWidth="1"/>
    <col min="9476" max="9479" width="3.44140625" style="3"/>
    <col min="9480" max="9480" width="1.44140625" style="3" customWidth="1"/>
    <col min="9481" max="9481" width="3.109375" style="3" customWidth="1"/>
    <col min="9482" max="9482" width="4.77734375" style="3" customWidth="1"/>
    <col min="9483" max="9489" width="3.44140625" style="3"/>
    <col min="9490" max="9490" width="5.44140625" style="3" customWidth="1"/>
    <col min="9491" max="9498" width="4.44140625" style="3" customWidth="1"/>
    <col min="9499" max="9499" width="3.88671875" style="3" customWidth="1"/>
    <col min="9500" max="9501" width="4.6640625" style="3" customWidth="1"/>
    <col min="9502" max="9502" width="4.44140625" style="3" customWidth="1"/>
    <col min="9503" max="9504" width="4.33203125" style="3" customWidth="1"/>
    <col min="9505" max="9505" width="4" style="3" customWidth="1"/>
    <col min="9506" max="9506" width="2.109375" style="3" customWidth="1"/>
    <col min="9507" max="9507" width="1.44140625" style="3" customWidth="1"/>
    <col min="9508" max="9728" width="3.44140625" style="3"/>
    <col min="9729" max="9729" width="1.44140625" style="3" customWidth="1"/>
    <col min="9730" max="9730" width="2.109375" style="3" customWidth="1"/>
    <col min="9731" max="9731" width="3" style="3" customWidth="1"/>
    <col min="9732" max="9735" width="3.44140625" style="3"/>
    <col min="9736" max="9736" width="1.44140625" style="3" customWidth="1"/>
    <col min="9737" max="9737" width="3.109375" style="3" customWidth="1"/>
    <col min="9738" max="9738" width="4.77734375" style="3" customWidth="1"/>
    <col min="9739" max="9745" width="3.44140625" style="3"/>
    <col min="9746" max="9746" width="5.44140625" style="3" customWidth="1"/>
    <col min="9747" max="9754" width="4.44140625" style="3" customWidth="1"/>
    <col min="9755" max="9755" width="3.88671875" style="3" customWidth="1"/>
    <col min="9756" max="9757" width="4.6640625" style="3" customWidth="1"/>
    <col min="9758" max="9758" width="4.44140625" style="3" customWidth="1"/>
    <col min="9759" max="9760" width="4.33203125" style="3" customWidth="1"/>
    <col min="9761" max="9761" width="4" style="3" customWidth="1"/>
    <col min="9762" max="9762" width="2.109375" style="3" customWidth="1"/>
    <col min="9763" max="9763" width="1.44140625" style="3" customWidth="1"/>
    <col min="9764" max="9984" width="3.44140625" style="3"/>
    <col min="9985" max="9985" width="1.44140625" style="3" customWidth="1"/>
    <col min="9986" max="9986" width="2.109375" style="3" customWidth="1"/>
    <col min="9987" max="9987" width="3" style="3" customWidth="1"/>
    <col min="9988" max="9991" width="3.44140625" style="3"/>
    <col min="9992" max="9992" width="1.44140625" style="3" customWidth="1"/>
    <col min="9993" max="9993" width="3.109375" style="3" customWidth="1"/>
    <col min="9994" max="9994" width="4.77734375" style="3" customWidth="1"/>
    <col min="9995" max="10001" width="3.44140625" style="3"/>
    <col min="10002" max="10002" width="5.44140625" style="3" customWidth="1"/>
    <col min="10003" max="10010" width="4.44140625" style="3" customWidth="1"/>
    <col min="10011" max="10011" width="3.88671875" style="3" customWidth="1"/>
    <col min="10012" max="10013" width="4.6640625" style="3" customWidth="1"/>
    <col min="10014" max="10014" width="4.44140625" style="3" customWidth="1"/>
    <col min="10015" max="10016" width="4.33203125" style="3" customWidth="1"/>
    <col min="10017" max="10017" width="4" style="3" customWidth="1"/>
    <col min="10018" max="10018" width="2.109375" style="3" customWidth="1"/>
    <col min="10019" max="10019" width="1.44140625" style="3" customWidth="1"/>
    <col min="10020" max="10240" width="3.44140625" style="3"/>
    <col min="10241" max="10241" width="1.44140625" style="3" customWidth="1"/>
    <col min="10242" max="10242" width="2.109375" style="3" customWidth="1"/>
    <col min="10243" max="10243" width="3" style="3" customWidth="1"/>
    <col min="10244" max="10247" width="3.44140625" style="3"/>
    <col min="10248" max="10248" width="1.44140625" style="3" customWidth="1"/>
    <col min="10249" max="10249" width="3.109375" style="3" customWidth="1"/>
    <col min="10250" max="10250" width="4.77734375" style="3" customWidth="1"/>
    <col min="10251" max="10257" width="3.44140625" style="3"/>
    <col min="10258" max="10258" width="5.44140625" style="3" customWidth="1"/>
    <col min="10259" max="10266" width="4.44140625" style="3" customWidth="1"/>
    <col min="10267" max="10267" width="3.88671875" style="3" customWidth="1"/>
    <col min="10268" max="10269" width="4.6640625" style="3" customWidth="1"/>
    <col min="10270" max="10270" width="4.44140625" style="3" customWidth="1"/>
    <col min="10271" max="10272" width="4.33203125" style="3" customWidth="1"/>
    <col min="10273" max="10273" width="4" style="3" customWidth="1"/>
    <col min="10274" max="10274" width="2.109375" style="3" customWidth="1"/>
    <col min="10275" max="10275" width="1.44140625" style="3" customWidth="1"/>
    <col min="10276" max="10496" width="3.44140625" style="3"/>
    <col min="10497" max="10497" width="1.44140625" style="3" customWidth="1"/>
    <col min="10498" max="10498" width="2.109375" style="3" customWidth="1"/>
    <col min="10499" max="10499" width="3" style="3" customWidth="1"/>
    <col min="10500" max="10503" width="3.44140625" style="3"/>
    <col min="10504" max="10504" width="1.44140625" style="3" customWidth="1"/>
    <col min="10505" max="10505" width="3.109375" style="3" customWidth="1"/>
    <col min="10506" max="10506" width="4.77734375" style="3" customWidth="1"/>
    <col min="10507" max="10513" width="3.44140625" style="3"/>
    <col min="10514" max="10514" width="5.44140625" style="3" customWidth="1"/>
    <col min="10515" max="10522" width="4.44140625" style="3" customWidth="1"/>
    <col min="10523" max="10523" width="3.88671875" style="3" customWidth="1"/>
    <col min="10524" max="10525" width="4.6640625" style="3" customWidth="1"/>
    <col min="10526" max="10526" width="4.44140625" style="3" customWidth="1"/>
    <col min="10527" max="10528" width="4.33203125" style="3" customWidth="1"/>
    <col min="10529" max="10529" width="4" style="3" customWidth="1"/>
    <col min="10530" max="10530" width="2.109375" style="3" customWidth="1"/>
    <col min="10531" max="10531" width="1.44140625" style="3" customWidth="1"/>
    <col min="10532" max="10752" width="3.44140625" style="3"/>
    <col min="10753" max="10753" width="1.44140625" style="3" customWidth="1"/>
    <col min="10754" max="10754" width="2.109375" style="3" customWidth="1"/>
    <col min="10755" max="10755" width="3" style="3" customWidth="1"/>
    <col min="10756" max="10759" width="3.44140625" style="3"/>
    <col min="10760" max="10760" width="1.44140625" style="3" customWidth="1"/>
    <col min="10761" max="10761" width="3.109375" style="3" customWidth="1"/>
    <col min="10762" max="10762" width="4.77734375" style="3" customWidth="1"/>
    <col min="10763" max="10769" width="3.44140625" style="3"/>
    <col min="10770" max="10770" width="5.44140625" style="3" customWidth="1"/>
    <col min="10771" max="10778" width="4.44140625" style="3" customWidth="1"/>
    <col min="10779" max="10779" width="3.88671875" style="3" customWidth="1"/>
    <col min="10780" max="10781" width="4.6640625" style="3" customWidth="1"/>
    <col min="10782" max="10782" width="4.44140625" style="3" customWidth="1"/>
    <col min="10783" max="10784" width="4.33203125" style="3" customWidth="1"/>
    <col min="10785" max="10785" width="4" style="3" customWidth="1"/>
    <col min="10786" max="10786" width="2.109375" style="3" customWidth="1"/>
    <col min="10787" max="10787" width="1.44140625" style="3" customWidth="1"/>
    <col min="10788" max="11008" width="3.44140625" style="3"/>
    <col min="11009" max="11009" width="1.44140625" style="3" customWidth="1"/>
    <col min="11010" max="11010" width="2.109375" style="3" customWidth="1"/>
    <col min="11011" max="11011" width="3" style="3" customWidth="1"/>
    <col min="11012" max="11015" width="3.44140625" style="3"/>
    <col min="11016" max="11016" width="1.44140625" style="3" customWidth="1"/>
    <col min="11017" max="11017" width="3.109375" style="3" customWidth="1"/>
    <col min="11018" max="11018" width="4.77734375" style="3" customWidth="1"/>
    <col min="11019" max="11025" width="3.44140625" style="3"/>
    <col min="11026" max="11026" width="5.44140625" style="3" customWidth="1"/>
    <col min="11027" max="11034" width="4.44140625" style="3" customWidth="1"/>
    <col min="11035" max="11035" width="3.88671875" style="3" customWidth="1"/>
    <col min="11036" max="11037" width="4.6640625" style="3" customWidth="1"/>
    <col min="11038" max="11038" width="4.44140625" style="3" customWidth="1"/>
    <col min="11039" max="11040" width="4.33203125" style="3" customWidth="1"/>
    <col min="11041" max="11041" width="4" style="3" customWidth="1"/>
    <col min="11042" max="11042" width="2.109375" style="3" customWidth="1"/>
    <col min="11043" max="11043" width="1.44140625" style="3" customWidth="1"/>
    <col min="11044" max="11264" width="3.44140625" style="3"/>
    <col min="11265" max="11265" width="1.44140625" style="3" customWidth="1"/>
    <col min="11266" max="11266" width="2.109375" style="3" customWidth="1"/>
    <col min="11267" max="11267" width="3" style="3" customWidth="1"/>
    <col min="11268" max="11271" width="3.44140625" style="3"/>
    <col min="11272" max="11272" width="1.44140625" style="3" customWidth="1"/>
    <col min="11273" max="11273" width="3.109375" style="3" customWidth="1"/>
    <col min="11274" max="11274" width="4.77734375" style="3" customWidth="1"/>
    <col min="11275" max="11281" width="3.44140625" style="3"/>
    <col min="11282" max="11282" width="5.44140625" style="3" customWidth="1"/>
    <col min="11283" max="11290" width="4.44140625" style="3" customWidth="1"/>
    <col min="11291" max="11291" width="3.88671875" style="3" customWidth="1"/>
    <col min="11292" max="11293" width="4.6640625" style="3" customWidth="1"/>
    <col min="11294" max="11294" width="4.44140625" style="3" customWidth="1"/>
    <col min="11295" max="11296" width="4.33203125" style="3" customWidth="1"/>
    <col min="11297" max="11297" width="4" style="3" customWidth="1"/>
    <col min="11298" max="11298" width="2.109375" style="3" customWidth="1"/>
    <col min="11299" max="11299" width="1.44140625" style="3" customWidth="1"/>
    <col min="11300" max="11520" width="3.44140625" style="3"/>
    <col min="11521" max="11521" width="1.44140625" style="3" customWidth="1"/>
    <col min="11522" max="11522" width="2.109375" style="3" customWidth="1"/>
    <col min="11523" max="11523" width="3" style="3" customWidth="1"/>
    <col min="11524" max="11527" width="3.44140625" style="3"/>
    <col min="11528" max="11528" width="1.44140625" style="3" customWidth="1"/>
    <col min="11529" max="11529" width="3.109375" style="3" customWidth="1"/>
    <col min="11530" max="11530" width="4.77734375" style="3" customWidth="1"/>
    <col min="11531" max="11537" width="3.44140625" style="3"/>
    <col min="11538" max="11538" width="5.44140625" style="3" customWidth="1"/>
    <col min="11539" max="11546" width="4.44140625" style="3" customWidth="1"/>
    <col min="11547" max="11547" width="3.88671875" style="3" customWidth="1"/>
    <col min="11548" max="11549" width="4.6640625" style="3" customWidth="1"/>
    <col min="11550" max="11550" width="4.44140625" style="3" customWidth="1"/>
    <col min="11551" max="11552" width="4.33203125" style="3" customWidth="1"/>
    <col min="11553" max="11553" width="4" style="3" customWidth="1"/>
    <col min="11554" max="11554" width="2.109375" style="3" customWidth="1"/>
    <col min="11555" max="11555" width="1.44140625" style="3" customWidth="1"/>
    <col min="11556" max="11776" width="3.44140625" style="3"/>
    <col min="11777" max="11777" width="1.44140625" style="3" customWidth="1"/>
    <col min="11778" max="11778" width="2.109375" style="3" customWidth="1"/>
    <col min="11779" max="11779" width="3" style="3" customWidth="1"/>
    <col min="11780" max="11783" width="3.44140625" style="3"/>
    <col min="11784" max="11784" width="1.44140625" style="3" customWidth="1"/>
    <col min="11785" max="11785" width="3.109375" style="3" customWidth="1"/>
    <col min="11786" max="11786" width="4.77734375" style="3" customWidth="1"/>
    <col min="11787" max="11793" width="3.44140625" style="3"/>
    <col min="11794" max="11794" width="5.44140625" style="3" customWidth="1"/>
    <col min="11795" max="11802" width="4.44140625" style="3" customWidth="1"/>
    <col min="11803" max="11803" width="3.88671875" style="3" customWidth="1"/>
    <col min="11804" max="11805" width="4.6640625" style="3" customWidth="1"/>
    <col min="11806" max="11806" width="4.44140625" style="3" customWidth="1"/>
    <col min="11807" max="11808" width="4.33203125" style="3" customWidth="1"/>
    <col min="11809" max="11809" width="4" style="3" customWidth="1"/>
    <col min="11810" max="11810" width="2.109375" style="3" customWidth="1"/>
    <col min="11811" max="11811" width="1.44140625" style="3" customWidth="1"/>
    <col min="11812" max="12032" width="3.44140625" style="3"/>
    <col min="12033" max="12033" width="1.44140625" style="3" customWidth="1"/>
    <col min="12034" max="12034" width="2.109375" style="3" customWidth="1"/>
    <col min="12035" max="12035" width="3" style="3" customWidth="1"/>
    <col min="12036" max="12039" width="3.44140625" style="3"/>
    <col min="12040" max="12040" width="1.44140625" style="3" customWidth="1"/>
    <col min="12041" max="12041" width="3.109375" style="3" customWidth="1"/>
    <col min="12042" max="12042" width="4.77734375" style="3" customWidth="1"/>
    <col min="12043" max="12049" width="3.44140625" style="3"/>
    <col min="12050" max="12050" width="5.44140625" style="3" customWidth="1"/>
    <col min="12051" max="12058" width="4.44140625" style="3" customWidth="1"/>
    <col min="12059" max="12059" width="3.88671875" style="3" customWidth="1"/>
    <col min="12060" max="12061" width="4.6640625" style="3" customWidth="1"/>
    <col min="12062" max="12062" width="4.44140625" style="3" customWidth="1"/>
    <col min="12063" max="12064" width="4.33203125" style="3" customWidth="1"/>
    <col min="12065" max="12065" width="4" style="3" customWidth="1"/>
    <col min="12066" max="12066" width="2.109375" style="3" customWidth="1"/>
    <col min="12067" max="12067" width="1.44140625" style="3" customWidth="1"/>
    <col min="12068" max="12288" width="3.44140625" style="3"/>
    <col min="12289" max="12289" width="1.44140625" style="3" customWidth="1"/>
    <col min="12290" max="12290" width="2.109375" style="3" customWidth="1"/>
    <col min="12291" max="12291" width="3" style="3" customWidth="1"/>
    <col min="12292" max="12295" width="3.44140625" style="3"/>
    <col min="12296" max="12296" width="1.44140625" style="3" customWidth="1"/>
    <col min="12297" max="12297" width="3.109375" style="3" customWidth="1"/>
    <col min="12298" max="12298" width="4.77734375" style="3" customWidth="1"/>
    <col min="12299" max="12305" width="3.44140625" style="3"/>
    <col min="12306" max="12306" width="5.44140625" style="3" customWidth="1"/>
    <col min="12307" max="12314" width="4.44140625" style="3" customWidth="1"/>
    <col min="12315" max="12315" width="3.88671875" style="3" customWidth="1"/>
    <col min="12316" max="12317" width="4.6640625" style="3" customWidth="1"/>
    <col min="12318" max="12318" width="4.44140625" style="3" customWidth="1"/>
    <col min="12319" max="12320" width="4.33203125" style="3" customWidth="1"/>
    <col min="12321" max="12321" width="4" style="3" customWidth="1"/>
    <col min="12322" max="12322" width="2.109375" style="3" customWidth="1"/>
    <col min="12323" max="12323" width="1.44140625" style="3" customWidth="1"/>
    <col min="12324" max="12544" width="3.44140625" style="3"/>
    <col min="12545" max="12545" width="1.44140625" style="3" customWidth="1"/>
    <col min="12546" max="12546" width="2.109375" style="3" customWidth="1"/>
    <col min="12547" max="12547" width="3" style="3" customWidth="1"/>
    <col min="12548" max="12551" width="3.44140625" style="3"/>
    <col min="12552" max="12552" width="1.44140625" style="3" customWidth="1"/>
    <col min="12553" max="12553" width="3.109375" style="3" customWidth="1"/>
    <col min="12554" max="12554" width="4.77734375" style="3" customWidth="1"/>
    <col min="12555" max="12561" width="3.44140625" style="3"/>
    <col min="12562" max="12562" width="5.44140625" style="3" customWidth="1"/>
    <col min="12563" max="12570" width="4.44140625" style="3" customWidth="1"/>
    <col min="12571" max="12571" width="3.88671875" style="3" customWidth="1"/>
    <col min="12572" max="12573" width="4.6640625" style="3" customWidth="1"/>
    <col min="12574" max="12574" width="4.44140625" style="3" customWidth="1"/>
    <col min="12575" max="12576" width="4.33203125" style="3" customWidth="1"/>
    <col min="12577" max="12577" width="4" style="3" customWidth="1"/>
    <col min="12578" max="12578" width="2.109375" style="3" customWidth="1"/>
    <col min="12579" max="12579" width="1.44140625" style="3" customWidth="1"/>
    <col min="12580" max="12800" width="3.44140625" style="3"/>
    <col min="12801" max="12801" width="1.44140625" style="3" customWidth="1"/>
    <col min="12802" max="12802" width="2.109375" style="3" customWidth="1"/>
    <col min="12803" max="12803" width="3" style="3" customWidth="1"/>
    <col min="12804" max="12807" width="3.44140625" style="3"/>
    <col min="12808" max="12808" width="1.44140625" style="3" customWidth="1"/>
    <col min="12809" max="12809" width="3.109375" style="3" customWidth="1"/>
    <col min="12810" max="12810" width="4.77734375" style="3" customWidth="1"/>
    <col min="12811" max="12817" width="3.44140625" style="3"/>
    <col min="12818" max="12818" width="5.44140625" style="3" customWidth="1"/>
    <col min="12819" max="12826" width="4.44140625" style="3" customWidth="1"/>
    <col min="12827" max="12827" width="3.88671875" style="3" customWidth="1"/>
    <col min="12828" max="12829" width="4.6640625" style="3" customWidth="1"/>
    <col min="12830" max="12830" width="4.44140625" style="3" customWidth="1"/>
    <col min="12831" max="12832" width="4.33203125" style="3" customWidth="1"/>
    <col min="12833" max="12833" width="4" style="3" customWidth="1"/>
    <col min="12834" max="12834" width="2.109375" style="3" customWidth="1"/>
    <col min="12835" max="12835" width="1.44140625" style="3" customWidth="1"/>
    <col min="12836" max="13056" width="3.44140625" style="3"/>
    <col min="13057" max="13057" width="1.44140625" style="3" customWidth="1"/>
    <col min="13058" max="13058" width="2.109375" style="3" customWidth="1"/>
    <col min="13059" max="13059" width="3" style="3" customWidth="1"/>
    <col min="13060" max="13063" width="3.44140625" style="3"/>
    <col min="13064" max="13064" width="1.44140625" style="3" customWidth="1"/>
    <col min="13065" max="13065" width="3.109375" style="3" customWidth="1"/>
    <col min="13066" max="13066" width="4.77734375" style="3" customWidth="1"/>
    <col min="13067" max="13073" width="3.44140625" style="3"/>
    <col min="13074" max="13074" width="5.44140625" style="3" customWidth="1"/>
    <col min="13075" max="13082" width="4.44140625" style="3" customWidth="1"/>
    <col min="13083" max="13083" width="3.88671875" style="3" customWidth="1"/>
    <col min="13084" max="13085" width="4.6640625" style="3" customWidth="1"/>
    <col min="13086" max="13086" width="4.44140625" style="3" customWidth="1"/>
    <col min="13087" max="13088" width="4.33203125" style="3" customWidth="1"/>
    <col min="13089" max="13089" width="4" style="3" customWidth="1"/>
    <col min="13090" max="13090" width="2.109375" style="3" customWidth="1"/>
    <col min="13091" max="13091" width="1.44140625" style="3" customWidth="1"/>
    <col min="13092" max="13312" width="3.44140625" style="3"/>
    <col min="13313" max="13313" width="1.44140625" style="3" customWidth="1"/>
    <col min="13314" max="13314" width="2.109375" style="3" customWidth="1"/>
    <col min="13315" max="13315" width="3" style="3" customWidth="1"/>
    <col min="13316" max="13319" width="3.44140625" style="3"/>
    <col min="13320" max="13320" width="1.44140625" style="3" customWidth="1"/>
    <col min="13321" max="13321" width="3.109375" style="3" customWidth="1"/>
    <col min="13322" max="13322" width="4.77734375" style="3" customWidth="1"/>
    <col min="13323" max="13329" width="3.44140625" style="3"/>
    <col min="13330" max="13330" width="5.44140625" style="3" customWidth="1"/>
    <col min="13331" max="13338" width="4.44140625" style="3" customWidth="1"/>
    <col min="13339" max="13339" width="3.88671875" style="3" customWidth="1"/>
    <col min="13340" max="13341" width="4.6640625" style="3" customWidth="1"/>
    <col min="13342" max="13342" width="4.44140625" style="3" customWidth="1"/>
    <col min="13343" max="13344" width="4.33203125" style="3" customWidth="1"/>
    <col min="13345" max="13345" width="4" style="3" customWidth="1"/>
    <col min="13346" max="13346" width="2.109375" style="3" customWidth="1"/>
    <col min="13347" max="13347" width="1.44140625" style="3" customWidth="1"/>
    <col min="13348" max="13568" width="3.44140625" style="3"/>
    <col min="13569" max="13569" width="1.44140625" style="3" customWidth="1"/>
    <col min="13570" max="13570" width="2.109375" style="3" customWidth="1"/>
    <col min="13571" max="13571" width="3" style="3" customWidth="1"/>
    <col min="13572" max="13575" width="3.44140625" style="3"/>
    <col min="13576" max="13576" width="1.44140625" style="3" customWidth="1"/>
    <col min="13577" max="13577" width="3.109375" style="3" customWidth="1"/>
    <col min="13578" max="13578" width="4.77734375" style="3" customWidth="1"/>
    <col min="13579" max="13585" width="3.44140625" style="3"/>
    <col min="13586" max="13586" width="5.44140625" style="3" customWidth="1"/>
    <col min="13587" max="13594" width="4.44140625" style="3" customWidth="1"/>
    <col min="13595" max="13595" width="3.88671875" style="3" customWidth="1"/>
    <col min="13596" max="13597" width="4.6640625" style="3" customWidth="1"/>
    <col min="13598" max="13598" width="4.44140625" style="3" customWidth="1"/>
    <col min="13599" max="13600" width="4.33203125" style="3" customWidth="1"/>
    <col min="13601" max="13601" width="4" style="3" customWidth="1"/>
    <col min="13602" max="13602" width="2.109375" style="3" customWidth="1"/>
    <col min="13603" max="13603" width="1.44140625" style="3" customWidth="1"/>
    <col min="13604" max="13824" width="3.44140625" style="3"/>
    <col min="13825" max="13825" width="1.44140625" style="3" customWidth="1"/>
    <col min="13826" max="13826" width="2.109375" style="3" customWidth="1"/>
    <col min="13827" max="13827" width="3" style="3" customWidth="1"/>
    <col min="13828" max="13831" width="3.44140625" style="3"/>
    <col min="13832" max="13832" width="1.44140625" style="3" customWidth="1"/>
    <col min="13833" max="13833" width="3.109375" style="3" customWidth="1"/>
    <col min="13834" max="13834" width="4.77734375" style="3" customWidth="1"/>
    <col min="13835" max="13841" width="3.44140625" style="3"/>
    <col min="13842" max="13842" width="5.44140625" style="3" customWidth="1"/>
    <col min="13843" max="13850" width="4.44140625" style="3" customWidth="1"/>
    <col min="13851" max="13851" width="3.88671875" style="3" customWidth="1"/>
    <col min="13852" max="13853" width="4.6640625" style="3" customWidth="1"/>
    <col min="13854" max="13854" width="4.44140625" style="3" customWidth="1"/>
    <col min="13855" max="13856" width="4.33203125" style="3" customWidth="1"/>
    <col min="13857" max="13857" width="4" style="3" customWidth="1"/>
    <col min="13858" max="13858" width="2.109375" style="3" customWidth="1"/>
    <col min="13859" max="13859" width="1.44140625" style="3" customWidth="1"/>
    <col min="13860" max="14080" width="3.44140625" style="3"/>
    <col min="14081" max="14081" width="1.44140625" style="3" customWidth="1"/>
    <col min="14082" max="14082" width="2.109375" style="3" customWidth="1"/>
    <col min="14083" max="14083" width="3" style="3" customWidth="1"/>
    <col min="14084" max="14087" width="3.44140625" style="3"/>
    <col min="14088" max="14088" width="1.44140625" style="3" customWidth="1"/>
    <col min="14089" max="14089" width="3.109375" style="3" customWidth="1"/>
    <col min="14090" max="14090" width="4.77734375" style="3" customWidth="1"/>
    <col min="14091" max="14097" width="3.44140625" style="3"/>
    <col min="14098" max="14098" width="5.44140625" style="3" customWidth="1"/>
    <col min="14099" max="14106" width="4.44140625" style="3" customWidth="1"/>
    <col min="14107" max="14107" width="3.88671875" style="3" customWidth="1"/>
    <col min="14108" max="14109" width="4.6640625" style="3" customWidth="1"/>
    <col min="14110" max="14110" width="4.44140625" style="3" customWidth="1"/>
    <col min="14111" max="14112" width="4.33203125" style="3" customWidth="1"/>
    <col min="14113" max="14113" width="4" style="3" customWidth="1"/>
    <col min="14114" max="14114" width="2.109375" style="3" customWidth="1"/>
    <col min="14115" max="14115" width="1.44140625" style="3" customWidth="1"/>
    <col min="14116" max="14336" width="3.44140625" style="3"/>
    <col min="14337" max="14337" width="1.44140625" style="3" customWidth="1"/>
    <col min="14338" max="14338" width="2.109375" style="3" customWidth="1"/>
    <col min="14339" max="14339" width="3" style="3" customWidth="1"/>
    <col min="14340" max="14343" width="3.44140625" style="3"/>
    <col min="14344" max="14344" width="1.44140625" style="3" customWidth="1"/>
    <col min="14345" max="14345" width="3.109375" style="3" customWidth="1"/>
    <col min="14346" max="14346" width="4.77734375" style="3" customWidth="1"/>
    <col min="14347" max="14353" width="3.44140625" style="3"/>
    <col min="14354" max="14354" width="5.44140625" style="3" customWidth="1"/>
    <col min="14355" max="14362" width="4.44140625" style="3" customWidth="1"/>
    <col min="14363" max="14363" width="3.88671875" style="3" customWidth="1"/>
    <col min="14364" max="14365" width="4.6640625" style="3" customWidth="1"/>
    <col min="14366" max="14366" width="4.44140625" style="3" customWidth="1"/>
    <col min="14367" max="14368" width="4.33203125" style="3" customWidth="1"/>
    <col min="14369" max="14369" width="4" style="3" customWidth="1"/>
    <col min="14370" max="14370" width="2.109375" style="3" customWidth="1"/>
    <col min="14371" max="14371" width="1.44140625" style="3" customWidth="1"/>
    <col min="14372" max="14592" width="3.44140625" style="3"/>
    <col min="14593" max="14593" width="1.44140625" style="3" customWidth="1"/>
    <col min="14594" max="14594" width="2.109375" style="3" customWidth="1"/>
    <col min="14595" max="14595" width="3" style="3" customWidth="1"/>
    <col min="14596" max="14599" width="3.44140625" style="3"/>
    <col min="14600" max="14600" width="1.44140625" style="3" customWidth="1"/>
    <col min="14601" max="14601" width="3.109375" style="3" customWidth="1"/>
    <col min="14602" max="14602" width="4.77734375" style="3" customWidth="1"/>
    <col min="14603" max="14609" width="3.44140625" style="3"/>
    <col min="14610" max="14610" width="5.44140625" style="3" customWidth="1"/>
    <col min="14611" max="14618" width="4.44140625" style="3" customWidth="1"/>
    <col min="14619" max="14619" width="3.88671875" style="3" customWidth="1"/>
    <col min="14620" max="14621" width="4.6640625" style="3" customWidth="1"/>
    <col min="14622" max="14622" width="4.44140625" style="3" customWidth="1"/>
    <col min="14623" max="14624" width="4.33203125" style="3" customWidth="1"/>
    <col min="14625" max="14625" width="4" style="3" customWidth="1"/>
    <col min="14626" max="14626" width="2.109375" style="3" customWidth="1"/>
    <col min="14627" max="14627" width="1.44140625" style="3" customWidth="1"/>
    <col min="14628" max="14848" width="3.44140625" style="3"/>
    <col min="14849" max="14849" width="1.44140625" style="3" customWidth="1"/>
    <col min="14850" max="14850" width="2.109375" style="3" customWidth="1"/>
    <col min="14851" max="14851" width="3" style="3" customWidth="1"/>
    <col min="14852" max="14855" width="3.44140625" style="3"/>
    <col min="14856" max="14856" width="1.44140625" style="3" customWidth="1"/>
    <col min="14857" max="14857" width="3.109375" style="3" customWidth="1"/>
    <col min="14858" max="14858" width="4.77734375" style="3" customWidth="1"/>
    <col min="14859" max="14865" width="3.44140625" style="3"/>
    <col min="14866" max="14866" width="5.44140625" style="3" customWidth="1"/>
    <col min="14867" max="14874" width="4.44140625" style="3" customWidth="1"/>
    <col min="14875" max="14875" width="3.88671875" style="3" customWidth="1"/>
    <col min="14876" max="14877" width="4.6640625" style="3" customWidth="1"/>
    <col min="14878" max="14878" width="4.44140625" style="3" customWidth="1"/>
    <col min="14879" max="14880" width="4.33203125" style="3" customWidth="1"/>
    <col min="14881" max="14881" width="4" style="3" customWidth="1"/>
    <col min="14882" max="14882" width="2.109375" style="3" customWidth="1"/>
    <col min="14883" max="14883" width="1.44140625" style="3" customWidth="1"/>
    <col min="14884" max="15104" width="3.44140625" style="3"/>
    <col min="15105" max="15105" width="1.44140625" style="3" customWidth="1"/>
    <col min="15106" max="15106" width="2.109375" style="3" customWidth="1"/>
    <col min="15107" max="15107" width="3" style="3" customWidth="1"/>
    <col min="15108" max="15111" width="3.44140625" style="3"/>
    <col min="15112" max="15112" width="1.44140625" style="3" customWidth="1"/>
    <col min="15113" max="15113" width="3.109375" style="3" customWidth="1"/>
    <col min="15114" max="15114" width="4.77734375" style="3" customWidth="1"/>
    <col min="15115" max="15121" width="3.44140625" style="3"/>
    <col min="15122" max="15122" width="5.44140625" style="3" customWidth="1"/>
    <col min="15123" max="15130" width="4.44140625" style="3" customWidth="1"/>
    <col min="15131" max="15131" width="3.88671875" style="3" customWidth="1"/>
    <col min="15132" max="15133" width="4.6640625" style="3" customWidth="1"/>
    <col min="15134" max="15134" width="4.44140625" style="3" customWidth="1"/>
    <col min="15135" max="15136" width="4.33203125" style="3" customWidth="1"/>
    <col min="15137" max="15137" width="4" style="3" customWidth="1"/>
    <col min="15138" max="15138" width="2.109375" style="3" customWidth="1"/>
    <col min="15139" max="15139" width="1.44140625" style="3" customWidth="1"/>
    <col min="15140" max="15360" width="3.44140625" style="3"/>
    <col min="15361" max="15361" width="1.44140625" style="3" customWidth="1"/>
    <col min="15362" max="15362" width="2.109375" style="3" customWidth="1"/>
    <col min="15363" max="15363" width="3" style="3" customWidth="1"/>
    <col min="15364" max="15367" width="3.44140625" style="3"/>
    <col min="15368" max="15368" width="1.44140625" style="3" customWidth="1"/>
    <col min="15369" max="15369" width="3.109375" style="3" customWidth="1"/>
    <col min="15370" max="15370" width="4.77734375" style="3" customWidth="1"/>
    <col min="15371" max="15377" width="3.44140625" style="3"/>
    <col min="15378" max="15378" width="5.44140625" style="3" customWidth="1"/>
    <col min="15379" max="15386" width="4.44140625" style="3" customWidth="1"/>
    <col min="15387" max="15387" width="3.88671875" style="3" customWidth="1"/>
    <col min="15388" max="15389" width="4.6640625" style="3" customWidth="1"/>
    <col min="15390" max="15390" width="4.44140625" style="3" customWidth="1"/>
    <col min="15391" max="15392" width="4.33203125" style="3" customWidth="1"/>
    <col min="15393" max="15393" width="4" style="3" customWidth="1"/>
    <col min="15394" max="15394" width="2.109375" style="3" customWidth="1"/>
    <col min="15395" max="15395" width="1.44140625" style="3" customWidth="1"/>
    <col min="15396" max="15616" width="3.44140625" style="3"/>
    <col min="15617" max="15617" width="1.44140625" style="3" customWidth="1"/>
    <col min="15618" max="15618" width="2.109375" style="3" customWidth="1"/>
    <col min="15619" max="15619" width="3" style="3" customWidth="1"/>
    <col min="15620" max="15623" width="3.44140625" style="3"/>
    <col min="15624" max="15624" width="1.44140625" style="3" customWidth="1"/>
    <col min="15625" max="15625" width="3.109375" style="3" customWidth="1"/>
    <col min="15626" max="15626" width="4.77734375" style="3" customWidth="1"/>
    <col min="15627" max="15633" width="3.44140625" style="3"/>
    <col min="15634" max="15634" width="5.44140625" style="3" customWidth="1"/>
    <col min="15635" max="15642" width="4.44140625" style="3" customWidth="1"/>
    <col min="15643" max="15643" width="3.88671875" style="3" customWidth="1"/>
    <col min="15644" max="15645" width="4.6640625" style="3" customWidth="1"/>
    <col min="15646" max="15646" width="4.44140625" style="3" customWidth="1"/>
    <col min="15647" max="15648" width="4.33203125" style="3" customWidth="1"/>
    <col min="15649" max="15649" width="4" style="3" customWidth="1"/>
    <col min="15650" max="15650" width="2.109375" style="3" customWidth="1"/>
    <col min="15651" max="15651" width="1.44140625" style="3" customWidth="1"/>
    <col min="15652" max="15872" width="3.44140625" style="3"/>
    <col min="15873" max="15873" width="1.44140625" style="3" customWidth="1"/>
    <col min="15874" max="15874" width="2.109375" style="3" customWidth="1"/>
    <col min="15875" max="15875" width="3" style="3" customWidth="1"/>
    <col min="15876" max="15879" width="3.44140625" style="3"/>
    <col min="15880" max="15880" width="1.44140625" style="3" customWidth="1"/>
    <col min="15881" max="15881" width="3.109375" style="3" customWidth="1"/>
    <col min="15882" max="15882" width="4.77734375" style="3" customWidth="1"/>
    <col min="15883" max="15889" width="3.44140625" style="3"/>
    <col min="15890" max="15890" width="5.44140625" style="3" customWidth="1"/>
    <col min="15891" max="15898" width="4.44140625" style="3" customWidth="1"/>
    <col min="15899" max="15899" width="3.88671875" style="3" customWidth="1"/>
    <col min="15900" max="15901" width="4.6640625" style="3" customWidth="1"/>
    <col min="15902" max="15902" width="4.44140625" style="3" customWidth="1"/>
    <col min="15903" max="15904" width="4.33203125" style="3" customWidth="1"/>
    <col min="15905" max="15905" width="4" style="3" customWidth="1"/>
    <col min="15906" max="15906" width="2.109375" style="3" customWidth="1"/>
    <col min="15907" max="15907" width="1.44140625" style="3" customWidth="1"/>
    <col min="15908" max="16128" width="3.44140625" style="3"/>
    <col min="16129" max="16129" width="1.44140625" style="3" customWidth="1"/>
    <col min="16130" max="16130" width="2.109375" style="3" customWidth="1"/>
    <col min="16131" max="16131" width="3" style="3" customWidth="1"/>
    <col min="16132" max="16135" width="3.44140625" style="3"/>
    <col min="16136" max="16136" width="1.44140625" style="3" customWidth="1"/>
    <col min="16137" max="16137" width="3.109375" style="3" customWidth="1"/>
    <col min="16138" max="16138" width="4.77734375" style="3" customWidth="1"/>
    <col min="16139" max="16145" width="3.44140625" style="3"/>
    <col min="16146" max="16146" width="5.44140625" style="3" customWidth="1"/>
    <col min="16147" max="16154" width="4.44140625" style="3" customWidth="1"/>
    <col min="16155" max="16155" width="3.88671875" style="3" customWidth="1"/>
    <col min="16156" max="16157" width="4.6640625" style="3" customWidth="1"/>
    <col min="16158" max="16158" width="4.44140625" style="3" customWidth="1"/>
    <col min="16159" max="16160" width="4.33203125" style="3" customWidth="1"/>
    <col min="16161" max="16161" width="4" style="3" customWidth="1"/>
    <col min="16162" max="16162" width="2.109375" style="3" customWidth="1"/>
    <col min="16163" max="16163" width="1.44140625" style="3" customWidth="1"/>
    <col min="16164" max="16384" width="3.44140625" style="3"/>
  </cols>
  <sheetData>
    <row r="1" spans="2:34" s="698" customFormat="1" ht="13.5" customHeight="1"/>
    <row r="2" spans="2:34" s="698" customFormat="1" ht="13.5" customHeight="1">
      <c r="C2" s="698" t="s">
        <v>1366</v>
      </c>
    </row>
    <row r="3" spans="2:34" s="698" customFormat="1" ht="13.5" customHeight="1">
      <c r="AA3" s="45" t="s">
        <v>544</v>
      </c>
      <c r="AB3" s="661"/>
      <c r="AC3" s="661" t="s">
        <v>34</v>
      </c>
      <c r="AD3" s="661"/>
      <c r="AE3" s="661" t="s">
        <v>1109</v>
      </c>
      <c r="AF3" s="661"/>
      <c r="AG3" s="661" t="s">
        <v>241</v>
      </c>
    </row>
    <row r="4" spans="2:34" s="698" customFormat="1" ht="9.75" customHeight="1">
      <c r="AG4" s="45"/>
    </row>
    <row r="5" spans="2:34" s="698" customFormat="1" ht="33" customHeight="1">
      <c r="C5" s="2022" t="s">
        <v>1367</v>
      </c>
      <c r="D5" s="2022"/>
      <c r="E5" s="2022"/>
      <c r="F5" s="2022"/>
      <c r="G5" s="2022"/>
      <c r="H5" s="2022"/>
      <c r="I5" s="2022"/>
      <c r="J5" s="2022"/>
      <c r="K5" s="2022"/>
      <c r="L5" s="2022"/>
      <c r="M5" s="2022"/>
      <c r="N5" s="2022"/>
      <c r="O5" s="2022"/>
      <c r="P5" s="2022"/>
      <c r="Q5" s="2022"/>
      <c r="R5" s="2022"/>
      <c r="S5" s="2022"/>
      <c r="T5" s="2022"/>
      <c r="U5" s="2022"/>
      <c r="V5" s="2022"/>
      <c r="W5" s="2022"/>
      <c r="X5" s="2022"/>
      <c r="Y5" s="2022"/>
      <c r="Z5" s="2022"/>
      <c r="AA5" s="2022"/>
      <c r="AB5" s="2022"/>
      <c r="AC5" s="2022"/>
      <c r="AD5" s="2022"/>
      <c r="AE5" s="2022"/>
      <c r="AF5" s="2022"/>
      <c r="AG5" s="2022"/>
    </row>
    <row r="6" spans="2:34" s="698" customFormat="1" ht="11.25" customHeight="1"/>
    <row r="7" spans="2:34" s="698" customFormat="1" ht="39.75" customHeight="1">
      <c r="B7" s="689"/>
      <c r="C7" s="2012" t="s">
        <v>199</v>
      </c>
      <c r="D7" s="2012"/>
      <c r="E7" s="2012"/>
      <c r="F7" s="2012"/>
      <c r="G7" s="2014"/>
      <c r="H7" s="1787"/>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9"/>
    </row>
    <row r="8" spans="2:34" ht="36" customHeight="1">
      <c r="B8" s="15"/>
      <c r="C8" s="2012" t="s">
        <v>200</v>
      </c>
      <c r="D8" s="2012"/>
      <c r="E8" s="2012"/>
      <c r="F8" s="2012"/>
      <c r="G8" s="2014"/>
      <c r="H8" s="704"/>
      <c r="I8" s="712" t="s">
        <v>121</v>
      </c>
      <c r="J8" s="705" t="s">
        <v>1174</v>
      </c>
      <c r="K8" s="705"/>
      <c r="L8" s="705"/>
      <c r="M8" s="705"/>
      <c r="N8" s="712" t="s">
        <v>121</v>
      </c>
      <c r="O8" s="705" t="s">
        <v>1175</v>
      </c>
      <c r="P8" s="705"/>
      <c r="Q8" s="705"/>
      <c r="R8" s="705"/>
      <c r="S8" s="712" t="s">
        <v>121</v>
      </c>
      <c r="T8" s="705" t="s">
        <v>1176</v>
      </c>
      <c r="U8" s="705"/>
      <c r="V8" s="705"/>
      <c r="W8" s="705"/>
      <c r="X8" s="705"/>
      <c r="Y8" s="705"/>
      <c r="Z8" s="705"/>
      <c r="AA8" s="705"/>
      <c r="AB8" s="705"/>
      <c r="AC8" s="705"/>
      <c r="AD8" s="705"/>
      <c r="AE8" s="705"/>
      <c r="AF8" s="705"/>
      <c r="AG8" s="705"/>
      <c r="AH8" s="17"/>
    </row>
    <row r="9" spans="2:34" ht="36" customHeight="1">
      <c r="B9" s="15"/>
      <c r="C9" s="2012" t="s">
        <v>201</v>
      </c>
      <c r="D9" s="2012"/>
      <c r="E9" s="2012"/>
      <c r="F9" s="2012"/>
      <c r="G9" s="2012"/>
      <c r="H9" s="704"/>
      <c r="I9" s="712" t="s">
        <v>121</v>
      </c>
      <c r="J9" s="7" t="s">
        <v>1368</v>
      </c>
      <c r="K9" s="705"/>
      <c r="L9" s="705"/>
      <c r="M9" s="705"/>
      <c r="N9" s="705"/>
      <c r="O9" s="705"/>
      <c r="P9" s="705"/>
      <c r="Q9" s="705"/>
      <c r="R9" s="705"/>
      <c r="S9" s="705"/>
      <c r="T9" s="705"/>
      <c r="U9" s="705"/>
      <c r="V9" s="705"/>
      <c r="W9" s="705"/>
      <c r="X9" s="705"/>
      <c r="Y9" s="705"/>
      <c r="Z9" s="705"/>
      <c r="AA9" s="705"/>
      <c r="AB9" s="705"/>
      <c r="AC9" s="705"/>
      <c r="AD9" s="705"/>
      <c r="AE9" s="705"/>
      <c r="AF9" s="705"/>
      <c r="AG9" s="705"/>
      <c r="AH9" s="17"/>
    </row>
    <row r="10" spans="2:34" ht="36" customHeight="1">
      <c r="B10" s="15"/>
      <c r="C10" s="2012" t="s">
        <v>271</v>
      </c>
      <c r="D10" s="2012"/>
      <c r="E10" s="2012"/>
      <c r="F10" s="2012"/>
      <c r="G10" s="2012"/>
      <c r="H10" s="704"/>
      <c r="I10" s="712" t="s">
        <v>121</v>
      </c>
      <c r="J10" s="10" t="s">
        <v>1369</v>
      </c>
      <c r="K10" s="705"/>
      <c r="L10" s="705"/>
      <c r="M10" s="705"/>
      <c r="N10" s="705"/>
      <c r="O10" s="705"/>
      <c r="P10" s="705"/>
      <c r="Q10" s="705"/>
      <c r="R10" s="705"/>
      <c r="S10" s="705"/>
      <c r="T10" s="705"/>
      <c r="U10" s="705"/>
      <c r="V10" s="705"/>
      <c r="W10" s="705"/>
      <c r="X10" s="705"/>
      <c r="Y10" s="705"/>
      <c r="Z10" s="705"/>
      <c r="AA10" s="705"/>
      <c r="AB10" s="705"/>
      <c r="AC10" s="705"/>
      <c r="AD10" s="705"/>
      <c r="AE10" s="705"/>
      <c r="AF10" s="705"/>
      <c r="AG10" s="705"/>
      <c r="AH10" s="17"/>
    </row>
    <row r="11" spans="2:34" s="698" customFormat="1"/>
    <row r="12" spans="2:34" s="698" customFormat="1" ht="25.5" customHeight="1">
      <c r="B12" s="6" t="s">
        <v>323</v>
      </c>
      <c r="C12" s="10" t="s">
        <v>663</v>
      </c>
      <c r="D12" s="10"/>
      <c r="E12" s="10"/>
      <c r="F12" s="10"/>
      <c r="G12" s="10"/>
      <c r="H12" s="10"/>
      <c r="I12" s="10"/>
      <c r="J12" s="10"/>
      <c r="K12" s="10"/>
      <c r="L12" s="10"/>
      <c r="M12" s="10"/>
      <c r="N12" s="10"/>
      <c r="O12" s="10"/>
      <c r="P12" s="10"/>
      <c r="Q12" s="10"/>
      <c r="R12" s="10"/>
      <c r="S12" s="723"/>
      <c r="T12" s="10"/>
      <c r="U12" s="10"/>
      <c r="V12" s="10"/>
      <c r="W12" s="10"/>
      <c r="X12" s="10"/>
      <c r="Y12" s="7"/>
      <c r="Z12" s="7"/>
      <c r="AA12" s="10"/>
      <c r="AB12" s="10"/>
      <c r="AC12" s="10"/>
      <c r="AD12" s="7"/>
      <c r="AE12" s="7"/>
      <c r="AF12" s="7"/>
      <c r="AG12" s="7"/>
      <c r="AH12" s="4"/>
    </row>
    <row r="13" spans="2:34" s="698" customFormat="1" ht="11.25" customHeight="1">
      <c r="B13" s="450"/>
      <c r="C13" s="6"/>
      <c r="D13" s="7"/>
      <c r="E13" s="7"/>
      <c r="F13" s="7"/>
      <c r="G13" s="4"/>
      <c r="H13" s="6"/>
      <c r="Y13" s="7"/>
      <c r="Z13" s="7"/>
      <c r="AA13" s="7"/>
      <c r="AB13" s="7"/>
      <c r="AC13" s="7"/>
      <c r="AD13" s="7"/>
      <c r="AE13" s="6"/>
      <c r="AF13" s="7"/>
      <c r="AG13" s="4"/>
      <c r="AH13" s="444"/>
    </row>
    <row r="14" spans="2:34" s="698" customFormat="1" ht="27" customHeight="1">
      <c r="B14" s="450"/>
      <c r="C14" s="2069" t="s">
        <v>793</v>
      </c>
      <c r="D14" s="2022"/>
      <c r="E14" s="2022"/>
      <c r="F14" s="2022"/>
      <c r="G14" s="2070"/>
      <c r="I14" s="668" t="s">
        <v>107</v>
      </c>
      <c r="J14" s="2270" t="s">
        <v>272</v>
      </c>
      <c r="K14" s="2273"/>
      <c r="L14" s="2273"/>
      <c r="M14" s="2273"/>
      <c r="N14" s="2273"/>
      <c r="O14" s="2273"/>
      <c r="P14" s="2273"/>
      <c r="Q14" s="2273"/>
      <c r="R14" s="2273"/>
      <c r="S14" s="2273"/>
      <c r="T14" s="2273"/>
      <c r="U14" s="2274"/>
      <c r="V14" s="1787"/>
      <c r="W14" s="1788"/>
      <c r="X14" s="11" t="s">
        <v>89</v>
      </c>
      <c r="AE14" s="450"/>
      <c r="AG14" s="444"/>
      <c r="AH14" s="444"/>
    </row>
    <row r="15" spans="2:34" s="698" customFormat="1" ht="27" customHeight="1">
      <c r="B15" s="450"/>
      <c r="C15" s="2069"/>
      <c r="D15" s="2022"/>
      <c r="E15" s="2022"/>
      <c r="F15" s="2022"/>
      <c r="G15" s="2070"/>
      <c r="I15" s="668" t="s">
        <v>104</v>
      </c>
      <c r="J15" s="2237" t="s">
        <v>273</v>
      </c>
      <c r="K15" s="2275"/>
      <c r="L15" s="2275"/>
      <c r="M15" s="2275"/>
      <c r="N15" s="2275"/>
      <c r="O15" s="2275"/>
      <c r="P15" s="2275"/>
      <c r="Q15" s="2275"/>
      <c r="R15" s="2275"/>
      <c r="S15" s="2275"/>
      <c r="T15" s="2275"/>
      <c r="U15" s="2276"/>
      <c r="V15" s="1787"/>
      <c r="W15" s="1788"/>
      <c r="X15" s="11" t="s">
        <v>89</v>
      </c>
      <c r="Z15" s="2096"/>
      <c r="AA15" s="2096"/>
      <c r="AB15" s="2096"/>
      <c r="AC15" s="2096"/>
      <c r="AE15" s="690"/>
      <c r="AF15" s="680"/>
      <c r="AG15" s="681"/>
      <c r="AH15" s="444"/>
    </row>
    <row r="16" spans="2:34" s="698" customFormat="1" ht="27" customHeight="1">
      <c r="B16" s="450"/>
      <c r="C16" s="2069"/>
      <c r="D16" s="2022"/>
      <c r="E16" s="2022"/>
      <c r="F16" s="2022"/>
      <c r="G16" s="2070"/>
      <c r="I16" s="668" t="s">
        <v>211</v>
      </c>
      <c r="J16" s="2270" t="s">
        <v>274</v>
      </c>
      <c r="K16" s="2271"/>
      <c r="L16" s="2271"/>
      <c r="M16" s="2271"/>
      <c r="N16" s="2271"/>
      <c r="O16" s="2271"/>
      <c r="P16" s="2271"/>
      <c r="Q16" s="2271"/>
      <c r="R16" s="2271"/>
      <c r="S16" s="2271"/>
      <c r="T16" s="2271"/>
      <c r="U16" s="2272"/>
      <c r="V16" s="1787"/>
      <c r="W16" s="1788"/>
      <c r="X16" s="11" t="s">
        <v>89</v>
      </c>
      <c r="Z16" s="2096"/>
      <c r="AA16" s="2096"/>
      <c r="AB16" s="2096"/>
      <c r="AC16" s="2096"/>
      <c r="AE16" s="718" t="s">
        <v>1119</v>
      </c>
      <c r="AF16" s="719" t="s">
        <v>440</v>
      </c>
      <c r="AG16" s="720" t="s">
        <v>674</v>
      </c>
      <c r="AH16" s="444"/>
    </row>
    <row r="17" spans="2:34" s="698" customFormat="1" ht="27" customHeight="1">
      <c r="B17" s="450"/>
      <c r="C17" s="450"/>
      <c r="G17" s="444"/>
      <c r="I17" s="668" t="s">
        <v>207</v>
      </c>
      <c r="J17" s="2270" t="s">
        <v>275</v>
      </c>
      <c r="K17" s="2271"/>
      <c r="L17" s="2271"/>
      <c r="M17" s="2271"/>
      <c r="N17" s="2271"/>
      <c r="O17" s="2271"/>
      <c r="P17" s="2271"/>
      <c r="Q17" s="2271"/>
      <c r="R17" s="2271"/>
      <c r="S17" s="2271"/>
      <c r="T17" s="2271"/>
      <c r="U17" s="2272"/>
      <c r="V17" s="1787"/>
      <c r="W17" s="1788"/>
      <c r="X17" s="11" t="s">
        <v>60</v>
      </c>
      <c r="Y17" s="698" t="s">
        <v>198</v>
      </c>
      <c r="Z17" s="2096" t="s">
        <v>276</v>
      </c>
      <c r="AA17" s="2096"/>
      <c r="AB17" s="2096"/>
      <c r="AC17" s="2096"/>
      <c r="AE17" s="721" t="s">
        <v>121</v>
      </c>
      <c r="AF17" s="707" t="s">
        <v>440</v>
      </c>
      <c r="AG17" s="722" t="s">
        <v>121</v>
      </c>
      <c r="AH17" s="444"/>
    </row>
    <row r="18" spans="2:34" s="698" customFormat="1" ht="11.25" customHeight="1">
      <c r="B18" s="450"/>
      <c r="C18" s="451"/>
      <c r="D18" s="8"/>
      <c r="E18" s="8"/>
      <c r="F18" s="8"/>
      <c r="G18" s="466"/>
      <c r="H18" s="8"/>
      <c r="I18" s="8"/>
      <c r="J18" s="8"/>
      <c r="K18" s="8"/>
      <c r="L18" s="8"/>
      <c r="M18" s="8"/>
      <c r="N18" s="8"/>
      <c r="O18" s="8"/>
      <c r="P18" s="8"/>
      <c r="Q18" s="8"/>
      <c r="R18" s="8"/>
      <c r="S18" s="8"/>
      <c r="T18" s="8"/>
      <c r="U18" s="8"/>
      <c r="V18" s="8"/>
      <c r="W18" s="8"/>
      <c r="X18" s="8"/>
      <c r="Y18" s="8"/>
      <c r="Z18" s="8"/>
      <c r="AA18" s="8"/>
      <c r="AB18" s="8"/>
      <c r="AC18" s="8"/>
      <c r="AD18" s="8"/>
      <c r="AE18" s="451"/>
      <c r="AF18" s="8"/>
      <c r="AG18" s="466"/>
      <c r="AH18" s="444"/>
    </row>
    <row r="19" spans="2:34" s="698" customFormat="1" ht="11.25" customHeight="1">
      <c r="B19" s="45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444"/>
    </row>
    <row r="20" spans="2:34" s="698" customFormat="1" ht="27" customHeight="1">
      <c r="B20" s="450"/>
      <c r="C20" s="2069" t="s">
        <v>794</v>
      </c>
      <c r="D20" s="2022"/>
      <c r="E20" s="2022"/>
      <c r="F20" s="2022"/>
      <c r="G20" s="2070"/>
      <c r="S20" s="2268" t="s">
        <v>277</v>
      </c>
      <c r="T20" s="2269"/>
      <c r="U20" s="2268" t="s">
        <v>278</v>
      </c>
      <c r="V20" s="2269"/>
      <c r="W20" s="2268" t="s">
        <v>279</v>
      </c>
      <c r="X20" s="2269"/>
      <c r="Y20" s="1787" t="s">
        <v>280</v>
      </c>
      <c r="Z20" s="1789"/>
      <c r="AE20" s="450"/>
      <c r="AG20" s="444"/>
      <c r="AH20" s="444"/>
    </row>
    <row r="21" spans="2:34" s="698" customFormat="1" ht="27" customHeight="1">
      <c r="B21" s="450"/>
      <c r="C21" s="2069"/>
      <c r="D21" s="2022"/>
      <c r="E21" s="2022"/>
      <c r="F21" s="2022"/>
      <c r="G21" s="2070"/>
      <c r="I21" s="676" t="s">
        <v>107</v>
      </c>
      <c r="J21" s="2265" t="s">
        <v>281</v>
      </c>
      <c r="K21" s="2266"/>
      <c r="L21" s="2266"/>
      <c r="M21" s="2266"/>
      <c r="N21" s="2266"/>
      <c r="O21" s="2266"/>
      <c r="P21" s="2266"/>
      <c r="Q21" s="2266"/>
      <c r="R21" s="2267"/>
      <c r="S21" s="689"/>
      <c r="T21" s="723" t="s">
        <v>89</v>
      </c>
      <c r="U21" s="689"/>
      <c r="V21" s="724" t="s">
        <v>89</v>
      </c>
      <c r="W21" s="10"/>
      <c r="X21" s="724" t="s">
        <v>89</v>
      </c>
      <c r="Y21" s="2263"/>
      <c r="Z21" s="2264"/>
      <c r="AE21" s="450"/>
      <c r="AG21" s="444"/>
      <c r="AH21" s="444"/>
    </row>
    <row r="22" spans="2:34" s="698" customFormat="1" ht="27" customHeight="1">
      <c r="B22" s="450"/>
      <c r="C22" s="2069"/>
      <c r="D22" s="2022"/>
      <c r="E22" s="2022"/>
      <c r="F22" s="2022"/>
      <c r="G22" s="2070"/>
      <c r="I22" s="676" t="s">
        <v>104</v>
      </c>
      <c r="J22" s="2260" t="s">
        <v>282</v>
      </c>
      <c r="K22" s="2261"/>
      <c r="L22" s="2261"/>
      <c r="M22" s="2261"/>
      <c r="N22" s="2261"/>
      <c r="O22" s="2261"/>
      <c r="P22" s="2261"/>
      <c r="Q22" s="2261"/>
      <c r="R22" s="2262"/>
      <c r="S22" s="689"/>
      <c r="T22" s="723" t="s">
        <v>89</v>
      </c>
      <c r="U22" s="689"/>
      <c r="V22" s="724" t="s">
        <v>89</v>
      </c>
      <c r="W22" s="10"/>
      <c r="X22" s="724" t="s">
        <v>89</v>
      </c>
      <c r="Y22" s="2263"/>
      <c r="Z22" s="2264"/>
      <c r="AA22" s="1899" t="s">
        <v>283</v>
      </c>
      <c r="AB22" s="1899"/>
      <c r="AC22" s="1899"/>
      <c r="AD22" s="2009"/>
      <c r="AE22" s="450"/>
      <c r="AG22" s="444"/>
      <c r="AH22" s="444"/>
    </row>
    <row r="23" spans="2:34" s="698" customFormat="1" ht="27" customHeight="1">
      <c r="B23" s="450"/>
      <c r="C23" s="450"/>
      <c r="G23" s="444"/>
      <c r="I23" s="676" t="s">
        <v>211</v>
      </c>
      <c r="J23" s="2265" t="s">
        <v>284</v>
      </c>
      <c r="K23" s="2266"/>
      <c r="L23" s="2266"/>
      <c r="M23" s="2266"/>
      <c r="N23" s="2266"/>
      <c r="O23" s="2266"/>
      <c r="P23" s="2266"/>
      <c r="Q23" s="2266"/>
      <c r="R23" s="2267"/>
      <c r="S23" s="6"/>
      <c r="T23" s="443" t="s">
        <v>60</v>
      </c>
      <c r="U23" s="6"/>
      <c r="V23" s="725" t="s">
        <v>60</v>
      </c>
      <c r="W23" s="7"/>
      <c r="X23" s="725" t="s">
        <v>60</v>
      </c>
      <c r="Y23" s="704"/>
      <c r="Z23" s="724" t="s">
        <v>60</v>
      </c>
      <c r="AA23" s="698" t="s">
        <v>198</v>
      </c>
      <c r="AB23" s="2096" t="s">
        <v>95</v>
      </c>
      <c r="AC23" s="2096"/>
      <c r="AD23" s="2239"/>
      <c r="AE23" s="718" t="s">
        <v>1119</v>
      </c>
      <c r="AF23" s="719" t="s">
        <v>440</v>
      </c>
      <c r="AG23" s="720" t="s">
        <v>674</v>
      </c>
      <c r="AH23" s="444"/>
    </row>
    <row r="24" spans="2:34" s="698" customFormat="1" ht="27" customHeight="1">
      <c r="B24" s="450"/>
      <c r="C24" s="2008"/>
      <c r="D24" s="2258"/>
      <c r="E24" s="2258"/>
      <c r="F24" s="2258"/>
      <c r="G24" s="2259"/>
      <c r="I24" s="676" t="s">
        <v>207</v>
      </c>
      <c r="J24" s="2260" t="s">
        <v>285</v>
      </c>
      <c r="K24" s="2261"/>
      <c r="L24" s="2261"/>
      <c r="M24" s="2261"/>
      <c r="N24" s="2261"/>
      <c r="O24" s="2261"/>
      <c r="P24" s="2261"/>
      <c r="Q24" s="2261"/>
      <c r="R24" s="2262"/>
      <c r="S24" s="689"/>
      <c r="T24" s="723" t="s">
        <v>89</v>
      </c>
      <c r="U24" s="689"/>
      <c r="V24" s="724" t="s">
        <v>89</v>
      </c>
      <c r="W24" s="10"/>
      <c r="X24" s="724" t="s">
        <v>89</v>
      </c>
      <c r="Y24" s="2263"/>
      <c r="Z24" s="2264"/>
      <c r="AB24" s="1899" t="s">
        <v>286</v>
      </c>
      <c r="AC24" s="1899"/>
      <c r="AE24" s="721" t="s">
        <v>121</v>
      </c>
      <c r="AF24" s="707" t="s">
        <v>440</v>
      </c>
      <c r="AG24" s="722" t="s">
        <v>121</v>
      </c>
      <c r="AH24" s="444"/>
    </row>
    <row r="25" spans="2:34" s="698" customFormat="1" ht="27" customHeight="1">
      <c r="B25" s="450"/>
      <c r="C25" s="665"/>
      <c r="D25" s="699"/>
      <c r="E25" s="699"/>
      <c r="F25" s="699"/>
      <c r="G25" s="726"/>
      <c r="I25" s="676" t="s">
        <v>236</v>
      </c>
      <c r="J25" s="2265" t="s">
        <v>287</v>
      </c>
      <c r="K25" s="2266"/>
      <c r="L25" s="2266"/>
      <c r="M25" s="2266"/>
      <c r="N25" s="2266"/>
      <c r="O25" s="2266"/>
      <c r="P25" s="2266"/>
      <c r="Q25" s="2266"/>
      <c r="R25" s="2267"/>
      <c r="S25" s="689"/>
      <c r="T25" s="723" t="s">
        <v>60</v>
      </c>
      <c r="U25" s="689"/>
      <c r="V25" s="724" t="s">
        <v>60</v>
      </c>
      <c r="W25" s="10"/>
      <c r="X25" s="724" t="s">
        <v>60</v>
      </c>
      <c r="Y25" s="704"/>
      <c r="Z25" s="724" t="s">
        <v>60</v>
      </c>
      <c r="AA25" s="698" t="s">
        <v>198</v>
      </c>
      <c r="AB25" s="2096" t="s">
        <v>288</v>
      </c>
      <c r="AC25" s="2096"/>
      <c r="AD25" s="2239"/>
      <c r="AE25" s="690"/>
      <c r="AF25" s="680"/>
      <c r="AG25" s="681"/>
      <c r="AH25" s="444"/>
    </row>
    <row r="26" spans="2:34" s="698" customFormat="1" ht="11.25" customHeight="1">
      <c r="B26" s="450"/>
      <c r="C26" s="451"/>
      <c r="D26" s="8"/>
      <c r="E26" s="8"/>
      <c r="F26" s="8"/>
      <c r="G26" s="466"/>
      <c r="J26" s="663"/>
      <c r="K26" s="663"/>
      <c r="L26" s="663"/>
      <c r="M26" s="663"/>
      <c r="N26" s="663"/>
      <c r="O26" s="663"/>
      <c r="P26" s="663"/>
      <c r="Q26" s="663"/>
      <c r="R26" s="663"/>
      <c r="S26" s="663"/>
      <c r="T26" s="663"/>
      <c r="U26" s="663"/>
      <c r="W26" s="45"/>
      <c r="Y26" s="45"/>
      <c r="AA26" s="45"/>
      <c r="AB26" s="45"/>
      <c r="AE26" s="2008"/>
      <c r="AF26" s="1899"/>
      <c r="AG26" s="2009"/>
      <c r="AH26" s="444"/>
    </row>
    <row r="27" spans="2:34" s="698" customFormat="1" ht="11.25" customHeight="1">
      <c r="B27" s="451"/>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444"/>
    </row>
    <row r="28" spans="2:34" s="698"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698" customFormat="1" ht="27" customHeight="1">
      <c r="B29" s="6" t="s">
        <v>289</v>
      </c>
      <c r="C29" s="10" t="s">
        <v>290</v>
      </c>
      <c r="D29" s="10"/>
      <c r="E29" s="10"/>
      <c r="F29" s="10"/>
      <c r="G29" s="10"/>
      <c r="H29" s="10"/>
      <c r="I29" s="10"/>
      <c r="J29" s="10"/>
      <c r="K29" s="10"/>
      <c r="L29" s="10"/>
      <c r="M29" s="10"/>
      <c r="N29" s="10"/>
      <c r="O29" s="10"/>
      <c r="P29" s="10"/>
      <c r="Q29" s="10"/>
      <c r="R29" s="10"/>
      <c r="S29" s="723"/>
      <c r="T29" s="10"/>
      <c r="U29" s="10"/>
      <c r="V29" s="10"/>
      <c r="W29" s="10"/>
      <c r="X29" s="10"/>
      <c r="Y29" s="7"/>
      <c r="Z29" s="7"/>
      <c r="AA29" s="10"/>
      <c r="AB29" s="10"/>
      <c r="AC29" s="10"/>
      <c r="AD29" s="7"/>
      <c r="AE29" s="7"/>
      <c r="AF29" s="7"/>
      <c r="AG29" s="7"/>
      <c r="AH29" s="4"/>
    </row>
    <row r="30" spans="2:34" s="698" customFormat="1" ht="11.25" customHeight="1">
      <c r="B30" s="45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444"/>
    </row>
    <row r="31" spans="2:34" s="698" customFormat="1" ht="27" customHeight="1">
      <c r="B31" s="450"/>
      <c r="C31" s="2069" t="s">
        <v>795</v>
      </c>
      <c r="D31" s="2022"/>
      <c r="E31" s="2022"/>
      <c r="F31" s="2022"/>
      <c r="G31" s="2070"/>
      <c r="S31" s="2268" t="s">
        <v>277</v>
      </c>
      <c r="T31" s="2269"/>
      <c r="U31" s="2268" t="s">
        <v>278</v>
      </c>
      <c r="V31" s="2269"/>
      <c r="W31" s="2268" t="s">
        <v>279</v>
      </c>
      <c r="X31" s="2269"/>
      <c r="Y31" s="1787" t="s">
        <v>280</v>
      </c>
      <c r="Z31" s="1789"/>
      <c r="AE31" s="450"/>
      <c r="AG31" s="444"/>
      <c r="AH31" s="444"/>
    </row>
    <row r="32" spans="2:34" s="698" customFormat="1" ht="27" customHeight="1">
      <c r="B32" s="450"/>
      <c r="C32" s="2069"/>
      <c r="D32" s="2022"/>
      <c r="E32" s="2022"/>
      <c r="F32" s="2022"/>
      <c r="G32" s="2070"/>
      <c r="I32" s="676" t="s">
        <v>107</v>
      </c>
      <c r="J32" s="2265" t="s">
        <v>281</v>
      </c>
      <c r="K32" s="2266"/>
      <c r="L32" s="2266"/>
      <c r="M32" s="2266"/>
      <c r="N32" s="2266"/>
      <c r="O32" s="2266"/>
      <c r="P32" s="2266"/>
      <c r="Q32" s="2266"/>
      <c r="R32" s="2267"/>
      <c r="S32" s="689"/>
      <c r="T32" s="723" t="s">
        <v>89</v>
      </c>
      <c r="U32" s="689"/>
      <c r="V32" s="724" t="s">
        <v>89</v>
      </c>
      <c r="W32" s="10"/>
      <c r="X32" s="724" t="s">
        <v>89</v>
      </c>
      <c r="Y32" s="2263"/>
      <c r="Z32" s="2264"/>
      <c r="AE32" s="450"/>
      <c r="AG32" s="444"/>
      <c r="AH32" s="444"/>
    </row>
    <row r="33" spans="2:34" s="698" customFormat="1" ht="27" customHeight="1">
      <c r="B33" s="450"/>
      <c r="C33" s="2069"/>
      <c r="D33" s="2022"/>
      <c r="E33" s="2022"/>
      <c r="F33" s="2022"/>
      <c r="G33" s="2070"/>
      <c r="I33" s="676" t="s">
        <v>104</v>
      </c>
      <c r="J33" s="2260" t="s">
        <v>282</v>
      </c>
      <c r="K33" s="2261"/>
      <c r="L33" s="2261"/>
      <c r="M33" s="2261"/>
      <c r="N33" s="2261"/>
      <c r="O33" s="2261"/>
      <c r="P33" s="2261"/>
      <c r="Q33" s="2261"/>
      <c r="R33" s="2262"/>
      <c r="S33" s="689"/>
      <c r="T33" s="723" t="s">
        <v>89</v>
      </c>
      <c r="U33" s="689"/>
      <c r="V33" s="724" t="s">
        <v>89</v>
      </c>
      <c r="W33" s="10"/>
      <c r="X33" s="724" t="s">
        <v>89</v>
      </c>
      <c r="Y33" s="2263"/>
      <c r="Z33" s="2264"/>
      <c r="AA33" s="1899" t="s">
        <v>283</v>
      </c>
      <c r="AB33" s="1899"/>
      <c r="AC33" s="1899"/>
      <c r="AD33" s="2009"/>
      <c r="AE33" s="450"/>
      <c r="AG33" s="444"/>
      <c r="AH33" s="444"/>
    </row>
    <row r="34" spans="2:34" s="698" customFormat="1" ht="27" customHeight="1">
      <c r="B34" s="450"/>
      <c r="C34" s="450"/>
      <c r="G34" s="444"/>
      <c r="I34" s="676" t="s">
        <v>211</v>
      </c>
      <c r="J34" s="2265" t="s">
        <v>284</v>
      </c>
      <c r="K34" s="2266"/>
      <c r="L34" s="2266"/>
      <c r="M34" s="2266"/>
      <c r="N34" s="2266"/>
      <c r="O34" s="2266"/>
      <c r="P34" s="2266"/>
      <c r="Q34" s="2266"/>
      <c r="R34" s="2267"/>
      <c r="S34" s="6"/>
      <c r="T34" s="443" t="s">
        <v>60</v>
      </c>
      <c r="U34" s="6"/>
      <c r="V34" s="725" t="s">
        <v>60</v>
      </c>
      <c r="W34" s="7"/>
      <c r="X34" s="725" t="s">
        <v>60</v>
      </c>
      <c r="Y34" s="704"/>
      <c r="Z34" s="724" t="s">
        <v>60</v>
      </c>
      <c r="AA34" s="698" t="s">
        <v>198</v>
      </c>
      <c r="AB34" s="2096" t="s">
        <v>288</v>
      </c>
      <c r="AC34" s="2096"/>
      <c r="AD34" s="2239"/>
      <c r="AE34" s="718" t="s">
        <v>1119</v>
      </c>
      <c r="AF34" s="719" t="s">
        <v>440</v>
      </c>
      <c r="AG34" s="720" t="s">
        <v>674</v>
      </c>
      <c r="AH34" s="444"/>
    </row>
    <row r="35" spans="2:34" s="698" customFormat="1" ht="27" customHeight="1">
      <c r="B35" s="450"/>
      <c r="C35" s="2008"/>
      <c r="D35" s="2258"/>
      <c r="E35" s="2258"/>
      <c r="F35" s="2258"/>
      <c r="G35" s="2259"/>
      <c r="I35" s="676" t="s">
        <v>207</v>
      </c>
      <c r="J35" s="2260" t="s">
        <v>291</v>
      </c>
      <c r="K35" s="2261"/>
      <c r="L35" s="2261"/>
      <c r="M35" s="2261"/>
      <c r="N35" s="2261"/>
      <c r="O35" s="2261"/>
      <c r="P35" s="2261"/>
      <c r="Q35" s="2261"/>
      <c r="R35" s="2262"/>
      <c r="S35" s="689"/>
      <c r="T35" s="723" t="s">
        <v>89</v>
      </c>
      <c r="U35" s="689"/>
      <c r="V35" s="724" t="s">
        <v>89</v>
      </c>
      <c r="W35" s="10"/>
      <c r="X35" s="724" t="s">
        <v>89</v>
      </c>
      <c r="Y35" s="2263"/>
      <c r="Z35" s="2264"/>
      <c r="AA35" s="680"/>
      <c r="AB35" s="1899" t="s">
        <v>292</v>
      </c>
      <c r="AC35" s="1899"/>
      <c r="AE35" s="721" t="s">
        <v>121</v>
      </c>
      <c r="AF35" s="707" t="s">
        <v>440</v>
      </c>
      <c r="AG35" s="722" t="s">
        <v>121</v>
      </c>
      <c r="AH35" s="444"/>
    </row>
    <row r="36" spans="2:34" s="698" customFormat="1" ht="27" customHeight="1">
      <c r="B36" s="450"/>
      <c r="C36" s="665"/>
      <c r="D36" s="699"/>
      <c r="E36" s="699"/>
      <c r="F36" s="699"/>
      <c r="G36" s="726"/>
      <c r="I36" s="676" t="s">
        <v>236</v>
      </c>
      <c r="J36" s="2265" t="s">
        <v>287</v>
      </c>
      <c r="K36" s="2266"/>
      <c r="L36" s="2266"/>
      <c r="M36" s="2266"/>
      <c r="N36" s="2266"/>
      <c r="O36" s="2266"/>
      <c r="P36" s="2266"/>
      <c r="Q36" s="2266"/>
      <c r="R36" s="2267"/>
      <c r="S36" s="689"/>
      <c r="T36" s="723" t="s">
        <v>60</v>
      </c>
      <c r="U36" s="689"/>
      <c r="V36" s="724" t="s">
        <v>60</v>
      </c>
      <c r="W36" s="10"/>
      <c r="X36" s="724" t="s">
        <v>60</v>
      </c>
      <c r="Y36" s="704"/>
      <c r="Z36" s="724" t="s">
        <v>60</v>
      </c>
      <c r="AA36" s="698" t="s">
        <v>198</v>
      </c>
      <c r="AB36" s="2096" t="s">
        <v>249</v>
      </c>
      <c r="AC36" s="2096"/>
      <c r="AD36" s="2239"/>
      <c r="AE36" s="690"/>
      <c r="AF36" s="680"/>
      <c r="AG36" s="681"/>
      <c r="AH36" s="444"/>
    </row>
    <row r="37" spans="2:34" s="698" customFormat="1" ht="12" customHeight="1">
      <c r="B37" s="450"/>
      <c r="C37" s="451"/>
      <c r="D37" s="8"/>
      <c r="E37" s="8"/>
      <c r="F37" s="8"/>
      <c r="G37" s="466"/>
      <c r="J37" s="663"/>
      <c r="K37" s="663"/>
      <c r="L37" s="663"/>
      <c r="M37" s="663"/>
      <c r="N37" s="663"/>
      <c r="O37" s="663"/>
      <c r="P37" s="663"/>
      <c r="Q37" s="663"/>
      <c r="R37" s="663"/>
      <c r="S37" s="663"/>
      <c r="T37" s="663"/>
      <c r="U37" s="663"/>
      <c r="W37" s="45"/>
      <c r="Y37" s="45"/>
      <c r="AA37" s="45"/>
      <c r="AB37" s="45"/>
      <c r="AE37" s="2008"/>
      <c r="AF37" s="1899"/>
      <c r="AG37" s="2009"/>
      <c r="AH37" s="444"/>
    </row>
    <row r="38" spans="2:34" s="698" customFormat="1" ht="11.25" customHeight="1">
      <c r="B38" s="451"/>
      <c r="C38" s="8"/>
      <c r="D38" s="8"/>
      <c r="E38" s="8"/>
      <c r="F38" s="8"/>
      <c r="G38" s="8"/>
      <c r="H38" s="10"/>
      <c r="I38" s="10"/>
      <c r="J38" s="687"/>
      <c r="K38" s="687"/>
      <c r="L38" s="687"/>
      <c r="M38" s="687"/>
      <c r="N38" s="687"/>
      <c r="O38" s="687"/>
      <c r="P38" s="687"/>
      <c r="Q38" s="687"/>
      <c r="R38" s="687"/>
      <c r="S38" s="687"/>
      <c r="T38" s="687"/>
      <c r="U38" s="687"/>
      <c r="V38" s="10"/>
      <c r="W38" s="723"/>
      <c r="X38" s="10"/>
      <c r="Y38" s="723"/>
      <c r="Z38" s="10"/>
      <c r="AA38" s="723"/>
      <c r="AB38" s="723"/>
      <c r="AC38" s="10"/>
      <c r="AD38" s="10"/>
      <c r="AE38" s="727"/>
      <c r="AF38" s="727"/>
      <c r="AG38" s="462"/>
      <c r="AH38" s="444"/>
    </row>
    <row r="39" spans="2:34" ht="19.5" customHeight="1">
      <c r="C39" s="1874" t="s">
        <v>293</v>
      </c>
      <c r="D39" s="1906"/>
      <c r="E39" s="1906"/>
      <c r="F39" s="1906"/>
      <c r="G39" s="1906"/>
      <c r="H39" s="1906"/>
      <c r="I39" s="1906"/>
      <c r="J39" s="1906"/>
      <c r="K39" s="1906"/>
      <c r="L39" s="1906"/>
      <c r="M39" s="1906"/>
      <c r="N39" s="1906"/>
      <c r="O39" s="1906"/>
      <c r="P39" s="1906"/>
      <c r="Q39" s="1906"/>
      <c r="R39" s="1906"/>
      <c r="S39" s="1906"/>
      <c r="T39" s="1906"/>
      <c r="U39" s="1906"/>
      <c r="V39" s="1906"/>
      <c r="W39" s="1906"/>
      <c r="X39" s="1906"/>
      <c r="Y39" s="1906"/>
      <c r="Z39" s="1906"/>
      <c r="AA39" s="1906"/>
      <c r="AB39" s="1906"/>
      <c r="AC39" s="1906"/>
      <c r="AD39" s="1906"/>
      <c r="AE39" s="1906"/>
      <c r="AF39" s="1906"/>
      <c r="AG39" s="1874"/>
      <c r="AH39" s="58"/>
    </row>
    <row r="40" spans="2:34">
      <c r="C40" s="1906" t="s">
        <v>270</v>
      </c>
      <c r="D40" s="1906"/>
      <c r="E40" s="1906"/>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3"/>
  <printOptions horizontalCentered="1"/>
  <pageMargins left="0.70866141732283472" right="0.39370078740157483" top="0.51181102362204722" bottom="0.35433070866141736"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954ECE3-574F-4EAE-B6F6-F4C053795410}">
          <x14:formula1>
            <xm:f>"□,■"</xm:f>
          </x14:formula1>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AE24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AE65560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AE131096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AE196632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AE262168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AE327704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AE393240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AE458776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AE524312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AE589848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AE655384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AE720920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AE786456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AE851992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AE917528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AE983064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F420-22A3-4ECD-96ED-9F0615DD7997}">
  <sheetPr>
    <tabColor rgb="FFFFFF00"/>
  </sheetPr>
  <dimension ref="A1:AK123"/>
  <sheetViews>
    <sheetView view="pageBreakPreview" zoomScaleNormal="100" zoomScaleSheetLayoutView="100" workbookViewId="0">
      <selection activeCell="BE21" sqref="BE21"/>
    </sheetView>
  </sheetViews>
  <sheetFormatPr defaultColWidth="3.44140625" defaultRowHeight="13.2"/>
  <cols>
    <col min="1" max="1" width="1.21875" style="3" customWidth="1"/>
    <col min="2" max="2" width="3.109375" style="749"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738" customFormat="1"/>
    <row r="2" spans="2:35" s="738" customFormat="1">
      <c r="B2" s="738" t="s">
        <v>1526</v>
      </c>
    </row>
    <row r="3" spans="2:35" s="738" customFormat="1">
      <c r="Y3" s="45" t="s">
        <v>544</v>
      </c>
      <c r="Z3" s="1899"/>
      <c r="AA3" s="1899"/>
      <c r="AB3" s="45" t="s">
        <v>34</v>
      </c>
      <c r="AC3" s="1899"/>
      <c r="AD3" s="1899"/>
      <c r="AE3" s="45" t="s">
        <v>392</v>
      </c>
      <c r="AF3" s="1899"/>
      <c r="AG3" s="1899"/>
      <c r="AH3" s="45" t="s">
        <v>241</v>
      </c>
    </row>
    <row r="4" spans="2:35" s="738" customFormat="1">
      <c r="AH4" s="45"/>
    </row>
    <row r="5" spans="2:35" s="738" customFormat="1">
      <c r="B5" s="1899" t="s">
        <v>1527</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row>
    <row r="6" spans="2:35" s="738" customFormat="1"/>
    <row r="7" spans="2:35" s="738" customFormat="1" ht="21" customHeight="1">
      <c r="B7" s="2025" t="s">
        <v>196</v>
      </c>
      <c r="C7" s="2025"/>
      <c r="D7" s="2025"/>
      <c r="E7" s="2025"/>
      <c r="F7" s="2011"/>
      <c r="G7" s="862"/>
      <c r="H7" s="863"/>
      <c r="I7" s="863"/>
      <c r="J7" s="863"/>
      <c r="K7" s="863"/>
      <c r="L7" s="863"/>
      <c r="M7" s="863"/>
      <c r="N7" s="863"/>
      <c r="O7" s="863"/>
      <c r="P7" s="863"/>
      <c r="Q7" s="863"/>
      <c r="R7" s="863"/>
      <c r="S7" s="863"/>
      <c r="T7" s="863"/>
      <c r="U7" s="863"/>
      <c r="V7" s="863"/>
      <c r="W7" s="863"/>
      <c r="X7" s="863"/>
      <c r="Y7" s="863"/>
      <c r="Z7" s="863"/>
      <c r="AA7" s="863"/>
      <c r="AB7" s="863"/>
      <c r="AC7" s="863"/>
      <c r="AD7" s="863"/>
      <c r="AE7" s="863"/>
      <c r="AF7" s="863"/>
      <c r="AG7" s="863"/>
      <c r="AH7" s="864"/>
    </row>
    <row r="8" spans="2:35" ht="21" customHeight="1">
      <c r="B8" s="2011" t="s">
        <v>93</v>
      </c>
      <c r="C8" s="2012"/>
      <c r="D8" s="2012"/>
      <c r="E8" s="2012"/>
      <c r="F8" s="2014"/>
      <c r="G8" s="837" t="s">
        <v>121</v>
      </c>
      <c r="H8" s="705" t="s">
        <v>1174</v>
      </c>
      <c r="I8" s="705"/>
      <c r="J8" s="705"/>
      <c r="K8" s="705"/>
      <c r="L8" s="706" t="s">
        <v>121</v>
      </c>
      <c r="M8" s="705" t="s">
        <v>1175</v>
      </c>
      <c r="N8" s="705"/>
      <c r="O8" s="705"/>
      <c r="P8" s="705"/>
      <c r="Q8" s="706" t="s">
        <v>121</v>
      </c>
      <c r="R8" s="705" t="s">
        <v>1176</v>
      </c>
      <c r="S8"/>
      <c r="T8" s="865"/>
      <c r="U8"/>
      <c r="V8" s="708"/>
      <c r="W8" s="708"/>
      <c r="X8" s="708"/>
      <c r="Y8" s="708"/>
      <c r="Z8" s="708"/>
      <c r="AA8" s="708"/>
      <c r="AB8" s="708"/>
      <c r="AC8" s="708"/>
      <c r="AD8" s="708"/>
      <c r="AE8" s="708"/>
      <c r="AF8" s="708"/>
      <c r="AG8" s="708"/>
      <c r="AH8" s="866"/>
    </row>
    <row r="9" spans="2:35" ht="21" customHeight="1">
      <c r="B9" s="1994" t="s">
        <v>810</v>
      </c>
      <c r="C9" s="1995"/>
      <c r="D9" s="1995"/>
      <c r="E9" s="1995"/>
      <c r="F9" s="1996"/>
      <c r="G9" s="867" t="s">
        <v>121</v>
      </c>
      <c r="H9" s="764" t="s">
        <v>1528</v>
      </c>
      <c r="I9" s="22"/>
      <c r="J9" s="22"/>
      <c r="K9" s="22"/>
      <c r="L9" s="22"/>
      <c r="M9" s="22"/>
      <c r="N9" s="22"/>
      <c r="O9" s="22"/>
      <c r="P9" s="22"/>
      <c r="Q9" s="22"/>
      <c r="R9" s="22"/>
      <c r="S9" s="22"/>
      <c r="T9"/>
      <c r="U9" s="868" t="s">
        <v>121</v>
      </c>
      <c r="V9" s="764" t="s">
        <v>1529</v>
      </c>
      <c r="W9" s="764"/>
      <c r="X9" s="710"/>
      <c r="Y9" s="710"/>
      <c r="Z9" s="710"/>
      <c r="AA9" s="710"/>
      <c r="AB9" s="710"/>
      <c r="AC9" s="710"/>
      <c r="AD9" s="710"/>
      <c r="AE9" s="710"/>
      <c r="AF9" s="710"/>
      <c r="AG9" s="710"/>
      <c r="AH9" s="869"/>
    </row>
    <row r="10" spans="2:35" ht="21" customHeight="1">
      <c r="B10" s="2029"/>
      <c r="C10" s="2030"/>
      <c r="D10" s="2030"/>
      <c r="E10" s="2030"/>
      <c r="F10" s="2030"/>
      <c r="G10" s="721" t="s">
        <v>121</v>
      </c>
      <c r="H10" s="738" t="s">
        <v>1530</v>
      </c>
      <c r="I10" s="750"/>
      <c r="J10" s="750"/>
      <c r="K10" s="750"/>
      <c r="L10" s="750"/>
      <c r="M10" s="750"/>
      <c r="N10" s="750"/>
      <c r="O10" s="750"/>
      <c r="P10" s="750"/>
      <c r="Q10" s="750"/>
      <c r="R10" s="750"/>
      <c r="S10" s="750"/>
      <c r="T10"/>
      <c r="U10" s="707" t="s">
        <v>121</v>
      </c>
      <c r="V10" s="738" t="s">
        <v>1531</v>
      </c>
      <c r="W10" s="738"/>
      <c r="X10" s="871"/>
      <c r="Y10" s="871"/>
      <c r="Z10" s="871"/>
      <c r="AA10" s="871"/>
      <c r="AB10" s="871"/>
      <c r="AC10" s="871"/>
      <c r="AD10" s="871"/>
      <c r="AE10" s="871"/>
      <c r="AF10" s="871"/>
      <c r="AG10" s="871"/>
      <c r="AH10" s="872"/>
    </row>
    <row r="11" spans="2:35" ht="21" customHeight="1">
      <c r="B11" s="2029"/>
      <c r="C11" s="2030"/>
      <c r="D11" s="2030"/>
      <c r="E11" s="2030"/>
      <c r="F11" s="2030"/>
      <c r="G11" s="721" t="s">
        <v>121</v>
      </c>
      <c r="H11" s="738" t="s">
        <v>1532</v>
      </c>
      <c r="I11" s="750"/>
      <c r="J11" s="750"/>
      <c r="K11" s="750"/>
      <c r="L11" s="750"/>
      <c r="M11" s="750"/>
      <c r="N11" s="750"/>
      <c r="O11" s="750"/>
      <c r="P11" s="750"/>
      <c r="Q11" s="750"/>
      <c r="R11" s="750"/>
      <c r="S11" s="750"/>
      <c r="T11"/>
      <c r="U11" s="707" t="s">
        <v>121</v>
      </c>
      <c r="V11" s="750" t="s">
        <v>1533</v>
      </c>
      <c r="W11" s="750"/>
      <c r="X11" s="871"/>
      <c r="Y11" s="871"/>
      <c r="Z11" s="871"/>
      <c r="AA11" s="871"/>
      <c r="AB11" s="871"/>
      <c r="AC11" s="871"/>
      <c r="AD11" s="871"/>
      <c r="AE11" s="871"/>
      <c r="AF11" s="871"/>
      <c r="AG11" s="871"/>
      <c r="AH11" s="872"/>
      <c r="AI11" s="475"/>
    </row>
    <row r="12" spans="2:35" ht="21" customHeight="1">
      <c r="B12" s="1997"/>
      <c r="C12" s="1998"/>
      <c r="D12" s="1998"/>
      <c r="E12" s="1998"/>
      <c r="F12" s="1999"/>
      <c r="G12" s="873" t="s">
        <v>121</v>
      </c>
      <c r="H12" s="767" t="s">
        <v>1534</v>
      </c>
      <c r="I12" s="711"/>
      <c r="J12" s="711"/>
      <c r="K12" s="711"/>
      <c r="L12" s="711"/>
      <c r="M12" s="711"/>
      <c r="N12" s="711"/>
      <c r="O12" s="711"/>
      <c r="P12" s="711"/>
      <c r="Q12" s="711"/>
      <c r="R12" s="711"/>
      <c r="S12" s="711"/>
      <c r="T12" s="712"/>
      <c r="U12" s="711"/>
      <c r="V12" s="711"/>
      <c r="W12" s="711"/>
      <c r="X12" s="713"/>
      <c r="Y12" s="713"/>
      <c r="Z12" s="713"/>
      <c r="AA12" s="713"/>
      <c r="AB12" s="713"/>
      <c r="AC12" s="713"/>
      <c r="AD12" s="713"/>
      <c r="AE12" s="713"/>
      <c r="AF12" s="713"/>
      <c r="AG12" s="713"/>
      <c r="AH12" s="874"/>
    </row>
    <row r="13" spans="2:35" ht="21" customHeight="1">
      <c r="B13" s="1994" t="s">
        <v>811</v>
      </c>
      <c r="C13" s="1995"/>
      <c r="D13" s="1995"/>
      <c r="E13" s="1995"/>
      <c r="F13" s="1996"/>
      <c r="G13" s="867" t="s">
        <v>121</v>
      </c>
      <c r="H13" s="764" t="s">
        <v>1535</v>
      </c>
      <c r="I13" s="22"/>
      <c r="J13" s="22"/>
      <c r="K13" s="22"/>
      <c r="L13" s="22"/>
      <c r="M13" s="22"/>
      <c r="N13" s="22"/>
      <c r="O13" s="22"/>
      <c r="P13" s="22"/>
      <c r="Q13" s="22"/>
      <c r="R13" s="22"/>
      <c r="S13" s="750"/>
      <c r="T13" s="22"/>
      <c r="U13" s="868"/>
      <c r="V13" s="868"/>
      <c r="W13" s="868"/>
      <c r="X13" s="764"/>
      <c r="Y13" s="710"/>
      <c r="Z13" s="710"/>
      <c r="AA13" s="710"/>
      <c r="AB13" s="710"/>
      <c r="AC13" s="710"/>
      <c r="AD13" s="710"/>
      <c r="AE13" s="710"/>
      <c r="AF13" s="710"/>
      <c r="AG13" s="710"/>
      <c r="AH13" s="869"/>
    </row>
    <row r="14" spans="2:35" ht="21" customHeight="1">
      <c r="B14" s="1997"/>
      <c r="C14" s="1998"/>
      <c r="D14" s="1998"/>
      <c r="E14" s="1998"/>
      <c r="F14" s="1999"/>
      <c r="G14" s="873" t="s">
        <v>121</v>
      </c>
      <c r="H14" s="767" t="s">
        <v>1536</v>
      </c>
      <c r="I14" s="711"/>
      <c r="J14" s="711"/>
      <c r="K14" s="711"/>
      <c r="L14" s="711"/>
      <c r="M14" s="711"/>
      <c r="N14" s="711"/>
      <c r="O14" s="711"/>
      <c r="P14" s="711"/>
      <c r="Q14" s="711"/>
      <c r="R14" s="711"/>
      <c r="S14" s="711"/>
      <c r="T14" s="711"/>
      <c r="U14" s="713"/>
      <c r="V14" s="713"/>
      <c r="W14" s="713"/>
      <c r="X14" s="713"/>
      <c r="Y14" s="713"/>
      <c r="Z14" s="713"/>
      <c r="AA14" s="713"/>
      <c r="AB14" s="713"/>
      <c r="AC14" s="713"/>
      <c r="AD14" s="713"/>
      <c r="AE14" s="713"/>
      <c r="AF14" s="713"/>
      <c r="AG14" s="713"/>
      <c r="AH14" s="874"/>
    </row>
    <row r="15" spans="2:35" ht="13.5" customHeight="1">
      <c r="B15" s="738"/>
      <c r="C15" s="738"/>
      <c r="D15" s="738"/>
      <c r="E15" s="738"/>
      <c r="F15" s="738"/>
      <c r="G15" s="707"/>
      <c r="H15" s="738"/>
      <c r="I15" s="750"/>
      <c r="J15" s="750"/>
      <c r="K15" s="750"/>
      <c r="L15" s="750"/>
      <c r="M15" s="750"/>
      <c r="N15" s="750"/>
      <c r="O15" s="750"/>
      <c r="P15" s="750"/>
      <c r="Q15" s="750"/>
      <c r="R15" s="750"/>
      <c r="S15" s="750"/>
      <c r="T15" s="750"/>
      <c r="U15" s="871"/>
      <c r="V15" s="871"/>
      <c r="W15" s="871"/>
      <c r="X15" s="871"/>
      <c r="Y15" s="871"/>
      <c r="Z15" s="871"/>
      <c r="AA15" s="871"/>
      <c r="AB15" s="871"/>
      <c r="AC15" s="871"/>
      <c r="AD15" s="871"/>
      <c r="AE15" s="871"/>
      <c r="AF15" s="871"/>
      <c r="AG15" s="871"/>
      <c r="AH15" s="871"/>
    </row>
    <row r="16" spans="2:35" ht="21" customHeight="1">
      <c r="B16" s="763" t="s">
        <v>1537</v>
      </c>
      <c r="C16" s="764"/>
      <c r="D16" s="764"/>
      <c r="E16" s="764"/>
      <c r="F16" s="764"/>
      <c r="G16" s="868"/>
      <c r="H16" s="764"/>
      <c r="I16" s="22"/>
      <c r="J16" s="22"/>
      <c r="K16" s="22"/>
      <c r="L16" s="22"/>
      <c r="M16" s="22"/>
      <c r="N16" s="22"/>
      <c r="O16" s="22"/>
      <c r="P16" s="22"/>
      <c r="Q16" s="22"/>
      <c r="R16" s="22"/>
      <c r="S16" s="22"/>
      <c r="T16" s="22"/>
      <c r="U16" s="710"/>
      <c r="V16" s="710"/>
      <c r="W16" s="710"/>
      <c r="X16" s="710"/>
      <c r="Y16" s="710"/>
      <c r="Z16" s="710"/>
      <c r="AA16" s="710"/>
      <c r="AB16" s="710"/>
      <c r="AC16" s="710"/>
      <c r="AD16" s="710"/>
      <c r="AE16" s="710"/>
      <c r="AF16" s="710"/>
      <c r="AG16" s="710"/>
      <c r="AH16" s="869"/>
    </row>
    <row r="17" spans="2:37" ht="21" customHeight="1">
      <c r="B17" s="450"/>
      <c r="C17" s="738" t="s">
        <v>1538</v>
      </c>
      <c r="D17" s="738"/>
      <c r="E17" s="738"/>
      <c r="F17" s="738"/>
      <c r="G17" s="707"/>
      <c r="H17" s="738"/>
      <c r="I17" s="750"/>
      <c r="J17" s="750"/>
      <c r="K17" s="750"/>
      <c r="L17" s="750"/>
      <c r="M17" s="750"/>
      <c r="N17" s="750"/>
      <c r="O17" s="750"/>
      <c r="P17" s="750"/>
      <c r="Q17" s="750"/>
      <c r="R17" s="750"/>
      <c r="S17" s="750"/>
      <c r="T17" s="750"/>
      <c r="U17" s="871"/>
      <c r="V17" s="871"/>
      <c r="W17" s="871"/>
      <c r="X17" s="871"/>
      <c r="Y17" s="871"/>
      <c r="Z17" s="871"/>
      <c r="AA17" s="871"/>
      <c r="AB17" s="871"/>
      <c r="AC17" s="871"/>
      <c r="AD17" s="871"/>
      <c r="AE17" s="871"/>
      <c r="AF17" s="871"/>
      <c r="AG17" s="871"/>
      <c r="AH17" s="872"/>
    </row>
    <row r="18" spans="2:37" ht="21" customHeight="1">
      <c r="B18" s="447"/>
      <c r="C18" s="2278" t="s">
        <v>1539</v>
      </c>
      <c r="D18" s="2278"/>
      <c r="E18" s="2278"/>
      <c r="F18" s="2278"/>
      <c r="G18" s="2278"/>
      <c r="H18" s="2278"/>
      <c r="I18" s="2278"/>
      <c r="J18" s="2278"/>
      <c r="K18" s="2278"/>
      <c r="L18" s="2278"/>
      <c r="M18" s="2278"/>
      <c r="N18" s="2278"/>
      <c r="O18" s="2278"/>
      <c r="P18" s="2278"/>
      <c r="Q18" s="2278"/>
      <c r="R18" s="2278"/>
      <c r="S18" s="2278"/>
      <c r="T18" s="2278"/>
      <c r="U18" s="2278"/>
      <c r="V18" s="2278"/>
      <c r="W18" s="2278"/>
      <c r="X18" s="2278"/>
      <c r="Y18" s="2278"/>
      <c r="Z18" s="2278"/>
      <c r="AA18" s="2285" t="s">
        <v>1540</v>
      </c>
      <c r="AB18" s="2285"/>
      <c r="AC18" s="2285"/>
      <c r="AD18" s="2285"/>
      <c r="AE18" s="2285"/>
      <c r="AF18" s="2285"/>
      <c r="AG18" s="2285"/>
      <c r="AH18" s="872"/>
      <c r="AK18" s="875"/>
    </row>
    <row r="19" spans="2:37" ht="21" customHeight="1">
      <c r="B19" s="447"/>
      <c r="C19" s="2286"/>
      <c r="D19" s="2286"/>
      <c r="E19" s="2286"/>
      <c r="F19" s="2286"/>
      <c r="G19" s="2286"/>
      <c r="H19" s="2286"/>
      <c r="I19" s="2286"/>
      <c r="J19" s="2286"/>
      <c r="K19" s="2286"/>
      <c r="L19" s="2286"/>
      <c r="M19" s="2286"/>
      <c r="N19" s="2286"/>
      <c r="O19" s="2286"/>
      <c r="P19" s="2286"/>
      <c r="Q19" s="2286"/>
      <c r="R19" s="2286"/>
      <c r="S19" s="2286"/>
      <c r="T19" s="2286"/>
      <c r="U19" s="2286"/>
      <c r="V19" s="2286"/>
      <c r="W19" s="2286"/>
      <c r="X19" s="2286"/>
      <c r="Y19" s="2286"/>
      <c r="Z19" s="2286"/>
      <c r="AA19" s="876"/>
      <c r="AB19" s="876"/>
      <c r="AC19" s="876"/>
      <c r="AD19" s="876"/>
      <c r="AE19" s="876"/>
      <c r="AF19" s="876"/>
      <c r="AG19" s="876"/>
      <c r="AH19" s="872"/>
      <c r="AK19" s="875"/>
    </row>
    <row r="20" spans="2:37" ht="9" customHeight="1">
      <c r="B20" s="447"/>
      <c r="C20" s="741"/>
      <c r="D20" s="741"/>
      <c r="E20" s="741"/>
      <c r="F20" s="741"/>
      <c r="G20" s="741"/>
      <c r="H20" s="741"/>
      <c r="I20" s="741"/>
      <c r="J20" s="741"/>
      <c r="K20" s="741"/>
      <c r="L20" s="741"/>
      <c r="M20" s="741"/>
      <c r="N20" s="741"/>
      <c r="O20" s="741"/>
      <c r="P20" s="741"/>
      <c r="Q20" s="741"/>
      <c r="R20" s="741"/>
      <c r="S20" s="741"/>
      <c r="T20" s="741"/>
      <c r="U20" s="741"/>
      <c r="V20" s="741"/>
      <c r="W20" s="741"/>
      <c r="X20" s="741"/>
      <c r="Y20" s="741"/>
      <c r="Z20" s="741"/>
      <c r="AA20" s="710"/>
      <c r="AB20" s="710"/>
      <c r="AC20" s="710"/>
      <c r="AD20" s="710"/>
      <c r="AE20" s="710"/>
      <c r="AF20" s="710"/>
      <c r="AG20" s="710"/>
      <c r="AH20" s="872"/>
      <c r="AK20" s="877"/>
    </row>
    <row r="21" spans="2:37" ht="21" customHeight="1">
      <c r="B21" s="447"/>
      <c r="C21" s="697" t="s">
        <v>1541</v>
      </c>
      <c r="D21" s="696"/>
      <c r="E21" s="696"/>
      <c r="F21" s="696"/>
      <c r="G21" s="878"/>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2"/>
    </row>
    <row r="22" spans="2:37" ht="21" customHeight="1">
      <c r="B22" s="447"/>
      <c r="C22" s="2278" t="s">
        <v>1542</v>
      </c>
      <c r="D22" s="2278"/>
      <c r="E22" s="2278"/>
      <c r="F22" s="2278"/>
      <c r="G22" s="2278"/>
      <c r="H22" s="2278"/>
      <c r="I22" s="2278"/>
      <c r="J22" s="2278"/>
      <c r="K22" s="2278"/>
      <c r="L22" s="2278"/>
      <c r="M22" s="2278"/>
      <c r="N22" s="2278"/>
      <c r="O22" s="2278"/>
      <c r="P22" s="2278"/>
      <c r="Q22" s="2278"/>
      <c r="R22" s="2278"/>
      <c r="S22" s="2278"/>
      <c r="T22" s="2278"/>
      <c r="U22" s="2278"/>
      <c r="V22" s="2278"/>
      <c r="W22" s="2278"/>
      <c r="X22" s="2278"/>
      <c r="Y22" s="2278"/>
      <c r="Z22" s="2278"/>
      <c r="AA22" s="2285" t="s">
        <v>1540</v>
      </c>
      <c r="AB22" s="2285"/>
      <c r="AC22" s="2285"/>
      <c r="AD22" s="2285"/>
      <c r="AE22" s="2285"/>
      <c r="AF22" s="2285"/>
      <c r="AG22" s="2285"/>
      <c r="AH22" s="872"/>
    </row>
    <row r="23" spans="2:37" ht="20.100000000000001" customHeight="1">
      <c r="B23" s="690"/>
      <c r="C23" s="2278"/>
      <c r="D23" s="2278"/>
      <c r="E23" s="2278"/>
      <c r="F23" s="2278"/>
      <c r="G23" s="2278"/>
      <c r="H23" s="2278"/>
      <c r="I23" s="2278"/>
      <c r="J23" s="2278"/>
      <c r="K23" s="2278"/>
      <c r="L23" s="2278"/>
      <c r="M23" s="2278"/>
      <c r="N23" s="2278"/>
      <c r="O23" s="2278"/>
      <c r="P23" s="2278"/>
      <c r="Q23" s="2278"/>
      <c r="R23" s="2278"/>
      <c r="S23" s="2278"/>
      <c r="T23" s="2278"/>
      <c r="U23" s="2278"/>
      <c r="V23" s="2278"/>
      <c r="W23" s="2278"/>
      <c r="X23" s="2278"/>
      <c r="Y23" s="2278"/>
      <c r="Z23" s="2286"/>
      <c r="AA23" s="879"/>
      <c r="AB23" s="879"/>
      <c r="AC23" s="879"/>
      <c r="AD23" s="879"/>
      <c r="AE23" s="879"/>
      <c r="AF23" s="879"/>
      <c r="AG23" s="879"/>
      <c r="AH23" s="880"/>
    </row>
    <row r="24" spans="2:37" s="738" customFormat="1" ht="20.100000000000001" customHeight="1">
      <c r="B24" s="690"/>
      <c r="C24" s="1872" t="s">
        <v>1543</v>
      </c>
      <c r="D24" s="1873"/>
      <c r="E24" s="1873"/>
      <c r="F24" s="1873"/>
      <c r="G24" s="1873"/>
      <c r="H24" s="1873"/>
      <c r="I24" s="1873"/>
      <c r="J24" s="1873"/>
      <c r="K24" s="1873"/>
      <c r="L24" s="1873"/>
      <c r="M24" s="867" t="s">
        <v>121</v>
      </c>
      <c r="N24" s="764" t="s">
        <v>1544</v>
      </c>
      <c r="O24" s="764"/>
      <c r="P24" s="764"/>
      <c r="Q24" s="22"/>
      <c r="R24" s="22"/>
      <c r="S24" s="22"/>
      <c r="T24" s="22"/>
      <c r="U24" s="22"/>
      <c r="V24" s="22"/>
      <c r="W24" s="868" t="s">
        <v>121</v>
      </c>
      <c r="X24" s="764" t="s">
        <v>1545</v>
      </c>
      <c r="Y24" s="881"/>
      <c r="Z24" s="881"/>
      <c r="AA24" s="22"/>
      <c r="AB24" s="22"/>
      <c r="AC24" s="22"/>
      <c r="AD24" s="22"/>
      <c r="AE24" s="22"/>
      <c r="AF24" s="22"/>
      <c r="AG24" s="23"/>
      <c r="AH24" s="872"/>
    </row>
    <row r="25" spans="2:37" s="738" customFormat="1" ht="20.100000000000001" customHeight="1">
      <c r="B25" s="447"/>
      <c r="C25" s="2071"/>
      <c r="D25" s="2072"/>
      <c r="E25" s="2072"/>
      <c r="F25" s="2072"/>
      <c r="G25" s="2072"/>
      <c r="H25" s="2072"/>
      <c r="I25" s="2072"/>
      <c r="J25" s="2072"/>
      <c r="K25" s="2072"/>
      <c r="L25" s="2072"/>
      <c r="M25" s="873" t="s">
        <v>121</v>
      </c>
      <c r="N25" s="767" t="s">
        <v>1546</v>
      </c>
      <c r="O25" s="767"/>
      <c r="P25" s="767"/>
      <c r="Q25" s="711"/>
      <c r="R25" s="711"/>
      <c r="S25" s="711"/>
      <c r="T25" s="711"/>
      <c r="U25" s="711"/>
      <c r="V25" s="711"/>
      <c r="W25" s="712" t="s">
        <v>121</v>
      </c>
      <c r="X25" s="767" t="s">
        <v>1547</v>
      </c>
      <c r="Y25" s="882"/>
      <c r="Z25" s="882"/>
      <c r="AA25" s="711"/>
      <c r="AB25" s="711"/>
      <c r="AC25" s="711"/>
      <c r="AD25" s="711"/>
      <c r="AE25" s="711"/>
      <c r="AF25" s="711"/>
      <c r="AG25" s="697"/>
      <c r="AH25" s="872"/>
    </row>
    <row r="26" spans="2:37" s="738" customFormat="1" ht="9" customHeight="1">
      <c r="B26" s="447"/>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c r="AC26" s="750"/>
      <c r="AD26" s="750"/>
      <c r="AE26" s="750"/>
      <c r="AF26" s="750"/>
      <c r="AG26" s="750"/>
      <c r="AH26" s="872"/>
    </row>
    <row r="27" spans="2:37" s="738" customFormat="1" ht="20.100000000000001" customHeight="1">
      <c r="B27" s="447"/>
      <c r="C27" s="2287" t="s">
        <v>1548</v>
      </c>
      <c r="D27" s="2287"/>
      <c r="E27" s="2287"/>
      <c r="F27" s="2287"/>
      <c r="G27" s="2287"/>
      <c r="H27" s="2287"/>
      <c r="I27" s="2287"/>
      <c r="J27" s="2287"/>
      <c r="K27" s="2287"/>
      <c r="L27" s="2287"/>
      <c r="M27" s="2287"/>
      <c r="N27" s="2287"/>
      <c r="O27" s="2287"/>
      <c r="P27" s="2287"/>
      <c r="Q27" s="2287"/>
      <c r="R27" s="2287"/>
      <c r="S27" s="2287"/>
      <c r="T27" s="2287"/>
      <c r="U27" s="2287"/>
      <c r="V27" s="2287"/>
      <c r="W27" s="2287"/>
      <c r="X27" s="2287"/>
      <c r="Y27" s="2287"/>
      <c r="Z27" s="2287"/>
      <c r="AA27" s="871"/>
      <c r="AB27" s="871"/>
      <c r="AC27" s="871"/>
      <c r="AD27" s="871"/>
      <c r="AE27" s="871"/>
      <c r="AF27" s="871"/>
      <c r="AG27" s="871"/>
      <c r="AH27" s="872"/>
    </row>
    <row r="28" spans="2:37" s="738" customFormat="1" ht="20.100000000000001" customHeight="1">
      <c r="B28" s="690"/>
      <c r="C28" s="2288"/>
      <c r="D28" s="2288"/>
      <c r="E28" s="2288"/>
      <c r="F28" s="2288"/>
      <c r="G28" s="2288"/>
      <c r="H28" s="2288"/>
      <c r="I28" s="2288"/>
      <c r="J28" s="2288"/>
      <c r="K28" s="2288"/>
      <c r="L28" s="2288"/>
      <c r="M28" s="2288"/>
      <c r="N28" s="2288"/>
      <c r="O28" s="2288"/>
      <c r="P28" s="2288"/>
      <c r="Q28" s="2288"/>
      <c r="R28" s="2288"/>
      <c r="S28" s="2288"/>
      <c r="T28" s="2288"/>
      <c r="U28" s="2288"/>
      <c r="V28" s="2288"/>
      <c r="W28" s="2288"/>
      <c r="X28" s="2288"/>
      <c r="Y28" s="2288"/>
      <c r="Z28" s="2288"/>
      <c r="AA28" s="883"/>
      <c r="AB28" s="884"/>
      <c r="AC28" s="884"/>
      <c r="AD28" s="884"/>
      <c r="AE28" s="884"/>
      <c r="AF28" s="884"/>
      <c r="AG28" s="884"/>
      <c r="AH28" s="885"/>
    </row>
    <row r="29" spans="2:37" s="738" customFormat="1" ht="9" customHeight="1">
      <c r="B29" s="690"/>
      <c r="C29" s="750"/>
      <c r="D29" s="750"/>
      <c r="E29" s="750"/>
      <c r="F29" s="750"/>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5"/>
    </row>
    <row r="30" spans="2:37" s="738" customFormat="1" ht="20.100000000000001" customHeight="1">
      <c r="B30" s="447"/>
      <c r="C30" s="2278" t="s">
        <v>1549</v>
      </c>
      <c r="D30" s="2278"/>
      <c r="E30" s="2278"/>
      <c r="F30" s="2278"/>
      <c r="G30" s="2278"/>
      <c r="H30" s="2278"/>
      <c r="I30" s="2278"/>
      <c r="J30" s="2278"/>
      <c r="K30" s="2281"/>
      <c r="L30" s="2281"/>
      <c r="M30" s="2281"/>
      <c r="N30" s="2281"/>
      <c r="O30" s="2281"/>
      <c r="P30" s="2281"/>
      <c r="Q30" s="2281"/>
      <c r="R30" s="2281" t="s">
        <v>34</v>
      </c>
      <c r="S30" s="2281"/>
      <c r="T30" s="2281"/>
      <c r="U30" s="2281"/>
      <c r="V30" s="2281"/>
      <c r="W30" s="2281"/>
      <c r="X30" s="2281"/>
      <c r="Y30" s="2281"/>
      <c r="Z30" s="2281" t="s">
        <v>30</v>
      </c>
      <c r="AA30" s="2281"/>
      <c r="AB30" s="2281"/>
      <c r="AC30" s="2281"/>
      <c r="AD30" s="2281"/>
      <c r="AE30" s="2281"/>
      <c r="AF30" s="2281"/>
      <c r="AG30" s="2283" t="s">
        <v>241</v>
      </c>
      <c r="AH30" s="872"/>
    </row>
    <row r="31" spans="2:37" s="738" customFormat="1" ht="20.100000000000001" customHeight="1">
      <c r="B31" s="447"/>
      <c r="C31" s="2278"/>
      <c r="D31" s="2278"/>
      <c r="E31" s="2278"/>
      <c r="F31" s="2278"/>
      <c r="G31" s="2278"/>
      <c r="H31" s="2278"/>
      <c r="I31" s="2278"/>
      <c r="J31" s="2278"/>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4"/>
      <c r="AH31" s="872"/>
    </row>
    <row r="32" spans="2:37" s="738" customFormat="1" ht="13.5" customHeight="1">
      <c r="B32" s="766"/>
      <c r="C32" s="767"/>
      <c r="D32" s="767"/>
      <c r="E32" s="767"/>
      <c r="F32" s="767"/>
      <c r="G32" s="886"/>
      <c r="H32" s="886"/>
      <c r="I32" s="886"/>
      <c r="J32" s="886"/>
      <c r="K32" s="886"/>
      <c r="L32" s="886"/>
      <c r="M32" s="886"/>
      <c r="N32" s="886"/>
      <c r="O32" s="886"/>
      <c r="P32" s="886"/>
      <c r="Q32" s="886"/>
      <c r="R32" s="886"/>
      <c r="S32" s="886"/>
      <c r="T32" s="886"/>
      <c r="U32" s="886"/>
      <c r="V32" s="886"/>
      <c r="W32" s="886"/>
      <c r="X32" s="886"/>
      <c r="Y32" s="886"/>
      <c r="Z32" s="886"/>
      <c r="AA32" s="886"/>
      <c r="AB32" s="886"/>
      <c r="AC32" s="886"/>
      <c r="AD32" s="886"/>
      <c r="AE32" s="886"/>
      <c r="AF32" s="886"/>
      <c r="AG32" s="886"/>
      <c r="AH32" s="887"/>
    </row>
    <row r="33" spans="2:34" s="738" customFormat="1" ht="13.5" customHeight="1">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row>
    <row r="34" spans="2:34" s="738" customFormat="1" ht="20.100000000000001" customHeight="1">
      <c r="B34" s="763" t="s">
        <v>1550</v>
      </c>
      <c r="C34" s="764"/>
      <c r="D34" s="764"/>
      <c r="E34" s="764"/>
      <c r="F34" s="764"/>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90"/>
    </row>
    <row r="35" spans="2:34" s="738" customFormat="1" ht="20.100000000000001" customHeight="1">
      <c r="B35" s="447"/>
      <c r="C35" s="1891" t="s">
        <v>1551</v>
      </c>
      <c r="D35" s="1891"/>
      <c r="E35" s="1891"/>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871"/>
      <c r="AG35" s="871"/>
      <c r="AH35" s="872"/>
    </row>
    <row r="36" spans="2:34" s="738" customFormat="1" ht="20.100000000000001" customHeight="1">
      <c r="B36" s="701"/>
      <c r="C36" s="1795" t="s">
        <v>1539</v>
      </c>
      <c r="D36" s="2278"/>
      <c r="E36" s="2278"/>
      <c r="F36" s="2278"/>
      <c r="G36" s="2278"/>
      <c r="H36" s="2278"/>
      <c r="I36" s="2278"/>
      <c r="J36" s="2278"/>
      <c r="K36" s="2278"/>
      <c r="L36" s="2278"/>
      <c r="M36" s="2278"/>
      <c r="N36" s="2278"/>
      <c r="O36" s="2278"/>
      <c r="P36" s="2278"/>
      <c r="Q36" s="2278"/>
      <c r="R36" s="2278"/>
      <c r="S36" s="2278"/>
      <c r="T36" s="2278"/>
      <c r="U36" s="2278"/>
      <c r="V36" s="2278"/>
      <c r="W36" s="2278"/>
      <c r="X36" s="2278"/>
      <c r="Y36" s="2278"/>
      <c r="Z36" s="2278"/>
      <c r="AA36" s="2285" t="s">
        <v>1540</v>
      </c>
      <c r="AB36" s="2285"/>
      <c r="AC36" s="2285"/>
      <c r="AD36" s="2285"/>
      <c r="AE36" s="2285"/>
      <c r="AF36" s="2285"/>
      <c r="AG36" s="2285"/>
      <c r="AH36" s="891"/>
    </row>
    <row r="37" spans="2:34" s="738" customFormat="1" ht="20.100000000000001" customHeight="1">
      <c r="B37" s="694"/>
      <c r="C37" s="1795"/>
      <c r="D37" s="2278"/>
      <c r="E37" s="2278"/>
      <c r="F37" s="2278"/>
      <c r="G37" s="2278"/>
      <c r="H37" s="2278"/>
      <c r="I37" s="2278"/>
      <c r="J37" s="2278"/>
      <c r="K37" s="2278"/>
      <c r="L37" s="2278"/>
      <c r="M37" s="2278"/>
      <c r="N37" s="2278"/>
      <c r="O37" s="2278"/>
      <c r="P37" s="2278"/>
      <c r="Q37" s="2278"/>
      <c r="R37" s="2278"/>
      <c r="S37" s="2278"/>
      <c r="T37" s="2278"/>
      <c r="U37" s="2278"/>
      <c r="V37" s="2278"/>
      <c r="W37" s="2278"/>
      <c r="X37" s="2278"/>
      <c r="Y37" s="2278"/>
      <c r="Z37" s="2278"/>
      <c r="AA37" s="866"/>
      <c r="AB37" s="879"/>
      <c r="AC37" s="879"/>
      <c r="AD37" s="879"/>
      <c r="AE37" s="879"/>
      <c r="AF37" s="879"/>
      <c r="AG37" s="892"/>
      <c r="AH37" s="891"/>
    </row>
    <row r="38" spans="2:34" s="738" customFormat="1" ht="9" customHeight="1">
      <c r="B38" s="690"/>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713"/>
      <c r="AB38" s="713"/>
      <c r="AC38" s="713"/>
      <c r="AD38" s="713"/>
      <c r="AE38" s="713"/>
      <c r="AF38" s="713"/>
      <c r="AG38" s="871"/>
      <c r="AH38" s="872"/>
    </row>
    <row r="39" spans="2:34" s="738" customFormat="1" ht="20.100000000000001" customHeight="1">
      <c r="B39" s="690"/>
      <c r="C39" s="1872" t="s">
        <v>1543</v>
      </c>
      <c r="D39" s="2022"/>
      <c r="E39" s="2022"/>
      <c r="F39" s="2022"/>
      <c r="G39" s="2022"/>
      <c r="H39" s="2022"/>
      <c r="I39" s="2022"/>
      <c r="J39" s="2022"/>
      <c r="K39" s="2022"/>
      <c r="L39" s="2022"/>
      <c r="M39" s="721" t="s">
        <v>121</v>
      </c>
      <c r="N39" s="738" t="s">
        <v>1544</v>
      </c>
      <c r="Q39" s="750"/>
      <c r="R39" s="750"/>
      <c r="S39" s="750"/>
      <c r="T39" s="750"/>
      <c r="U39" s="750"/>
      <c r="V39" s="750"/>
      <c r="W39" s="707" t="s">
        <v>121</v>
      </c>
      <c r="X39" s="738" t="s">
        <v>1545</v>
      </c>
      <c r="Y39"/>
      <c r="Z39"/>
      <c r="AA39" s="750"/>
      <c r="AB39" s="750"/>
      <c r="AC39" s="750"/>
      <c r="AD39" s="750"/>
      <c r="AE39" s="750"/>
      <c r="AF39" s="750"/>
      <c r="AG39" s="22"/>
      <c r="AH39" s="891"/>
    </row>
    <row r="40" spans="2:34" s="738" customFormat="1" ht="20.100000000000001" customHeight="1">
      <c r="B40" s="690"/>
      <c r="C40" s="2071"/>
      <c r="D40" s="2072"/>
      <c r="E40" s="2072"/>
      <c r="F40" s="2072"/>
      <c r="G40" s="2072"/>
      <c r="H40" s="2072"/>
      <c r="I40" s="2072"/>
      <c r="J40" s="2072"/>
      <c r="K40" s="2072"/>
      <c r="L40" s="2072"/>
      <c r="M40" s="873" t="s">
        <v>121</v>
      </c>
      <c r="N40" s="767" t="s">
        <v>1546</v>
      </c>
      <c r="O40" s="767"/>
      <c r="P40" s="767"/>
      <c r="Q40" s="711"/>
      <c r="R40" s="711"/>
      <c r="S40" s="711"/>
      <c r="T40" s="711"/>
      <c r="U40" s="711"/>
      <c r="V40" s="711"/>
      <c r="W40" s="711"/>
      <c r="X40" s="711"/>
      <c r="Y40" s="712"/>
      <c r="Z40" s="767"/>
      <c r="AA40" s="711"/>
      <c r="AB40" s="882"/>
      <c r="AC40" s="882"/>
      <c r="AD40" s="882"/>
      <c r="AE40" s="882"/>
      <c r="AF40" s="882"/>
      <c r="AG40" s="711"/>
      <c r="AH40" s="891"/>
    </row>
    <row r="41" spans="2:34" s="738" customFormat="1" ht="9" customHeight="1">
      <c r="B41" s="690"/>
      <c r="C41" s="759"/>
      <c r="D41" s="759"/>
      <c r="E41" s="759"/>
      <c r="F41" s="759"/>
      <c r="G41" s="759"/>
      <c r="H41" s="759"/>
      <c r="I41" s="759"/>
      <c r="J41" s="759"/>
      <c r="K41" s="759"/>
      <c r="L41" s="759"/>
      <c r="M41" s="707"/>
      <c r="Q41" s="750"/>
      <c r="R41" s="750"/>
      <c r="S41" s="750"/>
      <c r="T41" s="750"/>
      <c r="U41" s="750"/>
      <c r="V41" s="750"/>
      <c r="W41" s="750"/>
      <c r="X41" s="750"/>
      <c r="Y41" s="707"/>
      <c r="AA41" s="750"/>
      <c r="AB41" s="750"/>
      <c r="AC41" s="750"/>
      <c r="AD41" s="750"/>
      <c r="AE41" s="750"/>
      <c r="AF41" s="750"/>
      <c r="AG41" s="750"/>
      <c r="AH41" s="872"/>
    </row>
    <row r="42" spans="2:34" s="738" customFormat="1" ht="20.100000000000001" customHeight="1">
      <c r="B42" s="447"/>
      <c r="C42" s="2278" t="s">
        <v>1552</v>
      </c>
      <c r="D42" s="2278"/>
      <c r="E42" s="2278"/>
      <c r="F42" s="2278"/>
      <c r="G42" s="2278"/>
      <c r="H42" s="2278"/>
      <c r="I42" s="2278"/>
      <c r="J42" s="2278"/>
      <c r="K42" s="2279"/>
      <c r="L42" s="2280"/>
      <c r="M42" s="2280"/>
      <c r="N42" s="2280"/>
      <c r="O42" s="2280"/>
      <c r="P42" s="2280"/>
      <c r="Q42" s="2280"/>
      <c r="R42" s="893" t="s">
        <v>34</v>
      </c>
      <c r="S42" s="2280"/>
      <c r="T42" s="2280"/>
      <c r="U42" s="2280"/>
      <c r="V42" s="2280"/>
      <c r="W42" s="2280"/>
      <c r="X42" s="2280"/>
      <c r="Y42" s="2280"/>
      <c r="Z42" s="893" t="s">
        <v>30</v>
      </c>
      <c r="AA42" s="2280"/>
      <c r="AB42" s="2280"/>
      <c r="AC42" s="2280"/>
      <c r="AD42" s="2280"/>
      <c r="AE42" s="2280"/>
      <c r="AF42" s="2280"/>
      <c r="AG42" s="894" t="s">
        <v>241</v>
      </c>
      <c r="AH42" s="895"/>
    </row>
    <row r="43" spans="2:34" s="738" customFormat="1" ht="10.5" customHeight="1">
      <c r="B43" s="896"/>
      <c r="C43" s="456"/>
      <c r="D43" s="456"/>
      <c r="E43" s="456"/>
      <c r="F43" s="456"/>
      <c r="G43" s="456"/>
      <c r="H43" s="456"/>
      <c r="I43" s="456"/>
      <c r="J43" s="456"/>
      <c r="K43" s="897"/>
      <c r="L43" s="897"/>
      <c r="M43" s="897"/>
      <c r="N43" s="897"/>
      <c r="O43" s="897"/>
      <c r="P43" s="897"/>
      <c r="Q43" s="897"/>
      <c r="R43" s="897"/>
      <c r="S43" s="897"/>
      <c r="T43" s="897"/>
      <c r="U43" s="897"/>
      <c r="V43" s="897"/>
      <c r="W43" s="897"/>
      <c r="X43" s="897"/>
      <c r="Y43" s="897"/>
      <c r="Z43" s="897"/>
      <c r="AA43" s="897"/>
      <c r="AB43" s="897"/>
      <c r="AC43" s="897"/>
      <c r="AD43" s="897"/>
      <c r="AE43" s="897"/>
      <c r="AF43" s="897"/>
      <c r="AG43" s="897"/>
      <c r="AH43" s="898"/>
    </row>
    <row r="44" spans="2:34" s="738" customFormat="1" ht="6" customHeight="1">
      <c r="B44" s="759"/>
      <c r="C44" s="759"/>
      <c r="D44" s="759"/>
      <c r="E44" s="759"/>
      <c r="F44" s="759"/>
      <c r="X44" s="899"/>
      <c r="Y44" s="899"/>
    </row>
    <row r="45" spans="2:34" s="738" customFormat="1">
      <c r="B45" s="2104" t="s">
        <v>840</v>
      </c>
      <c r="C45" s="2104"/>
      <c r="D45" s="900" t="s">
        <v>1553</v>
      </c>
      <c r="E45" s="901"/>
      <c r="F45" s="901"/>
      <c r="G45" s="901"/>
      <c r="H45" s="901"/>
      <c r="I45" s="901"/>
      <c r="J45" s="901"/>
      <c r="K45" s="901"/>
      <c r="L45" s="901"/>
      <c r="M45" s="901"/>
      <c r="N45" s="901"/>
      <c r="O45" s="901"/>
      <c r="P45" s="901"/>
      <c r="Q45" s="901"/>
      <c r="R45" s="901"/>
      <c r="S45" s="901"/>
      <c r="T45" s="901"/>
      <c r="U45" s="901"/>
      <c r="V45" s="901"/>
      <c r="W45" s="901"/>
      <c r="X45" s="901"/>
      <c r="Y45" s="901"/>
      <c r="Z45" s="901"/>
      <c r="AA45" s="901"/>
      <c r="AB45" s="901"/>
      <c r="AC45" s="901"/>
      <c r="AD45" s="901"/>
      <c r="AE45" s="901"/>
      <c r="AF45" s="901"/>
      <c r="AG45" s="901"/>
      <c r="AH45" s="901"/>
    </row>
    <row r="46" spans="2:34" s="738" customFormat="1" ht="13.5" customHeight="1">
      <c r="B46" s="2104" t="s">
        <v>1554</v>
      </c>
      <c r="C46" s="2104"/>
      <c r="D46" s="2068" t="s">
        <v>1555</v>
      </c>
      <c r="E46" s="2068"/>
      <c r="F46" s="2068"/>
      <c r="G46" s="2068"/>
      <c r="H46" s="2068"/>
      <c r="I46" s="2068"/>
      <c r="J46" s="2068"/>
      <c r="K46" s="2068"/>
      <c r="L46" s="2068"/>
      <c r="M46" s="2068"/>
      <c r="N46" s="2068"/>
      <c r="O46" s="2068"/>
      <c r="P46" s="2068"/>
      <c r="Q46" s="2068"/>
      <c r="R46" s="2068"/>
      <c r="S46" s="2068"/>
      <c r="T46" s="2068"/>
      <c r="U46" s="2068"/>
      <c r="V46" s="2068"/>
      <c r="W46" s="2068"/>
      <c r="X46" s="2068"/>
      <c r="Y46" s="2068"/>
      <c r="Z46" s="2068"/>
      <c r="AA46" s="2068"/>
      <c r="AB46" s="2068"/>
      <c r="AC46" s="2068"/>
      <c r="AD46" s="2068"/>
      <c r="AE46" s="2068"/>
      <c r="AF46" s="2068"/>
      <c r="AG46" s="2068"/>
      <c r="AH46" s="2068"/>
    </row>
    <row r="47" spans="2:34" s="738" customFormat="1" ht="13.5" customHeight="1">
      <c r="B47" s="902"/>
      <c r="C47" s="902"/>
      <c r="D47" s="2068"/>
      <c r="E47" s="2068"/>
      <c r="F47" s="2068"/>
      <c r="G47" s="2068"/>
      <c r="H47" s="2068"/>
      <c r="I47" s="2068"/>
      <c r="J47" s="2068"/>
      <c r="K47" s="2068"/>
      <c r="L47" s="2068"/>
      <c r="M47" s="2068"/>
      <c r="N47" s="2068"/>
      <c r="O47" s="2068"/>
      <c r="P47" s="2068"/>
      <c r="Q47" s="2068"/>
      <c r="R47" s="2068"/>
      <c r="S47" s="2068"/>
      <c r="T47" s="2068"/>
      <c r="U47" s="2068"/>
      <c r="V47" s="2068"/>
      <c r="W47" s="2068"/>
      <c r="X47" s="2068"/>
      <c r="Y47" s="2068"/>
      <c r="Z47" s="2068"/>
      <c r="AA47" s="2068"/>
      <c r="AB47" s="2068"/>
      <c r="AC47" s="2068"/>
      <c r="AD47" s="2068"/>
      <c r="AE47" s="2068"/>
      <c r="AF47" s="2068"/>
      <c r="AG47" s="2068"/>
      <c r="AH47" s="2068"/>
    </row>
    <row r="48" spans="2:34" s="738" customFormat="1">
      <c r="B48" s="2104" t="s">
        <v>1556</v>
      </c>
      <c r="C48" s="2104"/>
      <c r="D48" s="903" t="s">
        <v>1557</v>
      </c>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469"/>
      <c r="AC48" s="469"/>
      <c r="AD48" s="469"/>
      <c r="AE48" s="469"/>
      <c r="AF48" s="469"/>
      <c r="AG48" s="469"/>
      <c r="AH48" s="469"/>
    </row>
    <row r="49" spans="1:37" ht="13.5" customHeight="1">
      <c r="B49" s="2104" t="s">
        <v>1558</v>
      </c>
      <c r="C49" s="2104"/>
      <c r="D49" s="2068" t="s">
        <v>1559</v>
      </c>
      <c r="E49" s="2068"/>
      <c r="F49" s="2068"/>
      <c r="G49" s="2068"/>
      <c r="H49" s="2068"/>
      <c r="I49" s="2068"/>
      <c r="J49" s="2068"/>
      <c r="K49" s="2068"/>
      <c r="L49" s="2068"/>
      <c r="M49" s="2068"/>
      <c r="N49" s="2068"/>
      <c r="O49" s="2068"/>
      <c r="P49" s="2068"/>
      <c r="Q49" s="2068"/>
      <c r="R49" s="2068"/>
      <c r="S49" s="2068"/>
      <c r="T49" s="2068"/>
      <c r="U49" s="2068"/>
      <c r="V49" s="2068"/>
      <c r="W49" s="2068"/>
      <c r="X49" s="2068"/>
      <c r="Y49" s="2068"/>
      <c r="Z49" s="2068"/>
      <c r="AA49" s="2068"/>
      <c r="AB49" s="2068"/>
      <c r="AC49" s="2068"/>
      <c r="AD49" s="2068"/>
      <c r="AE49" s="2068"/>
      <c r="AF49" s="2068"/>
      <c r="AG49" s="2068"/>
      <c r="AH49" s="2068"/>
    </row>
    <row r="50" spans="1:37" s="14" customFormat="1" ht="25.2" customHeight="1">
      <c r="B50" s="736"/>
      <c r="C50" s="750"/>
      <c r="D50" s="2068"/>
      <c r="E50" s="2068"/>
      <c r="F50" s="2068"/>
      <c r="G50" s="2068"/>
      <c r="H50" s="2068"/>
      <c r="I50" s="2068"/>
      <c r="J50" s="2068"/>
      <c r="K50" s="2068"/>
      <c r="L50" s="2068"/>
      <c r="M50" s="2068"/>
      <c r="N50" s="2068"/>
      <c r="O50" s="2068"/>
      <c r="P50" s="2068"/>
      <c r="Q50" s="2068"/>
      <c r="R50" s="2068"/>
      <c r="S50" s="2068"/>
      <c r="T50" s="2068"/>
      <c r="U50" s="2068"/>
      <c r="V50" s="2068"/>
      <c r="W50" s="2068"/>
      <c r="X50" s="2068"/>
      <c r="Y50" s="2068"/>
      <c r="Z50" s="2068"/>
      <c r="AA50" s="2068"/>
      <c r="AB50" s="2068"/>
      <c r="AC50" s="2068"/>
      <c r="AD50" s="2068"/>
      <c r="AE50" s="2068"/>
      <c r="AF50" s="2068"/>
      <c r="AG50" s="2068"/>
      <c r="AH50" s="2068"/>
    </row>
    <row r="51" spans="1:37" s="14" customFormat="1" ht="13.5" customHeight="1">
      <c r="A51"/>
      <c r="B51" s="904" t="s">
        <v>1560</v>
      </c>
      <c r="C51" s="904"/>
      <c r="D51" s="2277" t="s">
        <v>1561</v>
      </c>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60"/>
      <c r="D122" s="60"/>
      <c r="E122" s="60"/>
      <c r="F122" s="60"/>
      <c r="G122" s="60"/>
    </row>
    <row r="123" spans="3:7">
      <c r="C123" s="58"/>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3"/>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8F8B68A-0AF5-4878-B7CB-EC86E334724F}">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2D22-0000-443D-938A-3FB580983C69}">
  <sheetPr>
    <tabColor rgb="FFFFFF00"/>
    <pageSetUpPr fitToPage="1"/>
  </sheetPr>
  <dimension ref="A2:Y122"/>
  <sheetViews>
    <sheetView view="pageBreakPreview" zoomScaleNormal="100" zoomScaleSheetLayoutView="100" workbookViewId="0"/>
  </sheetViews>
  <sheetFormatPr defaultColWidth="3.44140625" defaultRowHeight="13.2"/>
  <cols>
    <col min="1" max="1" width="2.33203125" style="3" customWidth="1"/>
    <col min="2" max="2" width="3" style="749" customWidth="1"/>
    <col min="3" max="7" width="3.44140625" style="3"/>
    <col min="8" max="24" width="4.44140625" style="3" customWidth="1"/>
    <col min="25" max="25" width="5.109375" style="3" customWidth="1"/>
    <col min="26"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c r="B2" s="3" t="s">
        <v>1465</v>
      </c>
    </row>
    <row r="4" spans="2:25">
      <c r="B4" s="2013" t="s">
        <v>796</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row>
    <row r="6" spans="2:25" ht="30" customHeight="1">
      <c r="B6" s="730">
        <v>1</v>
      </c>
      <c r="C6" s="705" t="s">
        <v>92</v>
      </c>
      <c r="D6" s="16"/>
      <c r="E6" s="16"/>
      <c r="F6" s="16"/>
      <c r="G6" s="17"/>
      <c r="H6" s="2011"/>
      <c r="I6" s="2012"/>
      <c r="J6" s="2012"/>
      <c r="K6" s="2012"/>
      <c r="L6" s="2012"/>
      <c r="M6" s="2012"/>
      <c r="N6" s="2012"/>
      <c r="O6" s="2012"/>
      <c r="P6" s="2012"/>
      <c r="Q6" s="2012"/>
      <c r="R6" s="2012"/>
      <c r="S6" s="2012"/>
      <c r="T6" s="2012"/>
      <c r="U6" s="2012"/>
      <c r="V6" s="2012"/>
      <c r="W6" s="2012"/>
      <c r="X6" s="2012"/>
      <c r="Y6" s="2014"/>
    </row>
    <row r="7" spans="2:25" ht="30" customHeight="1">
      <c r="B7" s="730">
        <v>2</v>
      </c>
      <c r="C7" s="705" t="s">
        <v>62</v>
      </c>
      <c r="D7" s="705"/>
      <c r="E7" s="705"/>
      <c r="F7" s="705"/>
      <c r="G7" s="709"/>
      <c r="H7" s="837" t="s">
        <v>121</v>
      </c>
      <c r="I7" s="705" t="s">
        <v>1174</v>
      </c>
      <c r="J7" s="705"/>
      <c r="K7" s="705"/>
      <c r="L7" s="705"/>
      <c r="M7" s="706" t="s">
        <v>121</v>
      </c>
      <c r="N7" s="705" t="s">
        <v>1175</v>
      </c>
      <c r="O7" s="705"/>
      <c r="P7" s="705"/>
      <c r="Q7" s="705"/>
      <c r="R7" s="706" t="s">
        <v>121</v>
      </c>
      <c r="S7" s="705" t="s">
        <v>1176</v>
      </c>
      <c r="T7" s="705"/>
      <c r="U7" s="705"/>
      <c r="V7" s="705"/>
      <c r="W7" s="705"/>
      <c r="X7" s="705"/>
      <c r="Y7" s="709"/>
    </row>
    <row r="8" spans="2:25" ht="30" customHeight="1">
      <c r="B8" s="735">
        <v>3</v>
      </c>
      <c r="C8" s="750" t="s">
        <v>63</v>
      </c>
      <c r="D8" s="750"/>
      <c r="E8" s="750"/>
      <c r="F8" s="750"/>
      <c r="G8" s="751"/>
      <c r="H8" s="707" t="s">
        <v>121</v>
      </c>
      <c r="I8" s="738" t="s">
        <v>1466</v>
      </c>
      <c r="J8" s="750"/>
      <c r="K8" s="750"/>
      <c r="L8" s="750"/>
      <c r="M8" s="750"/>
      <c r="N8" s="750"/>
      <c r="O8" s="750"/>
      <c r="P8" s="707" t="s">
        <v>121</v>
      </c>
      <c r="Q8" s="738" t="s">
        <v>1467</v>
      </c>
      <c r="R8" s="750"/>
      <c r="S8" s="750"/>
      <c r="T8" s="750"/>
      <c r="U8" s="750"/>
      <c r="V8" s="750"/>
      <c r="W8" s="750"/>
      <c r="X8" s="750"/>
      <c r="Y8" s="751"/>
    </row>
    <row r="9" spans="2:25" ht="30" customHeight="1">
      <c r="B9" s="735"/>
      <c r="C9" s="750"/>
      <c r="D9" s="750"/>
      <c r="E9" s="750"/>
      <c r="F9" s="750"/>
      <c r="G9" s="751"/>
      <c r="H9" s="707" t="s">
        <v>121</v>
      </c>
      <c r="I9" s="738" t="s">
        <v>1468</v>
      </c>
      <c r="J9" s="838"/>
      <c r="K9" s="838"/>
      <c r="L9" s="838"/>
      <c r="M9" s="838"/>
      <c r="N9" s="750"/>
      <c r="O9" s="750"/>
      <c r="P9" s="707" t="s">
        <v>121</v>
      </c>
      <c r="Q9" s="738" t="s">
        <v>1469</v>
      </c>
      <c r="R9" s="750"/>
      <c r="S9" s="750"/>
      <c r="T9" s="750"/>
      <c r="U9" s="750"/>
      <c r="V9" s="750"/>
      <c r="W9" s="750"/>
      <c r="X9" s="750"/>
      <c r="Y9" s="751"/>
    </row>
    <row r="10" spans="2:25">
      <c r="B10" s="771"/>
      <c r="C10" s="58"/>
      <c r="D10" s="58"/>
      <c r="E10" s="58"/>
      <c r="F10" s="58"/>
      <c r="G10" s="59"/>
      <c r="H10" s="57"/>
      <c r="I10" s="58"/>
      <c r="J10" s="58"/>
      <c r="K10" s="58"/>
      <c r="L10" s="58"/>
      <c r="M10" s="58"/>
      <c r="N10" s="58"/>
      <c r="O10" s="58"/>
      <c r="P10" s="58"/>
      <c r="Q10" s="58"/>
      <c r="R10" s="58"/>
      <c r="S10" s="58"/>
      <c r="T10" s="58"/>
      <c r="U10" s="58"/>
      <c r="V10" s="58"/>
      <c r="W10" s="58"/>
      <c r="X10" s="58"/>
      <c r="Y10" s="59"/>
    </row>
    <row r="11" spans="2:25" ht="29.25" customHeight="1">
      <c r="B11" s="839">
        <v>4</v>
      </c>
      <c r="C11" s="2015" t="s">
        <v>797</v>
      </c>
      <c r="D11" s="2015"/>
      <c r="E11" s="2015"/>
      <c r="F11" s="2015"/>
      <c r="G11" s="2016"/>
      <c r="H11" s="690" t="s">
        <v>798</v>
      </c>
      <c r="I11" s="750"/>
      <c r="Y11" s="472"/>
    </row>
    <row r="12" spans="2:25" ht="19.5" customHeight="1">
      <c r="B12" s="471"/>
      <c r="G12" s="472"/>
      <c r="H12" s="475"/>
      <c r="I12" s="750" t="s">
        <v>799</v>
      </c>
      <c r="J12" s="750"/>
      <c r="K12" s="750"/>
      <c r="L12" s="750"/>
      <c r="M12" s="750"/>
      <c r="N12" s="750"/>
      <c r="O12" s="750"/>
      <c r="P12" s="750"/>
      <c r="Q12" s="750"/>
      <c r="R12" s="750"/>
      <c r="S12" s="750"/>
      <c r="T12" s="750"/>
      <c r="U12" s="750"/>
      <c r="Y12" s="472"/>
    </row>
    <row r="13" spans="2:25" ht="12" customHeight="1">
      <c r="B13" s="471"/>
      <c r="G13" s="472"/>
      <c r="H13" s="475"/>
      <c r="I13" s="1993" t="s">
        <v>64</v>
      </c>
      <c r="J13" s="1993"/>
      <c r="K13" s="1993"/>
      <c r="L13" s="1993"/>
      <c r="M13" s="1993"/>
      <c r="N13" s="1993"/>
      <c r="O13" s="1993"/>
      <c r="P13" s="1993"/>
      <c r="Q13" s="2002" t="s">
        <v>65</v>
      </c>
      <c r="R13" s="2003"/>
      <c r="S13" s="2003"/>
      <c r="T13" s="2003"/>
      <c r="U13" s="2003"/>
      <c r="V13" s="2003"/>
      <c r="W13" s="2004"/>
      <c r="Y13" s="472"/>
    </row>
    <row r="14" spans="2:25" ht="12" customHeight="1">
      <c r="B14" s="471"/>
      <c r="G14" s="472"/>
      <c r="H14" s="475"/>
      <c r="I14" s="1993"/>
      <c r="J14" s="1993"/>
      <c r="K14" s="1993"/>
      <c r="L14" s="1993"/>
      <c r="M14" s="1993"/>
      <c r="N14" s="1993"/>
      <c r="O14" s="1993"/>
      <c r="P14" s="1993"/>
      <c r="Q14" s="2005"/>
      <c r="R14" s="2006"/>
      <c r="S14" s="2006"/>
      <c r="T14" s="2006"/>
      <c r="U14" s="2006"/>
      <c r="V14" s="2006"/>
      <c r="W14" s="2007"/>
      <c r="Y14" s="472"/>
    </row>
    <row r="15" spans="2:25" ht="12" customHeight="1">
      <c r="B15" s="471"/>
      <c r="G15" s="472"/>
      <c r="H15" s="475"/>
      <c r="I15" s="1993" t="s">
        <v>69</v>
      </c>
      <c r="J15" s="1993"/>
      <c r="K15" s="1993"/>
      <c r="L15" s="1993"/>
      <c r="M15" s="1993"/>
      <c r="N15" s="1993"/>
      <c r="O15" s="1993"/>
      <c r="P15" s="1993"/>
      <c r="Q15" s="1994"/>
      <c r="R15" s="1995"/>
      <c r="S15" s="1995"/>
      <c r="T15" s="1995"/>
      <c r="U15" s="1995"/>
      <c r="V15" s="1995"/>
      <c r="W15" s="1996"/>
      <c r="Y15" s="472"/>
    </row>
    <row r="16" spans="2:25" ht="12" customHeight="1">
      <c r="B16" s="471"/>
      <c r="G16" s="472"/>
      <c r="H16" s="475"/>
      <c r="I16" s="1993"/>
      <c r="J16" s="1993"/>
      <c r="K16" s="1993"/>
      <c r="L16" s="1993"/>
      <c r="M16" s="1993"/>
      <c r="N16" s="1993"/>
      <c r="O16" s="1993"/>
      <c r="P16" s="1993"/>
      <c r="Q16" s="1997"/>
      <c r="R16" s="1998"/>
      <c r="S16" s="1998"/>
      <c r="T16" s="1998"/>
      <c r="U16" s="1998"/>
      <c r="V16" s="1998"/>
      <c r="W16" s="1999"/>
      <c r="Y16" s="472"/>
    </row>
    <row r="17" spans="2:25" ht="12" customHeight="1">
      <c r="B17" s="471"/>
      <c r="G17" s="472"/>
      <c r="H17" s="475"/>
      <c r="I17" s="1993" t="s">
        <v>102</v>
      </c>
      <c r="J17" s="1993"/>
      <c r="K17" s="1993"/>
      <c r="L17" s="1993"/>
      <c r="M17" s="1993"/>
      <c r="N17" s="1993"/>
      <c r="O17" s="1993"/>
      <c r="P17" s="1993"/>
      <c r="Q17" s="1994"/>
      <c r="R17" s="1995"/>
      <c r="S17" s="1995"/>
      <c r="T17" s="1995"/>
      <c r="U17" s="1995"/>
      <c r="V17" s="1995"/>
      <c r="W17" s="1996"/>
      <c r="Y17" s="472"/>
    </row>
    <row r="18" spans="2:25" ht="12" customHeight="1">
      <c r="B18" s="471"/>
      <c r="G18" s="472"/>
      <c r="H18" s="475"/>
      <c r="I18" s="1993"/>
      <c r="J18" s="1993"/>
      <c r="K18" s="1993"/>
      <c r="L18" s="1993"/>
      <c r="M18" s="1993"/>
      <c r="N18" s="1993"/>
      <c r="O18" s="1993"/>
      <c r="P18" s="1993"/>
      <c r="Q18" s="1997"/>
      <c r="R18" s="1998"/>
      <c r="S18" s="1998"/>
      <c r="T18" s="1998"/>
      <c r="U18" s="1998"/>
      <c r="V18" s="1998"/>
      <c r="W18" s="1999"/>
      <c r="Y18" s="472"/>
    </row>
    <row r="19" spans="2:25" ht="12" customHeight="1">
      <c r="B19" s="471"/>
      <c r="G19" s="472"/>
      <c r="H19" s="475"/>
      <c r="I19" s="1993" t="s">
        <v>66</v>
      </c>
      <c r="J19" s="1993"/>
      <c r="K19" s="1993"/>
      <c r="L19" s="1993"/>
      <c r="M19" s="1993"/>
      <c r="N19" s="1993"/>
      <c r="O19" s="1993"/>
      <c r="P19" s="1993"/>
      <c r="Q19" s="1994"/>
      <c r="R19" s="1995"/>
      <c r="S19" s="1995"/>
      <c r="T19" s="1995"/>
      <c r="U19" s="1995"/>
      <c r="V19" s="1995"/>
      <c r="W19" s="1996"/>
      <c r="Y19" s="472"/>
    </row>
    <row r="20" spans="2:25" ht="12" customHeight="1">
      <c r="B20" s="471"/>
      <c r="G20" s="472"/>
      <c r="H20" s="475"/>
      <c r="I20" s="1993"/>
      <c r="J20" s="1993"/>
      <c r="K20" s="1993"/>
      <c r="L20" s="1993"/>
      <c r="M20" s="1993"/>
      <c r="N20" s="1993"/>
      <c r="O20" s="1993"/>
      <c r="P20" s="1993"/>
      <c r="Q20" s="1997"/>
      <c r="R20" s="1998"/>
      <c r="S20" s="1998"/>
      <c r="T20" s="1998"/>
      <c r="U20" s="1998"/>
      <c r="V20" s="1998"/>
      <c r="W20" s="1999"/>
      <c r="Y20" s="472"/>
    </row>
    <row r="21" spans="2:25" ht="12" customHeight="1">
      <c r="B21" s="471"/>
      <c r="G21" s="472"/>
      <c r="H21" s="475"/>
      <c r="I21" s="1993" t="s">
        <v>68</v>
      </c>
      <c r="J21" s="1993"/>
      <c r="K21" s="1993"/>
      <c r="L21" s="1993"/>
      <c r="M21" s="1993"/>
      <c r="N21" s="1993"/>
      <c r="O21" s="1993"/>
      <c r="P21" s="1993"/>
      <c r="Q21" s="1994"/>
      <c r="R21" s="1995"/>
      <c r="S21" s="1995"/>
      <c r="T21" s="1995"/>
      <c r="U21" s="1995"/>
      <c r="V21" s="1995"/>
      <c r="W21" s="1996"/>
      <c r="Y21" s="472"/>
    </row>
    <row r="22" spans="2:25" ht="12" customHeight="1">
      <c r="B22" s="471"/>
      <c r="G22" s="472"/>
      <c r="H22" s="475"/>
      <c r="I22" s="1993"/>
      <c r="J22" s="1993"/>
      <c r="K22" s="1993"/>
      <c r="L22" s="1993"/>
      <c r="M22" s="1993"/>
      <c r="N22" s="1993"/>
      <c r="O22" s="1993"/>
      <c r="P22" s="1993"/>
      <c r="Q22" s="1997"/>
      <c r="R22" s="1998"/>
      <c r="S22" s="1998"/>
      <c r="T22" s="1998"/>
      <c r="U22" s="1998"/>
      <c r="V22" s="1998"/>
      <c r="W22" s="1999"/>
      <c r="Y22" s="472"/>
    </row>
    <row r="23" spans="2:25" ht="12" customHeight="1">
      <c r="B23" s="471"/>
      <c r="G23" s="472"/>
      <c r="H23" s="475"/>
      <c r="I23" s="2002" t="s">
        <v>67</v>
      </c>
      <c r="J23" s="2003"/>
      <c r="K23" s="2003"/>
      <c r="L23" s="2003"/>
      <c r="M23" s="2003"/>
      <c r="N23" s="2003"/>
      <c r="O23" s="2003"/>
      <c r="P23" s="2004"/>
      <c r="Q23" s="1994"/>
      <c r="R23" s="1995"/>
      <c r="S23" s="1995"/>
      <c r="T23" s="1995"/>
      <c r="U23" s="1995"/>
      <c r="V23" s="1995"/>
      <c r="W23" s="1996"/>
      <c r="Y23" s="472"/>
    </row>
    <row r="24" spans="2:25" ht="12" customHeight="1">
      <c r="B24" s="471"/>
      <c r="G24" s="472"/>
      <c r="H24" s="475"/>
      <c r="I24" s="2005"/>
      <c r="J24" s="2006"/>
      <c r="K24" s="2006"/>
      <c r="L24" s="2006"/>
      <c r="M24" s="2006"/>
      <c r="N24" s="2006"/>
      <c r="O24" s="2006"/>
      <c r="P24" s="2007"/>
      <c r="Q24" s="1997"/>
      <c r="R24" s="1998"/>
      <c r="S24" s="1998"/>
      <c r="T24" s="1998"/>
      <c r="U24" s="1998"/>
      <c r="V24" s="1998"/>
      <c r="W24" s="1999"/>
      <c r="Y24" s="472"/>
    </row>
    <row r="25" spans="2:25" ht="12" customHeight="1">
      <c r="B25" s="471"/>
      <c r="G25" s="472"/>
      <c r="H25" s="475"/>
      <c r="I25" s="2002"/>
      <c r="J25" s="2003"/>
      <c r="K25" s="2003"/>
      <c r="L25" s="2003"/>
      <c r="M25" s="2003"/>
      <c r="N25" s="2003"/>
      <c r="O25" s="2003"/>
      <c r="P25" s="2004"/>
      <c r="Q25" s="1994"/>
      <c r="R25" s="1995"/>
      <c r="S25" s="1995"/>
      <c r="T25" s="1995"/>
      <c r="U25" s="1995"/>
      <c r="V25" s="1995"/>
      <c r="W25" s="1996"/>
      <c r="Y25" s="472"/>
    </row>
    <row r="26" spans="2:25" ht="12" customHeight="1">
      <c r="B26" s="471"/>
      <c r="G26" s="472"/>
      <c r="H26" s="475"/>
      <c r="I26" s="2005"/>
      <c r="J26" s="2006"/>
      <c r="K26" s="2006"/>
      <c r="L26" s="2006"/>
      <c r="M26" s="2006"/>
      <c r="N26" s="2006"/>
      <c r="O26" s="2006"/>
      <c r="P26" s="2007"/>
      <c r="Q26" s="1997"/>
      <c r="R26" s="1998"/>
      <c r="S26" s="1998"/>
      <c r="T26" s="1998"/>
      <c r="U26" s="1998"/>
      <c r="V26" s="1998"/>
      <c r="W26" s="1999"/>
      <c r="Y26" s="472"/>
    </row>
    <row r="27" spans="2:25" ht="12" customHeight="1">
      <c r="B27" s="471"/>
      <c r="G27" s="472"/>
      <c r="H27" s="475"/>
      <c r="I27" s="1993"/>
      <c r="J27" s="1993"/>
      <c r="K27" s="1993"/>
      <c r="L27" s="1993"/>
      <c r="M27" s="1993"/>
      <c r="N27" s="1993"/>
      <c r="O27" s="1993"/>
      <c r="P27" s="1993"/>
      <c r="Q27" s="1994"/>
      <c r="R27" s="1995"/>
      <c r="S27" s="1995"/>
      <c r="T27" s="1995"/>
      <c r="U27" s="1995"/>
      <c r="V27" s="1995"/>
      <c r="W27" s="1996"/>
      <c r="Y27" s="472"/>
    </row>
    <row r="28" spans="2:25" s="691" customFormat="1" ht="12" customHeight="1">
      <c r="B28" s="471"/>
      <c r="C28" s="3"/>
      <c r="D28" s="3"/>
      <c r="E28" s="3"/>
      <c r="F28" s="3"/>
      <c r="G28" s="472"/>
      <c r="H28" s="693"/>
      <c r="I28" s="1993"/>
      <c r="J28" s="1993"/>
      <c r="K28" s="1993"/>
      <c r="L28" s="1993"/>
      <c r="M28" s="1993"/>
      <c r="N28" s="1993"/>
      <c r="O28" s="1993"/>
      <c r="P28" s="1993"/>
      <c r="Q28" s="1997"/>
      <c r="R28" s="1998"/>
      <c r="S28" s="1998"/>
      <c r="T28" s="1998"/>
      <c r="U28" s="1998"/>
      <c r="V28" s="1998"/>
      <c r="W28" s="1999"/>
      <c r="Y28" s="692"/>
    </row>
    <row r="29" spans="2:25" ht="15" customHeight="1">
      <c r="B29" s="471"/>
      <c r="G29" s="472"/>
      <c r="H29" s="475"/>
      <c r="I29" s="750"/>
      <c r="J29" s="750"/>
      <c r="K29" s="750"/>
      <c r="L29" s="750"/>
      <c r="M29" s="750"/>
      <c r="N29" s="750"/>
      <c r="O29" s="750"/>
      <c r="P29" s="750"/>
      <c r="Q29" s="750"/>
      <c r="R29" s="750"/>
      <c r="S29" s="750"/>
      <c r="T29" s="750"/>
      <c r="U29" s="750"/>
      <c r="Y29" s="449"/>
    </row>
    <row r="30" spans="2:25" ht="20.25" customHeight="1">
      <c r="B30" s="471"/>
      <c r="G30" s="472"/>
      <c r="H30" s="690" t="s">
        <v>800</v>
      </c>
      <c r="I30" s="750"/>
      <c r="J30" s="750"/>
      <c r="K30" s="750"/>
      <c r="L30" s="750"/>
      <c r="M30" s="750"/>
      <c r="N30" s="750"/>
      <c r="O30" s="750"/>
      <c r="P30" s="750"/>
      <c r="Q30" s="750"/>
      <c r="R30" s="750"/>
      <c r="S30" s="750"/>
      <c r="T30" s="750"/>
      <c r="U30" s="750"/>
      <c r="Y30" s="449"/>
    </row>
    <row r="31" spans="2:25" ht="9.75" customHeight="1">
      <c r="B31" s="471"/>
      <c r="G31" s="472"/>
      <c r="H31" s="690"/>
      <c r="I31" s="750"/>
      <c r="J31" s="750"/>
      <c r="K31" s="750"/>
      <c r="L31" s="750"/>
      <c r="M31" s="750"/>
      <c r="N31" s="750"/>
      <c r="O31" s="750"/>
      <c r="P31" s="750"/>
      <c r="Q31" s="750"/>
      <c r="R31" s="750"/>
      <c r="S31" s="750"/>
      <c r="T31" s="750"/>
      <c r="U31" s="750"/>
      <c r="Y31" s="449"/>
    </row>
    <row r="32" spans="2:25" ht="22.5" customHeight="1">
      <c r="B32" s="471"/>
      <c r="G32" s="472"/>
      <c r="H32" s="475"/>
      <c r="I32" s="1886" t="s">
        <v>801</v>
      </c>
      <c r="J32" s="1874"/>
      <c r="K32" s="1874"/>
      <c r="L32" s="1874"/>
      <c r="M32" s="1874"/>
      <c r="N32" s="1874"/>
      <c r="O32" s="1874"/>
      <c r="P32" s="1874"/>
      <c r="Q32" s="1874"/>
      <c r="R32" s="1875"/>
      <c r="S32" s="2002"/>
      <c r="T32" s="2003"/>
      <c r="U32" s="2004" t="s">
        <v>89</v>
      </c>
      <c r="Y32" s="472"/>
    </row>
    <row r="33" spans="1:25" ht="22.5" customHeight="1">
      <c r="B33" s="471"/>
      <c r="G33" s="472"/>
      <c r="H33" s="475"/>
      <c r="I33" s="1890"/>
      <c r="J33" s="1891"/>
      <c r="K33" s="1891"/>
      <c r="L33" s="1891"/>
      <c r="M33" s="1891"/>
      <c r="N33" s="1891"/>
      <c r="O33" s="1891"/>
      <c r="P33" s="1891"/>
      <c r="Q33" s="1891"/>
      <c r="R33" s="1892"/>
      <c r="S33" s="2005"/>
      <c r="T33" s="2006"/>
      <c r="U33" s="2007"/>
      <c r="Y33" s="472"/>
    </row>
    <row r="34" spans="1:25" ht="11.25" customHeight="1">
      <c r="B34" s="471"/>
      <c r="G34" s="472"/>
      <c r="H34" s="690"/>
      <c r="I34" s="750"/>
      <c r="J34" s="750"/>
      <c r="K34" s="750"/>
      <c r="L34" s="750"/>
      <c r="M34" s="750"/>
      <c r="N34" s="750"/>
      <c r="O34" s="750"/>
      <c r="P34" s="750"/>
      <c r="Q34" s="750"/>
      <c r="R34" s="750"/>
      <c r="S34" s="750"/>
      <c r="T34" s="750"/>
      <c r="U34" s="750"/>
      <c r="Y34" s="449"/>
    </row>
    <row r="35" spans="1:25" ht="27.75" customHeight="1">
      <c r="B35" s="471"/>
      <c r="G35" s="472"/>
      <c r="H35" s="475"/>
      <c r="I35" s="1886" t="s">
        <v>802</v>
      </c>
      <c r="J35" s="1874"/>
      <c r="K35" s="1874"/>
      <c r="L35" s="1874"/>
      <c r="M35" s="1874"/>
      <c r="N35" s="1874"/>
      <c r="O35" s="1874"/>
      <c r="P35" s="1874"/>
      <c r="Q35" s="1874"/>
      <c r="R35" s="1875"/>
      <c r="S35" s="2002"/>
      <c r="T35" s="2003"/>
      <c r="U35" s="2004" t="s">
        <v>89</v>
      </c>
      <c r="V35" s="2008" t="s">
        <v>198</v>
      </c>
      <c r="W35" s="2017" t="s">
        <v>803</v>
      </c>
      <c r="X35" s="2017"/>
      <c r="Y35" s="2090"/>
    </row>
    <row r="36" spans="1:25" ht="21.75" customHeight="1">
      <c r="B36" s="471"/>
      <c r="G36" s="472"/>
      <c r="H36" s="475"/>
      <c r="I36" s="1890"/>
      <c r="J36" s="1891"/>
      <c r="K36" s="1891"/>
      <c r="L36" s="1891"/>
      <c r="M36" s="1891"/>
      <c r="N36" s="1891"/>
      <c r="O36" s="1891"/>
      <c r="P36" s="1891"/>
      <c r="Q36" s="1891"/>
      <c r="R36" s="1892"/>
      <c r="S36" s="2005"/>
      <c r="T36" s="2006"/>
      <c r="U36" s="2007"/>
      <c r="V36" s="2008"/>
      <c r="W36" s="2017"/>
      <c r="X36" s="2017"/>
      <c r="Y36" s="2090"/>
    </row>
    <row r="37" spans="1:25" ht="21.75" customHeight="1">
      <c r="B37" s="471"/>
      <c r="G37" s="472"/>
      <c r="I37" s="743"/>
      <c r="J37" s="743"/>
      <c r="K37" s="743"/>
      <c r="L37" s="743"/>
      <c r="M37" s="743"/>
      <c r="N37" s="743"/>
      <c r="O37" s="743"/>
      <c r="P37" s="743"/>
      <c r="Q37" s="743"/>
      <c r="R37" s="743"/>
      <c r="S37" s="842"/>
      <c r="T37" s="842"/>
      <c r="U37" s="842"/>
      <c r="V37" s="736"/>
      <c r="W37" s="1891" t="s">
        <v>804</v>
      </c>
      <c r="X37" s="1891"/>
      <c r="Y37" s="1892"/>
    </row>
    <row r="38" spans="1:25" ht="21.75" customHeight="1">
      <c r="A38" s="472"/>
      <c r="H38" s="843"/>
      <c r="I38" s="1906" t="s">
        <v>805</v>
      </c>
      <c r="J38" s="1906"/>
      <c r="K38" s="1906"/>
      <c r="L38" s="1906"/>
      <c r="M38" s="1906"/>
      <c r="N38" s="1906"/>
      <c r="O38" s="1906"/>
      <c r="P38" s="1906"/>
      <c r="Q38" s="1906"/>
      <c r="R38" s="1910"/>
      <c r="S38" s="2008"/>
      <c r="T38" s="1899"/>
      <c r="U38" s="2009" t="s">
        <v>89</v>
      </c>
      <c r="V38" s="736"/>
      <c r="W38" s="1906"/>
      <c r="X38" s="1906"/>
      <c r="Y38" s="1910"/>
    </row>
    <row r="39" spans="1:25" ht="21.75" customHeight="1">
      <c r="B39" s="471"/>
      <c r="G39" s="472"/>
      <c r="H39" s="475"/>
      <c r="I39" s="1890"/>
      <c r="J39" s="1891"/>
      <c r="K39" s="1891"/>
      <c r="L39" s="1891"/>
      <c r="M39" s="1891"/>
      <c r="N39" s="1891"/>
      <c r="O39" s="1891"/>
      <c r="P39" s="1891"/>
      <c r="Q39" s="1891"/>
      <c r="R39" s="1892"/>
      <c r="S39" s="2005"/>
      <c r="T39" s="2006"/>
      <c r="U39" s="2007"/>
      <c r="V39" s="736"/>
      <c r="W39" s="1906"/>
      <c r="X39" s="1906"/>
      <c r="Y39" s="1910"/>
    </row>
    <row r="40" spans="1:25" ht="15" customHeight="1">
      <c r="B40" s="471"/>
      <c r="G40" s="472"/>
      <c r="H40" s="475"/>
      <c r="I40" s="750"/>
      <c r="J40" s="750"/>
      <c r="K40" s="750"/>
      <c r="L40" s="750"/>
      <c r="M40" s="750"/>
      <c r="N40" s="750"/>
      <c r="O40" s="750"/>
      <c r="P40" s="750"/>
      <c r="Q40" s="750"/>
      <c r="R40" s="750"/>
      <c r="S40" s="750"/>
      <c r="T40" s="750"/>
      <c r="U40" s="750"/>
      <c r="W40" s="1906"/>
      <c r="X40" s="1906"/>
      <c r="Y40" s="1910"/>
    </row>
    <row r="41" spans="1:25" ht="15" customHeight="1">
      <c r="B41" s="770"/>
      <c r="C41" s="60"/>
      <c r="D41" s="60"/>
      <c r="E41" s="60"/>
      <c r="F41" s="60"/>
      <c r="G41" s="61"/>
      <c r="H41" s="474"/>
      <c r="I41" s="60"/>
      <c r="J41" s="60"/>
      <c r="K41" s="60"/>
      <c r="L41" s="60"/>
      <c r="M41" s="60"/>
      <c r="N41" s="60"/>
      <c r="O41" s="60"/>
      <c r="P41" s="60"/>
      <c r="Q41" s="60"/>
      <c r="R41" s="60"/>
      <c r="S41" s="60"/>
      <c r="T41" s="60"/>
      <c r="U41" s="60"/>
      <c r="V41" s="60"/>
      <c r="W41" s="1891"/>
      <c r="X41" s="1891"/>
      <c r="Y41" s="1892"/>
    </row>
    <row r="42" spans="1:25" ht="15" customHeight="1">
      <c r="Y42" s="448"/>
    </row>
    <row r="43" spans="1:25">
      <c r="B43" s="470" t="s">
        <v>806</v>
      </c>
      <c r="D43" s="844"/>
      <c r="E43" s="844"/>
      <c r="F43" s="844"/>
      <c r="G43" s="844"/>
      <c r="H43" s="844"/>
      <c r="I43" s="844"/>
      <c r="J43" s="844"/>
      <c r="K43" s="844"/>
      <c r="L43" s="844"/>
      <c r="M43" s="844"/>
      <c r="N43" s="844"/>
      <c r="O43" s="844"/>
      <c r="P43" s="844"/>
      <c r="Q43" s="844"/>
      <c r="R43" s="844"/>
      <c r="S43" s="844"/>
      <c r="T43" s="844"/>
      <c r="U43" s="844"/>
      <c r="V43" s="844"/>
      <c r="W43" s="844"/>
      <c r="X43" s="844"/>
      <c r="Y43" s="844"/>
    </row>
    <row r="44" spans="1:25">
      <c r="B44" s="470" t="s">
        <v>807</v>
      </c>
      <c r="D44" s="844"/>
      <c r="E44" s="844"/>
      <c r="F44" s="844"/>
      <c r="G44" s="844"/>
      <c r="H44" s="844"/>
      <c r="I44" s="844"/>
      <c r="J44" s="844"/>
      <c r="K44" s="844"/>
      <c r="L44" s="844"/>
      <c r="M44" s="844"/>
      <c r="N44" s="844"/>
      <c r="O44" s="844"/>
      <c r="P44" s="844"/>
      <c r="Q44" s="844"/>
      <c r="R44" s="844"/>
      <c r="S44" s="844"/>
      <c r="T44" s="844"/>
      <c r="U44" s="844"/>
      <c r="V44" s="844"/>
      <c r="W44" s="844"/>
      <c r="X44" s="844"/>
      <c r="Y44" s="844"/>
    </row>
    <row r="45" spans="1:25">
      <c r="B45" s="470"/>
      <c r="D45" s="739"/>
      <c r="E45" s="739"/>
      <c r="F45" s="739"/>
      <c r="G45" s="739"/>
      <c r="H45" s="739"/>
      <c r="I45" s="739"/>
      <c r="J45" s="739"/>
      <c r="K45" s="739"/>
      <c r="L45" s="739"/>
      <c r="M45" s="739"/>
      <c r="N45" s="739"/>
      <c r="O45" s="739"/>
      <c r="P45" s="739"/>
      <c r="Q45" s="739"/>
      <c r="R45" s="739"/>
      <c r="S45" s="739"/>
      <c r="T45" s="739"/>
      <c r="U45" s="739"/>
      <c r="V45" s="739"/>
      <c r="W45" s="739"/>
      <c r="X45" s="739"/>
      <c r="Y45" s="739"/>
    </row>
    <row r="121" spans="3:7">
      <c r="C121" s="60"/>
      <c r="D121" s="60"/>
      <c r="E121" s="60"/>
      <c r="F121" s="60"/>
      <c r="G121" s="60"/>
    </row>
    <row r="122" spans="3:7">
      <c r="C122" s="58"/>
    </row>
  </sheetData>
  <mergeCells count="31">
    <mergeCell ref="I15:P16"/>
    <mergeCell ref="Q15:W16"/>
    <mergeCell ref="B4:Y4"/>
    <mergeCell ref="H6:Y6"/>
    <mergeCell ref="C11:G11"/>
    <mergeCell ref="I13:P14"/>
    <mergeCell ref="Q13:W14"/>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3"/>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F64DC153-9F65-42BE-8656-48F89BCEA51F}">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A4D3-0254-4F59-9E6F-451348ED23F5}">
  <sheetPr>
    <tabColor rgb="FFFFFF00"/>
    <pageSetUpPr fitToPage="1"/>
  </sheetPr>
  <dimension ref="B2:AI69"/>
  <sheetViews>
    <sheetView view="pageBreakPreview" zoomScaleNormal="100" zoomScaleSheetLayoutView="100" workbookViewId="0"/>
  </sheetViews>
  <sheetFormatPr defaultColWidth="4" defaultRowHeight="13.2"/>
  <cols>
    <col min="1" max="1" width="2.88671875" style="738" customWidth="1"/>
    <col min="2" max="2" width="2.33203125" style="738" customWidth="1"/>
    <col min="3" max="3" width="3.44140625" style="738" customWidth="1"/>
    <col min="4" max="15" width="3.6640625" style="738" customWidth="1"/>
    <col min="16" max="16" width="1.44140625" style="738" customWidth="1"/>
    <col min="17" max="18" width="3.6640625" style="738" customWidth="1"/>
    <col min="19" max="19" width="2.77734375" style="738" customWidth="1"/>
    <col min="20" max="25" width="3.6640625" style="738" customWidth="1"/>
    <col min="26" max="26" width="9.44140625" style="738" customWidth="1"/>
    <col min="27" max="30" width="3.6640625" style="738" customWidth="1"/>
    <col min="31" max="31" width="6.6640625" style="738" customWidth="1"/>
    <col min="32" max="256" width="4" style="738"/>
    <col min="257" max="257" width="2.88671875" style="738" customWidth="1"/>
    <col min="258" max="258" width="2.33203125" style="738" customWidth="1"/>
    <col min="259" max="259" width="3.44140625" style="738" customWidth="1"/>
    <col min="260" max="271" width="3.6640625" style="738" customWidth="1"/>
    <col min="272" max="272" width="1.44140625" style="738" customWidth="1"/>
    <col min="273" max="274" width="3.6640625" style="738" customWidth="1"/>
    <col min="275" max="275" width="2.77734375" style="738" customWidth="1"/>
    <col min="276" max="281" width="3.6640625" style="738" customWidth="1"/>
    <col min="282" max="282" width="9.44140625" style="738" customWidth="1"/>
    <col min="283" max="286" width="3.6640625" style="738" customWidth="1"/>
    <col min="287" max="287" width="6.6640625" style="738" customWidth="1"/>
    <col min="288" max="512" width="4" style="738"/>
    <col min="513" max="513" width="2.88671875" style="738" customWidth="1"/>
    <col min="514" max="514" width="2.33203125" style="738" customWidth="1"/>
    <col min="515" max="515" width="3.44140625" style="738" customWidth="1"/>
    <col min="516" max="527" width="3.6640625" style="738" customWidth="1"/>
    <col min="528" max="528" width="1.44140625" style="738" customWidth="1"/>
    <col min="529" max="530" width="3.6640625" style="738" customWidth="1"/>
    <col min="531" max="531" width="2.77734375" style="738" customWidth="1"/>
    <col min="532" max="537" width="3.6640625" style="738" customWidth="1"/>
    <col min="538" max="538" width="9.44140625" style="738" customWidth="1"/>
    <col min="539" max="542" width="3.6640625" style="738" customWidth="1"/>
    <col min="543" max="543" width="6.6640625" style="738" customWidth="1"/>
    <col min="544" max="768" width="4" style="738"/>
    <col min="769" max="769" width="2.88671875" style="738" customWidth="1"/>
    <col min="770" max="770" width="2.33203125" style="738" customWidth="1"/>
    <col min="771" max="771" width="3.44140625" style="738" customWidth="1"/>
    <col min="772" max="783" width="3.6640625" style="738" customWidth="1"/>
    <col min="784" max="784" width="1.44140625" style="738" customWidth="1"/>
    <col min="785" max="786" width="3.6640625" style="738" customWidth="1"/>
    <col min="787" max="787" width="2.77734375" style="738" customWidth="1"/>
    <col min="788" max="793" width="3.6640625" style="738" customWidth="1"/>
    <col min="794" max="794" width="9.44140625" style="738" customWidth="1"/>
    <col min="795" max="798" width="3.6640625" style="738" customWidth="1"/>
    <col min="799" max="799" width="6.6640625" style="738" customWidth="1"/>
    <col min="800" max="1024" width="4" style="738"/>
    <col min="1025" max="1025" width="2.88671875" style="738" customWidth="1"/>
    <col min="1026" max="1026" width="2.33203125" style="738" customWidth="1"/>
    <col min="1027" max="1027" width="3.44140625" style="738" customWidth="1"/>
    <col min="1028" max="1039" width="3.6640625" style="738" customWidth="1"/>
    <col min="1040" max="1040" width="1.44140625" style="738" customWidth="1"/>
    <col min="1041" max="1042" width="3.6640625" style="738" customWidth="1"/>
    <col min="1043" max="1043" width="2.77734375" style="738" customWidth="1"/>
    <col min="1044" max="1049" width="3.6640625" style="738" customWidth="1"/>
    <col min="1050" max="1050" width="9.44140625" style="738" customWidth="1"/>
    <col min="1051" max="1054" width="3.6640625" style="738" customWidth="1"/>
    <col min="1055" max="1055" width="6.6640625" style="738" customWidth="1"/>
    <col min="1056" max="1280" width="4" style="738"/>
    <col min="1281" max="1281" width="2.88671875" style="738" customWidth="1"/>
    <col min="1282" max="1282" width="2.33203125" style="738" customWidth="1"/>
    <col min="1283" max="1283" width="3.44140625" style="738" customWidth="1"/>
    <col min="1284" max="1295" width="3.6640625" style="738" customWidth="1"/>
    <col min="1296" max="1296" width="1.44140625" style="738" customWidth="1"/>
    <col min="1297" max="1298" width="3.6640625" style="738" customWidth="1"/>
    <col min="1299" max="1299" width="2.77734375" style="738" customWidth="1"/>
    <col min="1300" max="1305" width="3.6640625" style="738" customWidth="1"/>
    <col min="1306" max="1306" width="9.44140625" style="738" customWidth="1"/>
    <col min="1307" max="1310" width="3.6640625" style="738" customWidth="1"/>
    <col min="1311" max="1311" width="6.6640625" style="738" customWidth="1"/>
    <col min="1312" max="1536" width="4" style="738"/>
    <col min="1537" max="1537" width="2.88671875" style="738" customWidth="1"/>
    <col min="1538" max="1538" width="2.33203125" style="738" customWidth="1"/>
    <col min="1539" max="1539" width="3.44140625" style="738" customWidth="1"/>
    <col min="1540" max="1551" width="3.6640625" style="738" customWidth="1"/>
    <col min="1552" max="1552" width="1.44140625" style="738" customWidth="1"/>
    <col min="1553" max="1554" width="3.6640625" style="738" customWidth="1"/>
    <col min="1555" max="1555" width="2.77734375" style="738" customWidth="1"/>
    <col min="1556" max="1561" width="3.6640625" style="738" customWidth="1"/>
    <col min="1562" max="1562" width="9.44140625" style="738" customWidth="1"/>
    <col min="1563" max="1566" width="3.6640625" style="738" customWidth="1"/>
    <col min="1567" max="1567" width="6.6640625" style="738" customWidth="1"/>
    <col min="1568" max="1792" width="4" style="738"/>
    <col min="1793" max="1793" width="2.88671875" style="738" customWidth="1"/>
    <col min="1794" max="1794" width="2.33203125" style="738" customWidth="1"/>
    <col min="1795" max="1795" width="3.44140625" style="738" customWidth="1"/>
    <col min="1796" max="1807" width="3.6640625" style="738" customWidth="1"/>
    <col min="1808" max="1808" width="1.44140625" style="738" customWidth="1"/>
    <col min="1809" max="1810" width="3.6640625" style="738" customWidth="1"/>
    <col min="1811" max="1811" width="2.77734375" style="738" customWidth="1"/>
    <col min="1812" max="1817" width="3.6640625" style="738" customWidth="1"/>
    <col min="1818" max="1818" width="9.44140625" style="738" customWidth="1"/>
    <col min="1819" max="1822" width="3.6640625" style="738" customWidth="1"/>
    <col min="1823" max="1823" width="6.6640625" style="738" customWidth="1"/>
    <col min="1824" max="2048" width="4" style="738"/>
    <col min="2049" max="2049" width="2.88671875" style="738" customWidth="1"/>
    <col min="2050" max="2050" width="2.33203125" style="738" customWidth="1"/>
    <col min="2051" max="2051" width="3.44140625" style="738" customWidth="1"/>
    <col min="2052" max="2063" width="3.6640625" style="738" customWidth="1"/>
    <col min="2064" max="2064" width="1.44140625" style="738" customWidth="1"/>
    <col min="2065" max="2066" width="3.6640625" style="738" customWidth="1"/>
    <col min="2067" max="2067" width="2.77734375" style="738" customWidth="1"/>
    <col min="2068" max="2073" width="3.6640625" style="738" customWidth="1"/>
    <col min="2074" max="2074" width="9.44140625" style="738" customWidth="1"/>
    <col min="2075" max="2078" width="3.6640625" style="738" customWidth="1"/>
    <col min="2079" max="2079" width="6.6640625" style="738" customWidth="1"/>
    <col min="2080" max="2304" width="4" style="738"/>
    <col min="2305" max="2305" width="2.88671875" style="738" customWidth="1"/>
    <col min="2306" max="2306" width="2.33203125" style="738" customWidth="1"/>
    <col min="2307" max="2307" width="3.44140625" style="738" customWidth="1"/>
    <col min="2308" max="2319" width="3.6640625" style="738" customWidth="1"/>
    <col min="2320" max="2320" width="1.44140625" style="738" customWidth="1"/>
    <col min="2321" max="2322" width="3.6640625" style="738" customWidth="1"/>
    <col min="2323" max="2323" width="2.77734375" style="738" customWidth="1"/>
    <col min="2324" max="2329" width="3.6640625" style="738" customWidth="1"/>
    <col min="2330" max="2330" width="9.44140625" style="738" customWidth="1"/>
    <col min="2331" max="2334" width="3.6640625" style="738" customWidth="1"/>
    <col min="2335" max="2335" width="6.6640625" style="738" customWidth="1"/>
    <col min="2336" max="2560" width="4" style="738"/>
    <col min="2561" max="2561" width="2.88671875" style="738" customWidth="1"/>
    <col min="2562" max="2562" width="2.33203125" style="738" customWidth="1"/>
    <col min="2563" max="2563" width="3.44140625" style="738" customWidth="1"/>
    <col min="2564" max="2575" width="3.6640625" style="738" customWidth="1"/>
    <col min="2576" max="2576" width="1.44140625" style="738" customWidth="1"/>
    <col min="2577" max="2578" width="3.6640625" style="738" customWidth="1"/>
    <col min="2579" max="2579" width="2.77734375" style="738" customWidth="1"/>
    <col min="2580" max="2585" width="3.6640625" style="738" customWidth="1"/>
    <col min="2586" max="2586" width="9.44140625" style="738" customWidth="1"/>
    <col min="2587" max="2590" width="3.6640625" style="738" customWidth="1"/>
    <col min="2591" max="2591" width="6.6640625" style="738" customWidth="1"/>
    <col min="2592" max="2816" width="4" style="738"/>
    <col min="2817" max="2817" width="2.88671875" style="738" customWidth="1"/>
    <col min="2818" max="2818" width="2.33203125" style="738" customWidth="1"/>
    <col min="2819" max="2819" width="3.44140625" style="738" customWidth="1"/>
    <col min="2820" max="2831" width="3.6640625" style="738" customWidth="1"/>
    <col min="2832" max="2832" width="1.44140625" style="738" customWidth="1"/>
    <col min="2833" max="2834" width="3.6640625" style="738" customWidth="1"/>
    <col min="2835" max="2835" width="2.77734375" style="738" customWidth="1"/>
    <col min="2836" max="2841" width="3.6640625" style="738" customWidth="1"/>
    <col min="2842" max="2842" width="9.44140625" style="738" customWidth="1"/>
    <col min="2843" max="2846" width="3.6640625" style="738" customWidth="1"/>
    <col min="2847" max="2847" width="6.6640625" style="738" customWidth="1"/>
    <col min="2848" max="3072" width="4" style="738"/>
    <col min="3073" max="3073" width="2.88671875" style="738" customWidth="1"/>
    <col min="3074" max="3074" width="2.33203125" style="738" customWidth="1"/>
    <col min="3075" max="3075" width="3.44140625" style="738" customWidth="1"/>
    <col min="3076" max="3087" width="3.6640625" style="738" customWidth="1"/>
    <col min="3088" max="3088" width="1.44140625" style="738" customWidth="1"/>
    <col min="3089" max="3090" width="3.6640625" style="738" customWidth="1"/>
    <col min="3091" max="3091" width="2.77734375" style="738" customWidth="1"/>
    <col min="3092" max="3097" width="3.6640625" style="738" customWidth="1"/>
    <col min="3098" max="3098" width="9.44140625" style="738" customWidth="1"/>
    <col min="3099" max="3102" width="3.6640625" style="738" customWidth="1"/>
    <col min="3103" max="3103" width="6.6640625" style="738" customWidth="1"/>
    <col min="3104" max="3328" width="4" style="738"/>
    <col min="3329" max="3329" width="2.88671875" style="738" customWidth="1"/>
    <col min="3330" max="3330" width="2.33203125" style="738" customWidth="1"/>
    <col min="3331" max="3331" width="3.44140625" style="738" customWidth="1"/>
    <col min="3332" max="3343" width="3.6640625" style="738" customWidth="1"/>
    <col min="3344" max="3344" width="1.44140625" style="738" customWidth="1"/>
    <col min="3345" max="3346" width="3.6640625" style="738" customWidth="1"/>
    <col min="3347" max="3347" width="2.77734375" style="738" customWidth="1"/>
    <col min="3348" max="3353" width="3.6640625" style="738" customWidth="1"/>
    <col min="3354" max="3354" width="9.44140625" style="738" customWidth="1"/>
    <col min="3355" max="3358" width="3.6640625" style="738" customWidth="1"/>
    <col min="3359" max="3359" width="6.6640625" style="738" customWidth="1"/>
    <col min="3360" max="3584" width="4" style="738"/>
    <col min="3585" max="3585" width="2.88671875" style="738" customWidth="1"/>
    <col min="3586" max="3586" width="2.33203125" style="738" customWidth="1"/>
    <col min="3587" max="3587" width="3.44140625" style="738" customWidth="1"/>
    <col min="3588" max="3599" width="3.6640625" style="738" customWidth="1"/>
    <col min="3600" max="3600" width="1.44140625" style="738" customWidth="1"/>
    <col min="3601" max="3602" width="3.6640625" style="738" customWidth="1"/>
    <col min="3603" max="3603" width="2.77734375" style="738" customWidth="1"/>
    <col min="3604" max="3609" width="3.6640625" style="738" customWidth="1"/>
    <col min="3610" max="3610" width="9.44140625" style="738" customWidth="1"/>
    <col min="3611" max="3614" width="3.6640625" style="738" customWidth="1"/>
    <col min="3615" max="3615" width="6.6640625" style="738" customWidth="1"/>
    <col min="3616" max="3840" width="4" style="738"/>
    <col min="3841" max="3841" width="2.88671875" style="738" customWidth="1"/>
    <col min="3842" max="3842" width="2.33203125" style="738" customWidth="1"/>
    <col min="3843" max="3843" width="3.44140625" style="738" customWidth="1"/>
    <col min="3844" max="3855" width="3.6640625" style="738" customWidth="1"/>
    <col min="3856" max="3856" width="1.44140625" style="738" customWidth="1"/>
    <col min="3857" max="3858" width="3.6640625" style="738" customWidth="1"/>
    <col min="3859" max="3859" width="2.77734375" style="738" customWidth="1"/>
    <col min="3860" max="3865" width="3.6640625" style="738" customWidth="1"/>
    <col min="3866" max="3866" width="9.44140625" style="738" customWidth="1"/>
    <col min="3867" max="3870" width="3.6640625" style="738" customWidth="1"/>
    <col min="3871" max="3871" width="6.6640625" style="738" customWidth="1"/>
    <col min="3872" max="4096" width="4" style="738"/>
    <col min="4097" max="4097" width="2.88671875" style="738" customWidth="1"/>
    <col min="4098" max="4098" width="2.33203125" style="738" customWidth="1"/>
    <col min="4099" max="4099" width="3.44140625" style="738" customWidth="1"/>
    <col min="4100" max="4111" width="3.6640625" style="738" customWidth="1"/>
    <col min="4112" max="4112" width="1.44140625" style="738" customWidth="1"/>
    <col min="4113" max="4114" width="3.6640625" style="738" customWidth="1"/>
    <col min="4115" max="4115" width="2.77734375" style="738" customWidth="1"/>
    <col min="4116" max="4121" width="3.6640625" style="738" customWidth="1"/>
    <col min="4122" max="4122" width="9.44140625" style="738" customWidth="1"/>
    <col min="4123" max="4126" width="3.6640625" style="738" customWidth="1"/>
    <col min="4127" max="4127" width="6.6640625" style="738" customWidth="1"/>
    <col min="4128" max="4352" width="4" style="738"/>
    <col min="4353" max="4353" width="2.88671875" style="738" customWidth="1"/>
    <col min="4354" max="4354" width="2.33203125" style="738" customWidth="1"/>
    <col min="4355" max="4355" width="3.44140625" style="738" customWidth="1"/>
    <col min="4356" max="4367" width="3.6640625" style="738" customWidth="1"/>
    <col min="4368" max="4368" width="1.44140625" style="738" customWidth="1"/>
    <col min="4369" max="4370" width="3.6640625" style="738" customWidth="1"/>
    <col min="4371" max="4371" width="2.77734375" style="738" customWidth="1"/>
    <col min="4372" max="4377" width="3.6640625" style="738" customWidth="1"/>
    <col min="4378" max="4378" width="9.44140625" style="738" customWidth="1"/>
    <col min="4379" max="4382" width="3.6640625" style="738" customWidth="1"/>
    <col min="4383" max="4383" width="6.6640625" style="738" customWidth="1"/>
    <col min="4384" max="4608" width="4" style="738"/>
    <col min="4609" max="4609" width="2.88671875" style="738" customWidth="1"/>
    <col min="4610" max="4610" width="2.33203125" style="738" customWidth="1"/>
    <col min="4611" max="4611" width="3.44140625" style="738" customWidth="1"/>
    <col min="4612" max="4623" width="3.6640625" style="738" customWidth="1"/>
    <col min="4624" max="4624" width="1.44140625" style="738" customWidth="1"/>
    <col min="4625" max="4626" width="3.6640625" style="738" customWidth="1"/>
    <col min="4627" max="4627" width="2.77734375" style="738" customWidth="1"/>
    <col min="4628" max="4633" width="3.6640625" style="738" customWidth="1"/>
    <col min="4634" max="4634" width="9.44140625" style="738" customWidth="1"/>
    <col min="4635" max="4638" width="3.6640625" style="738" customWidth="1"/>
    <col min="4639" max="4639" width="6.6640625" style="738" customWidth="1"/>
    <col min="4640" max="4864" width="4" style="738"/>
    <col min="4865" max="4865" width="2.88671875" style="738" customWidth="1"/>
    <col min="4866" max="4866" width="2.33203125" style="738" customWidth="1"/>
    <col min="4867" max="4867" width="3.44140625" style="738" customWidth="1"/>
    <col min="4868" max="4879" width="3.6640625" style="738" customWidth="1"/>
    <col min="4880" max="4880" width="1.44140625" style="738" customWidth="1"/>
    <col min="4881" max="4882" width="3.6640625" style="738" customWidth="1"/>
    <col min="4883" max="4883" width="2.77734375" style="738" customWidth="1"/>
    <col min="4884" max="4889" width="3.6640625" style="738" customWidth="1"/>
    <col min="4890" max="4890" width="9.44140625" style="738" customWidth="1"/>
    <col min="4891" max="4894" width="3.6640625" style="738" customWidth="1"/>
    <col min="4895" max="4895" width="6.6640625" style="738" customWidth="1"/>
    <col min="4896" max="5120" width="4" style="738"/>
    <col min="5121" max="5121" width="2.88671875" style="738" customWidth="1"/>
    <col min="5122" max="5122" width="2.33203125" style="738" customWidth="1"/>
    <col min="5123" max="5123" width="3.44140625" style="738" customWidth="1"/>
    <col min="5124" max="5135" width="3.6640625" style="738" customWidth="1"/>
    <col min="5136" max="5136" width="1.44140625" style="738" customWidth="1"/>
    <col min="5137" max="5138" width="3.6640625" style="738" customWidth="1"/>
    <col min="5139" max="5139" width="2.77734375" style="738" customWidth="1"/>
    <col min="5140" max="5145" width="3.6640625" style="738" customWidth="1"/>
    <col min="5146" max="5146" width="9.44140625" style="738" customWidth="1"/>
    <col min="5147" max="5150" width="3.6640625" style="738" customWidth="1"/>
    <col min="5151" max="5151" width="6.6640625" style="738" customWidth="1"/>
    <col min="5152" max="5376" width="4" style="738"/>
    <col min="5377" max="5377" width="2.88671875" style="738" customWidth="1"/>
    <col min="5378" max="5378" width="2.33203125" style="738" customWidth="1"/>
    <col min="5379" max="5379" width="3.44140625" style="738" customWidth="1"/>
    <col min="5380" max="5391" width="3.6640625" style="738" customWidth="1"/>
    <col min="5392" max="5392" width="1.44140625" style="738" customWidth="1"/>
    <col min="5393" max="5394" width="3.6640625" style="738" customWidth="1"/>
    <col min="5395" max="5395" width="2.77734375" style="738" customWidth="1"/>
    <col min="5396" max="5401" width="3.6640625" style="738" customWidth="1"/>
    <col min="5402" max="5402" width="9.44140625" style="738" customWidth="1"/>
    <col min="5403" max="5406" width="3.6640625" style="738" customWidth="1"/>
    <col min="5407" max="5407" width="6.6640625" style="738" customWidth="1"/>
    <col min="5408" max="5632" width="4" style="738"/>
    <col min="5633" max="5633" width="2.88671875" style="738" customWidth="1"/>
    <col min="5634" max="5634" width="2.33203125" style="738" customWidth="1"/>
    <col min="5635" max="5635" width="3.44140625" style="738" customWidth="1"/>
    <col min="5636" max="5647" width="3.6640625" style="738" customWidth="1"/>
    <col min="5648" max="5648" width="1.44140625" style="738" customWidth="1"/>
    <col min="5649" max="5650" width="3.6640625" style="738" customWidth="1"/>
    <col min="5651" max="5651" width="2.77734375" style="738" customWidth="1"/>
    <col min="5652" max="5657" width="3.6640625" style="738" customWidth="1"/>
    <col min="5658" max="5658" width="9.44140625" style="738" customWidth="1"/>
    <col min="5659" max="5662" width="3.6640625" style="738" customWidth="1"/>
    <col min="5663" max="5663" width="6.6640625" style="738" customWidth="1"/>
    <col min="5664" max="5888" width="4" style="738"/>
    <col min="5889" max="5889" width="2.88671875" style="738" customWidth="1"/>
    <col min="5890" max="5890" width="2.33203125" style="738" customWidth="1"/>
    <col min="5891" max="5891" width="3.44140625" style="738" customWidth="1"/>
    <col min="5892" max="5903" width="3.6640625" style="738" customWidth="1"/>
    <col min="5904" max="5904" width="1.44140625" style="738" customWidth="1"/>
    <col min="5905" max="5906" width="3.6640625" style="738" customWidth="1"/>
    <col min="5907" max="5907" width="2.77734375" style="738" customWidth="1"/>
    <col min="5908" max="5913" width="3.6640625" style="738" customWidth="1"/>
    <col min="5914" max="5914" width="9.44140625" style="738" customWidth="1"/>
    <col min="5915" max="5918" width="3.6640625" style="738" customWidth="1"/>
    <col min="5919" max="5919" width="6.6640625" style="738" customWidth="1"/>
    <col min="5920" max="6144" width="4" style="738"/>
    <col min="6145" max="6145" width="2.88671875" style="738" customWidth="1"/>
    <col min="6146" max="6146" width="2.33203125" style="738" customWidth="1"/>
    <col min="6147" max="6147" width="3.44140625" style="738" customWidth="1"/>
    <col min="6148" max="6159" width="3.6640625" style="738" customWidth="1"/>
    <col min="6160" max="6160" width="1.44140625" style="738" customWidth="1"/>
    <col min="6161" max="6162" width="3.6640625" style="738" customWidth="1"/>
    <col min="6163" max="6163" width="2.77734375" style="738" customWidth="1"/>
    <col min="6164" max="6169" width="3.6640625" style="738" customWidth="1"/>
    <col min="6170" max="6170" width="9.44140625" style="738" customWidth="1"/>
    <col min="6171" max="6174" width="3.6640625" style="738" customWidth="1"/>
    <col min="6175" max="6175" width="6.6640625" style="738" customWidth="1"/>
    <col min="6176" max="6400" width="4" style="738"/>
    <col min="6401" max="6401" width="2.88671875" style="738" customWidth="1"/>
    <col min="6402" max="6402" width="2.33203125" style="738" customWidth="1"/>
    <col min="6403" max="6403" width="3.44140625" style="738" customWidth="1"/>
    <col min="6404" max="6415" width="3.6640625" style="738" customWidth="1"/>
    <col min="6416" max="6416" width="1.44140625" style="738" customWidth="1"/>
    <col min="6417" max="6418" width="3.6640625" style="738" customWidth="1"/>
    <col min="6419" max="6419" width="2.77734375" style="738" customWidth="1"/>
    <col min="6420" max="6425" width="3.6640625" style="738" customWidth="1"/>
    <col min="6426" max="6426" width="9.44140625" style="738" customWidth="1"/>
    <col min="6427" max="6430" width="3.6640625" style="738" customWidth="1"/>
    <col min="6431" max="6431" width="6.6640625" style="738" customWidth="1"/>
    <col min="6432" max="6656" width="4" style="738"/>
    <col min="6657" max="6657" width="2.88671875" style="738" customWidth="1"/>
    <col min="6658" max="6658" width="2.33203125" style="738" customWidth="1"/>
    <col min="6659" max="6659" width="3.44140625" style="738" customWidth="1"/>
    <col min="6660" max="6671" width="3.6640625" style="738" customWidth="1"/>
    <col min="6672" max="6672" width="1.44140625" style="738" customWidth="1"/>
    <col min="6673" max="6674" width="3.6640625" style="738" customWidth="1"/>
    <col min="6675" max="6675" width="2.77734375" style="738" customWidth="1"/>
    <col min="6676" max="6681" width="3.6640625" style="738" customWidth="1"/>
    <col min="6682" max="6682" width="9.44140625" style="738" customWidth="1"/>
    <col min="6683" max="6686" width="3.6640625" style="738" customWidth="1"/>
    <col min="6687" max="6687" width="6.6640625" style="738" customWidth="1"/>
    <col min="6688" max="6912" width="4" style="738"/>
    <col min="6913" max="6913" width="2.88671875" style="738" customWidth="1"/>
    <col min="6914" max="6914" width="2.33203125" style="738" customWidth="1"/>
    <col min="6915" max="6915" width="3.44140625" style="738" customWidth="1"/>
    <col min="6916" max="6927" width="3.6640625" style="738" customWidth="1"/>
    <col min="6928" max="6928" width="1.44140625" style="738" customWidth="1"/>
    <col min="6929" max="6930" width="3.6640625" style="738" customWidth="1"/>
    <col min="6931" max="6931" width="2.77734375" style="738" customWidth="1"/>
    <col min="6932" max="6937" width="3.6640625" style="738" customWidth="1"/>
    <col min="6938" max="6938" width="9.44140625" style="738" customWidth="1"/>
    <col min="6939" max="6942" width="3.6640625" style="738" customWidth="1"/>
    <col min="6943" max="6943" width="6.6640625" style="738" customWidth="1"/>
    <col min="6944" max="7168" width="4" style="738"/>
    <col min="7169" max="7169" width="2.88671875" style="738" customWidth="1"/>
    <col min="7170" max="7170" width="2.33203125" style="738" customWidth="1"/>
    <col min="7171" max="7171" width="3.44140625" style="738" customWidth="1"/>
    <col min="7172" max="7183" width="3.6640625" style="738" customWidth="1"/>
    <col min="7184" max="7184" width="1.44140625" style="738" customWidth="1"/>
    <col min="7185" max="7186" width="3.6640625" style="738" customWidth="1"/>
    <col min="7187" max="7187" width="2.77734375" style="738" customWidth="1"/>
    <col min="7188" max="7193" width="3.6640625" style="738" customWidth="1"/>
    <col min="7194" max="7194" width="9.44140625" style="738" customWidth="1"/>
    <col min="7195" max="7198" width="3.6640625" style="738" customWidth="1"/>
    <col min="7199" max="7199" width="6.6640625" style="738" customWidth="1"/>
    <col min="7200" max="7424" width="4" style="738"/>
    <col min="7425" max="7425" width="2.88671875" style="738" customWidth="1"/>
    <col min="7426" max="7426" width="2.33203125" style="738" customWidth="1"/>
    <col min="7427" max="7427" width="3.44140625" style="738" customWidth="1"/>
    <col min="7428" max="7439" width="3.6640625" style="738" customWidth="1"/>
    <col min="7440" max="7440" width="1.44140625" style="738" customWidth="1"/>
    <col min="7441" max="7442" width="3.6640625" style="738" customWidth="1"/>
    <col min="7443" max="7443" width="2.77734375" style="738" customWidth="1"/>
    <col min="7444" max="7449" width="3.6640625" style="738" customWidth="1"/>
    <col min="7450" max="7450" width="9.44140625" style="738" customWidth="1"/>
    <col min="7451" max="7454" width="3.6640625" style="738" customWidth="1"/>
    <col min="7455" max="7455" width="6.6640625" style="738" customWidth="1"/>
    <col min="7456" max="7680" width="4" style="738"/>
    <col min="7681" max="7681" width="2.88671875" style="738" customWidth="1"/>
    <col min="7682" max="7682" width="2.33203125" style="738" customWidth="1"/>
    <col min="7683" max="7683" width="3.44140625" style="738" customWidth="1"/>
    <col min="7684" max="7695" width="3.6640625" style="738" customWidth="1"/>
    <col min="7696" max="7696" width="1.44140625" style="738" customWidth="1"/>
    <col min="7697" max="7698" width="3.6640625" style="738" customWidth="1"/>
    <col min="7699" max="7699" width="2.77734375" style="738" customWidth="1"/>
    <col min="7700" max="7705" width="3.6640625" style="738" customWidth="1"/>
    <col min="7706" max="7706" width="9.44140625" style="738" customWidth="1"/>
    <col min="7707" max="7710" width="3.6640625" style="738" customWidth="1"/>
    <col min="7711" max="7711" width="6.6640625" style="738" customWidth="1"/>
    <col min="7712" max="7936" width="4" style="738"/>
    <col min="7937" max="7937" width="2.88671875" style="738" customWidth="1"/>
    <col min="7938" max="7938" width="2.33203125" style="738" customWidth="1"/>
    <col min="7939" max="7939" width="3.44140625" style="738" customWidth="1"/>
    <col min="7940" max="7951" width="3.6640625" style="738" customWidth="1"/>
    <col min="7952" max="7952" width="1.44140625" style="738" customWidth="1"/>
    <col min="7953" max="7954" width="3.6640625" style="738" customWidth="1"/>
    <col min="7955" max="7955" width="2.77734375" style="738" customWidth="1"/>
    <col min="7956" max="7961" width="3.6640625" style="738" customWidth="1"/>
    <col min="7962" max="7962" width="9.44140625" style="738" customWidth="1"/>
    <col min="7963" max="7966" width="3.6640625" style="738" customWidth="1"/>
    <col min="7967" max="7967" width="6.6640625" style="738" customWidth="1"/>
    <col min="7968" max="8192" width="4" style="738"/>
    <col min="8193" max="8193" width="2.88671875" style="738" customWidth="1"/>
    <col min="8194" max="8194" width="2.33203125" style="738" customWidth="1"/>
    <col min="8195" max="8195" width="3.44140625" style="738" customWidth="1"/>
    <col min="8196" max="8207" width="3.6640625" style="738" customWidth="1"/>
    <col min="8208" max="8208" width="1.44140625" style="738" customWidth="1"/>
    <col min="8209" max="8210" width="3.6640625" style="738" customWidth="1"/>
    <col min="8211" max="8211" width="2.77734375" style="738" customWidth="1"/>
    <col min="8212" max="8217" width="3.6640625" style="738" customWidth="1"/>
    <col min="8218" max="8218" width="9.44140625" style="738" customWidth="1"/>
    <col min="8219" max="8222" width="3.6640625" style="738" customWidth="1"/>
    <col min="8223" max="8223" width="6.6640625" style="738" customWidth="1"/>
    <col min="8224" max="8448" width="4" style="738"/>
    <col min="8449" max="8449" width="2.88671875" style="738" customWidth="1"/>
    <col min="8450" max="8450" width="2.33203125" style="738" customWidth="1"/>
    <col min="8451" max="8451" width="3.44140625" style="738" customWidth="1"/>
    <col min="8452" max="8463" width="3.6640625" style="738" customWidth="1"/>
    <col min="8464" max="8464" width="1.44140625" style="738" customWidth="1"/>
    <col min="8465" max="8466" width="3.6640625" style="738" customWidth="1"/>
    <col min="8467" max="8467" width="2.77734375" style="738" customWidth="1"/>
    <col min="8468" max="8473" width="3.6640625" style="738" customWidth="1"/>
    <col min="8474" max="8474" width="9.44140625" style="738" customWidth="1"/>
    <col min="8475" max="8478" width="3.6640625" style="738" customWidth="1"/>
    <col min="8479" max="8479" width="6.6640625" style="738" customWidth="1"/>
    <col min="8480" max="8704" width="4" style="738"/>
    <col min="8705" max="8705" width="2.88671875" style="738" customWidth="1"/>
    <col min="8706" max="8706" width="2.33203125" style="738" customWidth="1"/>
    <col min="8707" max="8707" width="3.44140625" style="738" customWidth="1"/>
    <col min="8708" max="8719" width="3.6640625" style="738" customWidth="1"/>
    <col min="8720" max="8720" width="1.44140625" style="738" customWidth="1"/>
    <col min="8721" max="8722" width="3.6640625" style="738" customWidth="1"/>
    <col min="8723" max="8723" width="2.77734375" style="738" customWidth="1"/>
    <col min="8724" max="8729" width="3.6640625" style="738" customWidth="1"/>
    <col min="8730" max="8730" width="9.44140625" style="738" customWidth="1"/>
    <col min="8731" max="8734" width="3.6640625" style="738" customWidth="1"/>
    <col min="8735" max="8735" width="6.6640625" style="738" customWidth="1"/>
    <col min="8736" max="8960" width="4" style="738"/>
    <col min="8961" max="8961" width="2.88671875" style="738" customWidth="1"/>
    <col min="8962" max="8962" width="2.33203125" style="738" customWidth="1"/>
    <col min="8963" max="8963" width="3.44140625" style="738" customWidth="1"/>
    <col min="8964" max="8975" width="3.6640625" style="738" customWidth="1"/>
    <col min="8976" max="8976" width="1.44140625" style="738" customWidth="1"/>
    <col min="8977" max="8978" width="3.6640625" style="738" customWidth="1"/>
    <col min="8979" max="8979" width="2.77734375" style="738" customWidth="1"/>
    <col min="8980" max="8985" width="3.6640625" style="738" customWidth="1"/>
    <col min="8986" max="8986" width="9.44140625" style="738" customWidth="1"/>
    <col min="8987" max="8990" width="3.6640625" style="738" customWidth="1"/>
    <col min="8991" max="8991" width="6.6640625" style="738" customWidth="1"/>
    <col min="8992" max="9216" width="4" style="738"/>
    <col min="9217" max="9217" width="2.88671875" style="738" customWidth="1"/>
    <col min="9218" max="9218" width="2.33203125" style="738" customWidth="1"/>
    <col min="9219" max="9219" width="3.44140625" style="738" customWidth="1"/>
    <col min="9220" max="9231" width="3.6640625" style="738" customWidth="1"/>
    <col min="9232" max="9232" width="1.44140625" style="738" customWidth="1"/>
    <col min="9233" max="9234" width="3.6640625" style="738" customWidth="1"/>
    <col min="9235" max="9235" width="2.77734375" style="738" customWidth="1"/>
    <col min="9236" max="9241" width="3.6640625" style="738" customWidth="1"/>
    <col min="9242" max="9242" width="9.44140625" style="738" customWidth="1"/>
    <col min="9243" max="9246" width="3.6640625" style="738" customWidth="1"/>
    <col min="9247" max="9247" width="6.6640625" style="738" customWidth="1"/>
    <col min="9248" max="9472" width="4" style="738"/>
    <col min="9473" max="9473" width="2.88671875" style="738" customWidth="1"/>
    <col min="9474" max="9474" width="2.33203125" style="738" customWidth="1"/>
    <col min="9475" max="9475" width="3.44140625" style="738" customWidth="1"/>
    <col min="9476" max="9487" width="3.6640625" style="738" customWidth="1"/>
    <col min="9488" max="9488" width="1.44140625" style="738" customWidth="1"/>
    <col min="9489" max="9490" width="3.6640625" style="738" customWidth="1"/>
    <col min="9491" max="9491" width="2.77734375" style="738" customWidth="1"/>
    <col min="9492" max="9497" width="3.6640625" style="738" customWidth="1"/>
    <col min="9498" max="9498" width="9.44140625" style="738" customWidth="1"/>
    <col min="9499" max="9502" width="3.6640625" style="738" customWidth="1"/>
    <col min="9503" max="9503" width="6.6640625" style="738" customWidth="1"/>
    <col min="9504" max="9728" width="4" style="738"/>
    <col min="9729" max="9729" width="2.88671875" style="738" customWidth="1"/>
    <col min="9730" max="9730" width="2.33203125" style="738" customWidth="1"/>
    <col min="9731" max="9731" width="3.44140625" style="738" customWidth="1"/>
    <col min="9732" max="9743" width="3.6640625" style="738" customWidth="1"/>
    <col min="9744" max="9744" width="1.44140625" style="738" customWidth="1"/>
    <col min="9745" max="9746" width="3.6640625" style="738" customWidth="1"/>
    <col min="9747" max="9747" width="2.77734375" style="738" customWidth="1"/>
    <col min="9748" max="9753" width="3.6640625" style="738" customWidth="1"/>
    <col min="9754" max="9754" width="9.44140625" style="738" customWidth="1"/>
    <col min="9755" max="9758" width="3.6640625" style="738" customWidth="1"/>
    <col min="9759" max="9759" width="6.6640625" style="738" customWidth="1"/>
    <col min="9760" max="9984" width="4" style="738"/>
    <col min="9985" max="9985" width="2.88671875" style="738" customWidth="1"/>
    <col min="9986" max="9986" width="2.33203125" style="738" customWidth="1"/>
    <col min="9987" max="9987" width="3.44140625" style="738" customWidth="1"/>
    <col min="9988" max="9999" width="3.6640625" style="738" customWidth="1"/>
    <col min="10000" max="10000" width="1.44140625" style="738" customWidth="1"/>
    <col min="10001" max="10002" width="3.6640625" style="738" customWidth="1"/>
    <col min="10003" max="10003" width="2.77734375" style="738" customWidth="1"/>
    <col min="10004" max="10009" width="3.6640625" style="738" customWidth="1"/>
    <col min="10010" max="10010" width="9.44140625" style="738" customWidth="1"/>
    <col min="10011" max="10014" width="3.6640625" style="738" customWidth="1"/>
    <col min="10015" max="10015" width="6.6640625" style="738" customWidth="1"/>
    <col min="10016" max="10240" width="4" style="738"/>
    <col min="10241" max="10241" width="2.88671875" style="738" customWidth="1"/>
    <col min="10242" max="10242" width="2.33203125" style="738" customWidth="1"/>
    <col min="10243" max="10243" width="3.44140625" style="738" customWidth="1"/>
    <col min="10244" max="10255" width="3.6640625" style="738" customWidth="1"/>
    <col min="10256" max="10256" width="1.44140625" style="738" customWidth="1"/>
    <col min="10257" max="10258" width="3.6640625" style="738" customWidth="1"/>
    <col min="10259" max="10259" width="2.77734375" style="738" customWidth="1"/>
    <col min="10260" max="10265" width="3.6640625" style="738" customWidth="1"/>
    <col min="10266" max="10266" width="9.44140625" style="738" customWidth="1"/>
    <col min="10267" max="10270" width="3.6640625" style="738" customWidth="1"/>
    <col min="10271" max="10271" width="6.6640625" style="738" customWidth="1"/>
    <col min="10272" max="10496" width="4" style="738"/>
    <col min="10497" max="10497" width="2.88671875" style="738" customWidth="1"/>
    <col min="10498" max="10498" width="2.33203125" style="738" customWidth="1"/>
    <col min="10499" max="10499" width="3.44140625" style="738" customWidth="1"/>
    <col min="10500" max="10511" width="3.6640625" style="738" customWidth="1"/>
    <col min="10512" max="10512" width="1.44140625" style="738" customWidth="1"/>
    <col min="10513" max="10514" width="3.6640625" style="738" customWidth="1"/>
    <col min="10515" max="10515" width="2.77734375" style="738" customWidth="1"/>
    <col min="10516" max="10521" width="3.6640625" style="738" customWidth="1"/>
    <col min="10522" max="10522" width="9.44140625" style="738" customWidth="1"/>
    <col min="10523" max="10526" width="3.6640625" style="738" customWidth="1"/>
    <col min="10527" max="10527" width="6.6640625" style="738" customWidth="1"/>
    <col min="10528" max="10752" width="4" style="738"/>
    <col min="10753" max="10753" width="2.88671875" style="738" customWidth="1"/>
    <col min="10754" max="10754" width="2.33203125" style="738" customWidth="1"/>
    <col min="10755" max="10755" width="3.44140625" style="738" customWidth="1"/>
    <col min="10756" max="10767" width="3.6640625" style="738" customWidth="1"/>
    <col min="10768" max="10768" width="1.44140625" style="738" customWidth="1"/>
    <col min="10769" max="10770" width="3.6640625" style="738" customWidth="1"/>
    <col min="10771" max="10771" width="2.77734375" style="738" customWidth="1"/>
    <col min="10772" max="10777" width="3.6640625" style="738" customWidth="1"/>
    <col min="10778" max="10778" width="9.44140625" style="738" customWidth="1"/>
    <col min="10779" max="10782" width="3.6640625" style="738" customWidth="1"/>
    <col min="10783" max="10783" width="6.6640625" style="738" customWidth="1"/>
    <col min="10784" max="11008" width="4" style="738"/>
    <col min="11009" max="11009" width="2.88671875" style="738" customWidth="1"/>
    <col min="11010" max="11010" width="2.33203125" style="738" customWidth="1"/>
    <col min="11011" max="11011" width="3.44140625" style="738" customWidth="1"/>
    <col min="11012" max="11023" width="3.6640625" style="738" customWidth="1"/>
    <col min="11024" max="11024" width="1.44140625" style="738" customWidth="1"/>
    <col min="11025" max="11026" width="3.6640625" style="738" customWidth="1"/>
    <col min="11027" max="11027" width="2.77734375" style="738" customWidth="1"/>
    <col min="11028" max="11033" width="3.6640625" style="738" customWidth="1"/>
    <col min="11034" max="11034" width="9.44140625" style="738" customWidth="1"/>
    <col min="11035" max="11038" width="3.6640625" style="738" customWidth="1"/>
    <col min="11039" max="11039" width="6.6640625" style="738" customWidth="1"/>
    <col min="11040" max="11264" width="4" style="738"/>
    <col min="11265" max="11265" width="2.88671875" style="738" customWidth="1"/>
    <col min="11266" max="11266" width="2.33203125" style="738" customWidth="1"/>
    <col min="11267" max="11267" width="3.44140625" style="738" customWidth="1"/>
    <col min="11268" max="11279" width="3.6640625" style="738" customWidth="1"/>
    <col min="11280" max="11280" width="1.44140625" style="738" customWidth="1"/>
    <col min="11281" max="11282" width="3.6640625" style="738" customWidth="1"/>
    <col min="11283" max="11283" width="2.77734375" style="738" customWidth="1"/>
    <col min="11284" max="11289" width="3.6640625" style="738" customWidth="1"/>
    <col min="11290" max="11290" width="9.44140625" style="738" customWidth="1"/>
    <col min="11291" max="11294" width="3.6640625" style="738" customWidth="1"/>
    <col min="11295" max="11295" width="6.6640625" style="738" customWidth="1"/>
    <col min="11296" max="11520" width="4" style="738"/>
    <col min="11521" max="11521" width="2.88671875" style="738" customWidth="1"/>
    <col min="11522" max="11522" width="2.33203125" style="738" customWidth="1"/>
    <col min="11523" max="11523" width="3.44140625" style="738" customWidth="1"/>
    <col min="11524" max="11535" width="3.6640625" style="738" customWidth="1"/>
    <col min="11536" max="11536" width="1.44140625" style="738" customWidth="1"/>
    <col min="11537" max="11538" width="3.6640625" style="738" customWidth="1"/>
    <col min="11539" max="11539" width="2.77734375" style="738" customWidth="1"/>
    <col min="11540" max="11545" width="3.6640625" style="738" customWidth="1"/>
    <col min="11546" max="11546" width="9.44140625" style="738" customWidth="1"/>
    <col min="11547" max="11550" width="3.6640625" style="738" customWidth="1"/>
    <col min="11551" max="11551" width="6.6640625" style="738" customWidth="1"/>
    <col min="11552" max="11776" width="4" style="738"/>
    <col min="11777" max="11777" width="2.88671875" style="738" customWidth="1"/>
    <col min="11778" max="11778" width="2.33203125" style="738" customWidth="1"/>
    <col min="11779" max="11779" width="3.44140625" style="738" customWidth="1"/>
    <col min="11780" max="11791" width="3.6640625" style="738" customWidth="1"/>
    <col min="11792" max="11792" width="1.44140625" style="738" customWidth="1"/>
    <col min="11793" max="11794" width="3.6640625" style="738" customWidth="1"/>
    <col min="11795" max="11795" width="2.77734375" style="738" customWidth="1"/>
    <col min="11796" max="11801" width="3.6640625" style="738" customWidth="1"/>
    <col min="11802" max="11802" width="9.44140625" style="738" customWidth="1"/>
    <col min="11803" max="11806" width="3.6640625" style="738" customWidth="1"/>
    <col min="11807" max="11807" width="6.6640625" style="738" customWidth="1"/>
    <col min="11808" max="12032" width="4" style="738"/>
    <col min="12033" max="12033" width="2.88671875" style="738" customWidth="1"/>
    <col min="12034" max="12034" width="2.33203125" style="738" customWidth="1"/>
    <col min="12035" max="12035" width="3.44140625" style="738" customWidth="1"/>
    <col min="12036" max="12047" width="3.6640625" style="738" customWidth="1"/>
    <col min="12048" max="12048" width="1.44140625" style="738" customWidth="1"/>
    <col min="12049" max="12050" width="3.6640625" style="738" customWidth="1"/>
    <col min="12051" max="12051" width="2.77734375" style="738" customWidth="1"/>
    <col min="12052" max="12057" width="3.6640625" style="738" customWidth="1"/>
    <col min="12058" max="12058" width="9.44140625" style="738" customWidth="1"/>
    <col min="12059" max="12062" width="3.6640625" style="738" customWidth="1"/>
    <col min="12063" max="12063" width="6.6640625" style="738" customWidth="1"/>
    <col min="12064" max="12288" width="4" style="738"/>
    <col min="12289" max="12289" width="2.88671875" style="738" customWidth="1"/>
    <col min="12290" max="12290" width="2.33203125" style="738" customWidth="1"/>
    <col min="12291" max="12291" width="3.44140625" style="738" customWidth="1"/>
    <col min="12292" max="12303" width="3.6640625" style="738" customWidth="1"/>
    <col min="12304" max="12304" width="1.44140625" style="738" customWidth="1"/>
    <col min="12305" max="12306" width="3.6640625" style="738" customWidth="1"/>
    <col min="12307" max="12307" width="2.77734375" style="738" customWidth="1"/>
    <col min="12308" max="12313" width="3.6640625" style="738" customWidth="1"/>
    <col min="12314" max="12314" width="9.44140625" style="738" customWidth="1"/>
    <col min="12315" max="12318" width="3.6640625" style="738" customWidth="1"/>
    <col min="12319" max="12319" width="6.6640625" style="738" customWidth="1"/>
    <col min="12320" max="12544" width="4" style="738"/>
    <col min="12545" max="12545" width="2.88671875" style="738" customWidth="1"/>
    <col min="12546" max="12546" width="2.33203125" style="738" customWidth="1"/>
    <col min="12547" max="12547" width="3.44140625" style="738" customWidth="1"/>
    <col min="12548" max="12559" width="3.6640625" style="738" customWidth="1"/>
    <col min="12560" max="12560" width="1.44140625" style="738" customWidth="1"/>
    <col min="12561" max="12562" width="3.6640625" style="738" customWidth="1"/>
    <col min="12563" max="12563" width="2.77734375" style="738" customWidth="1"/>
    <col min="12564" max="12569" width="3.6640625" style="738" customWidth="1"/>
    <col min="12570" max="12570" width="9.44140625" style="738" customWidth="1"/>
    <col min="12571" max="12574" width="3.6640625" style="738" customWidth="1"/>
    <col min="12575" max="12575" width="6.6640625" style="738" customWidth="1"/>
    <col min="12576" max="12800" width="4" style="738"/>
    <col min="12801" max="12801" width="2.88671875" style="738" customWidth="1"/>
    <col min="12802" max="12802" width="2.33203125" style="738" customWidth="1"/>
    <col min="12803" max="12803" width="3.44140625" style="738" customWidth="1"/>
    <col min="12804" max="12815" width="3.6640625" style="738" customWidth="1"/>
    <col min="12816" max="12816" width="1.44140625" style="738" customWidth="1"/>
    <col min="12817" max="12818" width="3.6640625" style="738" customWidth="1"/>
    <col min="12819" max="12819" width="2.77734375" style="738" customWidth="1"/>
    <col min="12820" max="12825" width="3.6640625" style="738" customWidth="1"/>
    <col min="12826" max="12826" width="9.44140625" style="738" customWidth="1"/>
    <col min="12827" max="12830" width="3.6640625" style="738" customWidth="1"/>
    <col min="12831" max="12831" width="6.6640625" style="738" customWidth="1"/>
    <col min="12832" max="13056" width="4" style="738"/>
    <col min="13057" max="13057" width="2.88671875" style="738" customWidth="1"/>
    <col min="13058" max="13058" width="2.33203125" style="738" customWidth="1"/>
    <col min="13059" max="13059" width="3.44140625" style="738" customWidth="1"/>
    <col min="13060" max="13071" width="3.6640625" style="738" customWidth="1"/>
    <col min="13072" max="13072" width="1.44140625" style="738" customWidth="1"/>
    <col min="13073" max="13074" width="3.6640625" style="738" customWidth="1"/>
    <col min="13075" max="13075" width="2.77734375" style="738" customWidth="1"/>
    <col min="13076" max="13081" width="3.6640625" style="738" customWidth="1"/>
    <col min="13082" max="13082" width="9.44140625" style="738" customWidth="1"/>
    <col min="13083" max="13086" width="3.6640625" style="738" customWidth="1"/>
    <col min="13087" max="13087" width="6.6640625" style="738" customWidth="1"/>
    <col min="13088" max="13312" width="4" style="738"/>
    <col min="13313" max="13313" width="2.88671875" style="738" customWidth="1"/>
    <col min="13314" max="13314" width="2.33203125" style="738" customWidth="1"/>
    <col min="13315" max="13315" width="3.44140625" style="738" customWidth="1"/>
    <col min="13316" max="13327" width="3.6640625" style="738" customWidth="1"/>
    <col min="13328" max="13328" width="1.44140625" style="738" customWidth="1"/>
    <col min="13329" max="13330" width="3.6640625" style="738" customWidth="1"/>
    <col min="13331" max="13331" width="2.77734375" style="738" customWidth="1"/>
    <col min="13332" max="13337" width="3.6640625" style="738" customWidth="1"/>
    <col min="13338" max="13338" width="9.44140625" style="738" customWidth="1"/>
    <col min="13339" max="13342" width="3.6640625" style="738" customWidth="1"/>
    <col min="13343" max="13343" width="6.6640625" style="738" customWidth="1"/>
    <col min="13344" max="13568" width="4" style="738"/>
    <col min="13569" max="13569" width="2.88671875" style="738" customWidth="1"/>
    <col min="13570" max="13570" width="2.33203125" style="738" customWidth="1"/>
    <col min="13571" max="13571" width="3.44140625" style="738" customWidth="1"/>
    <col min="13572" max="13583" width="3.6640625" style="738" customWidth="1"/>
    <col min="13584" max="13584" width="1.44140625" style="738" customWidth="1"/>
    <col min="13585" max="13586" width="3.6640625" style="738" customWidth="1"/>
    <col min="13587" max="13587" width="2.77734375" style="738" customWidth="1"/>
    <col min="13588" max="13593" width="3.6640625" style="738" customWidth="1"/>
    <col min="13594" max="13594" width="9.44140625" style="738" customWidth="1"/>
    <col min="13595" max="13598" width="3.6640625" style="738" customWidth="1"/>
    <col min="13599" max="13599" width="6.6640625" style="738" customWidth="1"/>
    <col min="13600" max="13824" width="4" style="738"/>
    <col min="13825" max="13825" width="2.88671875" style="738" customWidth="1"/>
    <col min="13826" max="13826" width="2.33203125" style="738" customWidth="1"/>
    <col min="13827" max="13827" width="3.44140625" style="738" customWidth="1"/>
    <col min="13828" max="13839" width="3.6640625" style="738" customWidth="1"/>
    <col min="13840" max="13840" width="1.44140625" style="738" customWidth="1"/>
    <col min="13841" max="13842" width="3.6640625" style="738" customWidth="1"/>
    <col min="13843" max="13843" width="2.77734375" style="738" customWidth="1"/>
    <col min="13844" max="13849" width="3.6640625" style="738" customWidth="1"/>
    <col min="13850" max="13850" width="9.44140625" style="738" customWidth="1"/>
    <col min="13851" max="13854" width="3.6640625" style="738" customWidth="1"/>
    <col min="13855" max="13855" width="6.6640625" style="738" customWidth="1"/>
    <col min="13856" max="14080" width="4" style="738"/>
    <col min="14081" max="14081" width="2.88671875" style="738" customWidth="1"/>
    <col min="14082" max="14082" width="2.33203125" style="738" customWidth="1"/>
    <col min="14083" max="14083" width="3.44140625" style="738" customWidth="1"/>
    <col min="14084" max="14095" width="3.6640625" style="738" customWidth="1"/>
    <col min="14096" max="14096" width="1.44140625" style="738" customWidth="1"/>
    <col min="14097" max="14098" width="3.6640625" style="738" customWidth="1"/>
    <col min="14099" max="14099" width="2.77734375" style="738" customWidth="1"/>
    <col min="14100" max="14105" width="3.6640625" style="738" customWidth="1"/>
    <col min="14106" max="14106" width="9.44140625" style="738" customWidth="1"/>
    <col min="14107" max="14110" width="3.6640625" style="738" customWidth="1"/>
    <col min="14111" max="14111" width="6.6640625" style="738" customWidth="1"/>
    <col min="14112" max="14336" width="4" style="738"/>
    <col min="14337" max="14337" width="2.88671875" style="738" customWidth="1"/>
    <col min="14338" max="14338" width="2.33203125" style="738" customWidth="1"/>
    <col min="14339" max="14339" width="3.44140625" style="738" customWidth="1"/>
    <col min="14340" max="14351" width="3.6640625" style="738" customWidth="1"/>
    <col min="14352" max="14352" width="1.44140625" style="738" customWidth="1"/>
    <col min="14353" max="14354" width="3.6640625" style="738" customWidth="1"/>
    <col min="14355" max="14355" width="2.77734375" style="738" customWidth="1"/>
    <col min="14356" max="14361" width="3.6640625" style="738" customWidth="1"/>
    <col min="14362" max="14362" width="9.44140625" style="738" customWidth="1"/>
    <col min="14363" max="14366" width="3.6640625" style="738" customWidth="1"/>
    <col min="14367" max="14367" width="6.6640625" style="738" customWidth="1"/>
    <col min="14368" max="14592" width="4" style="738"/>
    <col min="14593" max="14593" width="2.88671875" style="738" customWidth="1"/>
    <col min="14594" max="14594" width="2.33203125" style="738" customWidth="1"/>
    <col min="14595" max="14595" width="3.44140625" style="738" customWidth="1"/>
    <col min="14596" max="14607" width="3.6640625" style="738" customWidth="1"/>
    <col min="14608" max="14608" width="1.44140625" style="738" customWidth="1"/>
    <col min="14609" max="14610" width="3.6640625" style="738" customWidth="1"/>
    <col min="14611" max="14611" width="2.77734375" style="738" customWidth="1"/>
    <col min="14612" max="14617" width="3.6640625" style="738" customWidth="1"/>
    <col min="14618" max="14618" width="9.44140625" style="738" customWidth="1"/>
    <col min="14619" max="14622" width="3.6640625" style="738" customWidth="1"/>
    <col min="14623" max="14623" width="6.6640625" style="738" customWidth="1"/>
    <col min="14624" max="14848" width="4" style="738"/>
    <col min="14849" max="14849" width="2.88671875" style="738" customWidth="1"/>
    <col min="14850" max="14850" width="2.33203125" style="738" customWidth="1"/>
    <col min="14851" max="14851" width="3.44140625" style="738" customWidth="1"/>
    <col min="14852" max="14863" width="3.6640625" style="738" customWidth="1"/>
    <col min="14864" max="14864" width="1.44140625" style="738" customWidth="1"/>
    <col min="14865" max="14866" width="3.6640625" style="738" customWidth="1"/>
    <col min="14867" max="14867" width="2.77734375" style="738" customWidth="1"/>
    <col min="14868" max="14873" width="3.6640625" style="738" customWidth="1"/>
    <col min="14874" max="14874" width="9.44140625" style="738" customWidth="1"/>
    <col min="14875" max="14878" width="3.6640625" style="738" customWidth="1"/>
    <col min="14879" max="14879" width="6.6640625" style="738" customWidth="1"/>
    <col min="14880" max="15104" width="4" style="738"/>
    <col min="15105" max="15105" width="2.88671875" style="738" customWidth="1"/>
    <col min="15106" max="15106" width="2.33203125" style="738" customWidth="1"/>
    <col min="15107" max="15107" width="3.44140625" style="738" customWidth="1"/>
    <col min="15108" max="15119" width="3.6640625" style="738" customWidth="1"/>
    <col min="15120" max="15120" width="1.44140625" style="738" customWidth="1"/>
    <col min="15121" max="15122" width="3.6640625" style="738" customWidth="1"/>
    <col min="15123" max="15123" width="2.77734375" style="738" customWidth="1"/>
    <col min="15124" max="15129" width="3.6640625" style="738" customWidth="1"/>
    <col min="15130" max="15130" width="9.44140625" style="738" customWidth="1"/>
    <col min="15131" max="15134" width="3.6640625" style="738" customWidth="1"/>
    <col min="15135" max="15135" width="6.6640625" style="738" customWidth="1"/>
    <col min="15136" max="15360" width="4" style="738"/>
    <col min="15361" max="15361" width="2.88671875" style="738" customWidth="1"/>
    <col min="15362" max="15362" width="2.33203125" style="738" customWidth="1"/>
    <col min="15363" max="15363" width="3.44140625" style="738" customWidth="1"/>
    <col min="15364" max="15375" width="3.6640625" style="738" customWidth="1"/>
    <col min="15376" max="15376" width="1.44140625" style="738" customWidth="1"/>
    <col min="15377" max="15378" width="3.6640625" style="738" customWidth="1"/>
    <col min="15379" max="15379" width="2.77734375" style="738" customWidth="1"/>
    <col min="15380" max="15385" width="3.6640625" style="738" customWidth="1"/>
    <col min="15386" max="15386" width="9.44140625" style="738" customWidth="1"/>
    <col min="15387" max="15390" width="3.6640625" style="738" customWidth="1"/>
    <col min="15391" max="15391" width="6.6640625" style="738" customWidth="1"/>
    <col min="15392" max="15616" width="4" style="738"/>
    <col min="15617" max="15617" width="2.88671875" style="738" customWidth="1"/>
    <col min="15618" max="15618" width="2.33203125" style="738" customWidth="1"/>
    <col min="15619" max="15619" width="3.44140625" style="738" customWidth="1"/>
    <col min="15620" max="15631" width="3.6640625" style="738" customWidth="1"/>
    <col min="15632" max="15632" width="1.44140625" style="738" customWidth="1"/>
    <col min="15633" max="15634" width="3.6640625" style="738" customWidth="1"/>
    <col min="15635" max="15635" width="2.77734375" style="738" customWidth="1"/>
    <col min="15636" max="15641" width="3.6640625" style="738" customWidth="1"/>
    <col min="15642" max="15642" width="9.44140625" style="738" customWidth="1"/>
    <col min="15643" max="15646" width="3.6640625" style="738" customWidth="1"/>
    <col min="15647" max="15647" width="6.6640625" style="738" customWidth="1"/>
    <col min="15648" max="15872" width="4" style="738"/>
    <col min="15873" max="15873" width="2.88671875" style="738" customWidth="1"/>
    <col min="15874" max="15874" width="2.33203125" style="738" customWidth="1"/>
    <col min="15875" max="15875" width="3.44140625" style="738" customWidth="1"/>
    <col min="15876" max="15887" width="3.6640625" style="738" customWidth="1"/>
    <col min="15888" max="15888" width="1.44140625" style="738" customWidth="1"/>
    <col min="15889" max="15890" width="3.6640625" style="738" customWidth="1"/>
    <col min="15891" max="15891" width="2.77734375" style="738" customWidth="1"/>
    <col min="15892" max="15897" width="3.6640625" style="738" customWidth="1"/>
    <col min="15898" max="15898" width="9.44140625" style="738" customWidth="1"/>
    <col min="15899" max="15902" width="3.6640625" style="738" customWidth="1"/>
    <col min="15903" max="15903" width="6.6640625" style="738" customWidth="1"/>
    <col min="15904" max="16128" width="4" style="738"/>
    <col min="16129" max="16129" width="2.88671875" style="738" customWidth="1"/>
    <col min="16130" max="16130" width="2.33203125" style="738" customWidth="1"/>
    <col min="16131" max="16131" width="3.44140625" style="738" customWidth="1"/>
    <col min="16132" max="16143" width="3.6640625" style="738" customWidth="1"/>
    <col min="16144" max="16144" width="1.44140625" style="738" customWidth="1"/>
    <col min="16145" max="16146" width="3.6640625" style="738" customWidth="1"/>
    <col min="16147" max="16147" width="2.77734375" style="738" customWidth="1"/>
    <col min="16148" max="16153" width="3.6640625" style="738" customWidth="1"/>
    <col min="16154" max="16154" width="9.44140625" style="738" customWidth="1"/>
    <col min="16155" max="16158" width="3.6640625" style="738" customWidth="1"/>
    <col min="16159" max="16159" width="6.6640625" style="738" customWidth="1"/>
    <col min="16160" max="16384" width="4" style="738"/>
  </cols>
  <sheetData>
    <row r="2" spans="2:31">
      <c r="B2" s="738" t="s">
        <v>1482</v>
      </c>
    </row>
    <row r="3" spans="2:31">
      <c r="U3" s="750"/>
      <c r="X3" s="45" t="s">
        <v>544</v>
      </c>
      <c r="Y3" s="1899"/>
      <c r="Z3" s="1899"/>
      <c r="AA3" s="45" t="s">
        <v>34</v>
      </c>
      <c r="AB3" s="736"/>
      <c r="AC3" s="45" t="s">
        <v>1109</v>
      </c>
      <c r="AD3" s="736"/>
      <c r="AE3" s="45" t="s">
        <v>241</v>
      </c>
    </row>
    <row r="4" spans="2:31">
      <c r="T4" s="691"/>
      <c r="U4" s="691"/>
      <c r="V4" s="691"/>
    </row>
    <row r="5" spans="2:31">
      <c r="B5" s="1899" t="s">
        <v>1483</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row>
    <row r="7" spans="2:31" ht="23.25" customHeight="1">
      <c r="B7" s="845" t="s">
        <v>1110</v>
      </c>
      <c r="C7" s="845"/>
      <c r="D7" s="845"/>
      <c r="E7" s="845"/>
      <c r="F7" s="1787"/>
      <c r="G7" s="1788"/>
      <c r="H7" s="1788"/>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9"/>
    </row>
    <row r="8" spans="2:31" ht="23.25" customHeight="1">
      <c r="B8" s="845" t="s">
        <v>1111</v>
      </c>
      <c r="C8" s="845"/>
      <c r="D8" s="845"/>
      <c r="E8" s="845"/>
      <c r="F8" s="730" t="s">
        <v>121</v>
      </c>
      <c r="G8" s="705" t="s">
        <v>1112</v>
      </c>
      <c r="H8" s="705"/>
      <c r="I8" s="705"/>
      <c r="J8" s="705"/>
      <c r="K8" s="731" t="s">
        <v>121</v>
      </c>
      <c r="L8" s="705" t="s">
        <v>1113</v>
      </c>
      <c r="M8" s="705"/>
      <c r="N8" s="705"/>
      <c r="O8" s="705"/>
      <c r="P8" s="705"/>
      <c r="Q8" s="731" t="s">
        <v>121</v>
      </c>
      <c r="R8" s="705" t="s">
        <v>1114</v>
      </c>
      <c r="S8" s="705"/>
      <c r="T8" s="705"/>
      <c r="U8" s="705"/>
      <c r="V8" s="705"/>
      <c r="W8" s="705"/>
      <c r="X8" s="705"/>
      <c r="Y8" s="705"/>
      <c r="Z8" s="705"/>
      <c r="AA8" s="705"/>
      <c r="AB8" s="705"/>
      <c r="AC8" s="705"/>
      <c r="AD8" s="761"/>
      <c r="AE8" s="762"/>
    </row>
    <row r="9" spans="2:31" ht="25.05" customHeight="1">
      <c r="B9" s="2002" t="s">
        <v>1115</v>
      </c>
      <c r="C9" s="2003"/>
      <c r="D9" s="2003"/>
      <c r="E9" s="2004"/>
      <c r="F9" s="736" t="s">
        <v>121</v>
      </c>
      <c r="G9" s="846" t="s">
        <v>1484</v>
      </c>
      <c r="H9" s="750"/>
      <c r="I9" s="750"/>
      <c r="J9" s="750"/>
      <c r="K9" s="750"/>
      <c r="L9" s="750"/>
      <c r="M9" s="750"/>
      <c r="N9" s="750"/>
      <c r="O9" s="750"/>
      <c r="Q9" s="764"/>
      <c r="R9" s="734" t="s">
        <v>121</v>
      </c>
      <c r="S9" s="750" t="s">
        <v>1485</v>
      </c>
      <c r="T9" s="750"/>
      <c r="U9" s="750"/>
      <c r="V9" s="750"/>
      <c r="W9" s="22"/>
      <c r="X9" s="22"/>
      <c r="Y9" s="22"/>
      <c r="Z9" s="22"/>
      <c r="AA9" s="22"/>
      <c r="AB9" s="22"/>
      <c r="AC9" s="22"/>
      <c r="AD9" s="764"/>
      <c r="AE9" s="765"/>
    </row>
    <row r="10" spans="2:31" ht="25.05" customHeight="1">
      <c r="B10" s="2008"/>
      <c r="C10" s="1899"/>
      <c r="D10" s="1899"/>
      <c r="E10" s="2009"/>
      <c r="F10" s="736" t="s">
        <v>121</v>
      </c>
      <c r="G10" s="846" t="s">
        <v>1486</v>
      </c>
      <c r="H10" s="750"/>
      <c r="I10" s="750"/>
      <c r="J10" s="750"/>
      <c r="K10" s="750"/>
      <c r="L10" s="750"/>
      <c r="M10" s="750"/>
      <c r="N10" s="750"/>
      <c r="O10" s="750"/>
      <c r="R10" s="736" t="s">
        <v>121</v>
      </c>
      <c r="S10" s="750" t="s">
        <v>1487</v>
      </c>
      <c r="T10" s="750"/>
      <c r="U10" s="750"/>
      <c r="V10" s="750"/>
      <c r="W10" s="750"/>
      <c r="X10" s="750"/>
      <c r="Y10" s="750"/>
      <c r="Z10" s="750"/>
      <c r="AA10" s="750"/>
      <c r="AB10" s="750"/>
      <c r="AC10" s="750"/>
      <c r="AE10" s="444"/>
    </row>
    <row r="11" spans="2:31" ht="25.05" customHeight="1">
      <c r="B11" s="2005"/>
      <c r="C11" s="2006"/>
      <c r="D11" s="2006"/>
      <c r="E11" s="2007"/>
      <c r="F11" s="736" t="s">
        <v>121</v>
      </c>
      <c r="G11" s="750" t="s">
        <v>1488</v>
      </c>
      <c r="H11" s="750"/>
      <c r="I11" s="750"/>
      <c r="J11" s="750"/>
      <c r="K11" s="750"/>
      <c r="L11" s="750"/>
      <c r="M11" s="750"/>
      <c r="N11" s="750"/>
      <c r="O11" s="750"/>
      <c r="R11" s="736"/>
      <c r="S11" s="750"/>
      <c r="T11" s="750"/>
      <c r="U11" s="750"/>
      <c r="V11" s="750"/>
      <c r="W11" s="750"/>
      <c r="X11" s="750"/>
      <c r="Y11" s="750"/>
      <c r="Z11" s="750"/>
      <c r="AA11" s="750"/>
      <c r="AB11" s="750"/>
      <c r="AC11" s="750"/>
      <c r="AE11" s="444"/>
    </row>
    <row r="12" spans="2:31" ht="30.75" customHeight="1">
      <c r="B12" s="845" t="s">
        <v>1116</v>
      </c>
      <c r="C12" s="845"/>
      <c r="D12" s="845"/>
      <c r="E12" s="845"/>
      <c r="F12" s="730" t="s">
        <v>121</v>
      </c>
      <c r="G12" s="705" t="s">
        <v>1489</v>
      </c>
      <c r="H12" s="848"/>
      <c r="I12" s="848"/>
      <c r="J12" s="848"/>
      <c r="K12" s="848"/>
      <c r="L12" s="848"/>
      <c r="M12" s="848"/>
      <c r="N12" s="848"/>
      <c r="O12" s="848"/>
      <c r="P12" s="848"/>
      <c r="Q12" s="761"/>
      <c r="R12" s="731" t="s">
        <v>121</v>
      </c>
      <c r="S12" s="705" t="s">
        <v>1490</v>
      </c>
      <c r="T12" s="848"/>
      <c r="U12" s="848"/>
      <c r="V12" s="848"/>
      <c r="W12" s="848"/>
      <c r="X12" s="848"/>
      <c r="Y12" s="848"/>
      <c r="Z12" s="848"/>
      <c r="AA12" s="848"/>
      <c r="AB12" s="848"/>
      <c r="AC12" s="848"/>
      <c r="AD12" s="761"/>
      <c r="AE12" s="762"/>
    </row>
    <row r="14" spans="2:31">
      <c r="B14" s="760"/>
      <c r="C14" s="761"/>
      <c r="D14" s="761"/>
      <c r="E14" s="761"/>
      <c r="F14" s="761"/>
      <c r="G14" s="761"/>
      <c r="H14" s="761"/>
      <c r="I14" s="761"/>
      <c r="J14" s="761"/>
      <c r="K14" s="761"/>
      <c r="L14" s="761"/>
      <c r="M14" s="761"/>
      <c r="N14" s="761"/>
      <c r="O14" s="761"/>
      <c r="P14" s="761"/>
      <c r="Q14" s="761"/>
      <c r="R14" s="761"/>
      <c r="S14" s="761"/>
      <c r="T14" s="761"/>
      <c r="U14" s="761"/>
      <c r="V14" s="761"/>
      <c r="W14" s="761"/>
      <c r="X14" s="761"/>
      <c r="Y14" s="761"/>
      <c r="Z14" s="762"/>
      <c r="AA14" s="730"/>
      <c r="AB14" s="731" t="s">
        <v>1119</v>
      </c>
      <c r="AC14" s="731" t="s">
        <v>440</v>
      </c>
      <c r="AD14" s="731" t="s">
        <v>674</v>
      </c>
      <c r="AE14" s="762"/>
    </row>
    <row r="15" spans="2:31">
      <c r="B15" s="763" t="s">
        <v>1491</v>
      </c>
      <c r="C15" s="764"/>
      <c r="D15" s="764"/>
      <c r="E15" s="764"/>
      <c r="F15" s="764"/>
      <c r="G15" s="764"/>
      <c r="H15" s="764"/>
      <c r="I15" s="764"/>
      <c r="J15" s="764"/>
      <c r="K15" s="764"/>
      <c r="L15" s="764"/>
      <c r="M15" s="764"/>
      <c r="N15" s="764"/>
      <c r="O15" s="764"/>
      <c r="P15" s="764"/>
      <c r="Q15" s="764"/>
      <c r="R15" s="764"/>
      <c r="S15" s="764"/>
      <c r="T15" s="764"/>
      <c r="U15" s="764"/>
      <c r="V15" s="764"/>
      <c r="W15" s="764"/>
      <c r="X15" s="764"/>
      <c r="Y15" s="764"/>
      <c r="Z15" s="23"/>
      <c r="AA15" s="733"/>
      <c r="AB15" s="734"/>
      <c r="AC15" s="734"/>
      <c r="AD15" s="764"/>
      <c r="AE15" s="765"/>
    </row>
    <row r="16" spans="2:31">
      <c r="B16" s="450"/>
      <c r="C16" s="849" t="s">
        <v>1121</v>
      </c>
      <c r="D16" s="738" t="s">
        <v>1492</v>
      </c>
      <c r="Z16" s="850"/>
      <c r="AA16" s="851"/>
      <c r="AB16" s="736" t="s">
        <v>121</v>
      </c>
      <c r="AC16" s="736" t="s">
        <v>440</v>
      </c>
      <c r="AD16" s="736" t="s">
        <v>121</v>
      </c>
      <c r="AE16" s="444"/>
    </row>
    <row r="17" spans="2:31">
      <c r="B17" s="450"/>
      <c r="D17" s="738" t="s">
        <v>1123</v>
      </c>
      <c r="Z17" s="751"/>
      <c r="AA17" s="735"/>
      <c r="AB17" s="736"/>
      <c r="AC17" s="736"/>
      <c r="AE17" s="444"/>
    </row>
    <row r="18" spans="2:31" ht="6" customHeight="1">
      <c r="B18" s="450"/>
      <c r="Z18" s="751"/>
      <c r="AA18" s="735"/>
      <c r="AB18" s="736"/>
      <c r="AC18" s="736"/>
      <c r="AE18" s="444"/>
    </row>
    <row r="19" spans="2:31">
      <c r="B19" s="450"/>
      <c r="D19" s="704" t="s">
        <v>1124</v>
      </c>
      <c r="E19" s="705"/>
      <c r="F19" s="705"/>
      <c r="G19" s="705"/>
      <c r="H19" s="705"/>
      <c r="I19" s="705"/>
      <c r="J19" s="705"/>
      <c r="K19" s="705"/>
      <c r="L19" s="705"/>
      <c r="M19" s="705"/>
      <c r="N19" s="705"/>
      <c r="O19" s="761"/>
      <c r="P19" s="761"/>
      <c r="Q19" s="761"/>
      <c r="R19" s="761"/>
      <c r="S19" s="705"/>
      <c r="T19" s="705"/>
      <c r="U19" s="1787"/>
      <c r="V19" s="1788"/>
      <c r="W19" s="1788"/>
      <c r="X19" s="761" t="s">
        <v>1125</v>
      </c>
      <c r="Y19" s="450"/>
      <c r="Z19" s="751"/>
      <c r="AA19" s="735"/>
      <c r="AB19" s="736"/>
      <c r="AC19" s="736"/>
      <c r="AE19" s="444"/>
    </row>
    <row r="20" spans="2:31">
      <c r="B20" s="450"/>
      <c r="D20" s="704" t="s">
        <v>1493</v>
      </c>
      <c r="E20" s="705"/>
      <c r="F20" s="705"/>
      <c r="G20" s="705"/>
      <c r="H20" s="705"/>
      <c r="I20" s="705"/>
      <c r="J20" s="705"/>
      <c r="K20" s="705"/>
      <c r="L20" s="705"/>
      <c r="M20" s="705"/>
      <c r="N20" s="705"/>
      <c r="O20" s="761"/>
      <c r="P20" s="761"/>
      <c r="Q20" s="761"/>
      <c r="R20" s="761"/>
      <c r="S20" s="705"/>
      <c r="T20" s="705"/>
      <c r="U20" s="1787"/>
      <c r="V20" s="1788"/>
      <c r="W20" s="1788"/>
      <c r="X20" s="761" t="s">
        <v>1125</v>
      </c>
      <c r="Y20" s="450"/>
      <c r="Z20" s="444"/>
      <c r="AA20" s="735"/>
      <c r="AB20" s="736"/>
      <c r="AC20" s="736"/>
      <c r="AE20" s="444"/>
    </row>
    <row r="21" spans="2:31">
      <c r="B21" s="450"/>
      <c r="D21" s="704" t="s">
        <v>1127</v>
      </c>
      <c r="E21" s="705"/>
      <c r="F21" s="705"/>
      <c r="G21" s="705"/>
      <c r="H21" s="705"/>
      <c r="I21" s="705"/>
      <c r="J21" s="705"/>
      <c r="K21" s="705"/>
      <c r="L21" s="705"/>
      <c r="M21" s="705"/>
      <c r="N21" s="705"/>
      <c r="O21" s="761"/>
      <c r="P21" s="761"/>
      <c r="Q21" s="761"/>
      <c r="R21" s="761"/>
      <c r="S21" s="705"/>
      <c r="T21" s="852" t="str">
        <f>(IFERROR(ROUNDDOWN(T20/T19*100,0),""))</f>
        <v/>
      </c>
      <c r="U21" s="2289" t="str">
        <f>(IFERROR(ROUNDDOWN(U20/U19*100,0),""))</f>
        <v/>
      </c>
      <c r="V21" s="2290"/>
      <c r="W21" s="2290"/>
      <c r="X21" s="761" t="s">
        <v>60</v>
      </c>
      <c r="Y21" s="450"/>
      <c r="Z21" s="737"/>
      <c r="AA21" s="735"/>
      <c r="AB21" s="736"/>
      <c r="AC21" s="736"/>
      <c r="AE21" s="444"/>
    </row>
    <row r="22" spans="2:31">
      <c r="B22" s="450"/>
      <c r="D22" s="738" t="s">
        <v>1494</v>
      </c>
      <c r="Z22" s="737"/>
      <c r="AA22" s="735"/>
      <c r="AB22" s="736"/>
      <c r="AC22" s="736"/>
      <c r="AE22" s="444"/>
    </row>
    <row r="23" spans="2:31">
      <c r="B23" s="450"/>
      <c r="E23" s="738" t="s">
        <v>1495</v>
      </c>
      <c r="Z23" s="737"/>
      <c r="AA23" s="735"/>
      <c r="AB23" s="736"/>
      <c r="AC23" s="736"/>
      <c r="AE23" s="444"/>
    </row>
    <row r="24" spans="2:31">
      <c r="B24" s="450"/>
      <c r="Z24" s="737"/>
      <c r="AA24" s="735"/>
      <c r="AB24" s="736"/>
      <c r="AC24" s="736"/>
      <c r="AE24" s="444"/>
    </row>
    <row r="25" spans="2:31">
      <c r="B25" s="450"/>
      <c r="C25" s="849" t="s">
        <v>1130</v>
      </c>
      <c r="D25" s="738" t="s">
        <v>1496</v>
      </c>
      <c r="Z25" s="850"/>
      <c r="AA25" s="735"/>
      <c r="AB25" s="736" t="s">
        <v>121</v>
      </c>
      <c r="AC25" s="736" t="s">
        <v>440</v>
      </c>
      <c r="AD25" s="736" t="s">
        <v>121</v>
      </c>
      <c r="AE25" s="444"/>
    </row>
    <row r="26" spans="2:31">
      <c r="B26" s="450"/>
      <c r="C26" s="849"/>
      <c r="D26" s="738" t="s">
        <v>1497</v>
      </c>
      <c r="Z26" s="850"/>
      <c r="AA26" s="735"/>
      <c r="AB26" s="736"/>
      <c r="AC26" s="736"/>
      <c r="AD26" s="736"/>
      <c r="AE26" s="444"/>
    </row>
    <row r="27" spans="2:31">
      <c r="B27" s="450"/>
      <c r="C27" s="849"/>
      <c r="D27" s="738" t="s">
        <v>1498</v>
      </c>
      <c r="Z27" s="850"/>
      <c r="AA27" s="735"/>
      <c r="AB27" s="736"/>
      <c r="AC27" s="736"/>
      <c r="AD27" s="736"/>
      <c r="AE27" s="444"/>
    </row>
    <row r="28" spans="2:31">
      <c r="B28" s="450"/>
      <c r="C28" s="849"/>
      <c r="D28" s="738" t="s">
        <v>1499</v>
      </c>
      <c r="Z28" s="850"/>
      <c r="AA28" s="735"/>
      <c r="AB28" s="736"/>
      <c r="AC28" s="736"/>
      <c r="AD28" s="736"/>
      <c r="AE28" s="444"/>
    </row>
    <row r="29" spans="2:31" ht="6" customHeight="1">
      <c r="B29" s="450"/>
      <c r="Z29" s="737"/>
      <c r="AA29" s="735"/>
      <c r="AB29" s="736"/>
      <c r="AC29" s="736"/>
      <c r="AE29" s="444"/>
    </row>
    <row r="30" spans="2:31">
      <c r="B30" s="450"/>
      <c r="C30" s="849"/>
      <c r="D30" s="41" t="s">
        <v>1500</v>
      </c>
      <c r="E30" s="22"/>
      <c r="F30" s="22"/>
      <c r="G30" s="22"/>
      <c r="H30" s="22"/>
      <c r="I30" s="22"/>
      <c r="J30" s="22"/>
      <c r="K30" s="22"/>
      <c r="L30" s="22"/>
      <c r="M30" s="22"/>
      <c r="N30" s="22"/>
      <c r="O30" s="764"/>
      <c r="P30" s="764"/>
      <c r="Q30" s="764"/>
      <c r="R30" s="764"/>
      <c r="S30" s="764"/>
      <c r="T30" s="765"/>
      <c r="U30" s="2002"/>
      <c r="V30" s="2003"/>
      <c r="W30" s="2003"/>
      <c r="X30" s="2004" t="s">
        <v>1125</v>
      </c>
      <c r="Z30" s="737"/>
      <c r="AA30" s="735"/>
      <c r="AB30" s="736"/>
      <c r="AC30" s="736"/>
      <c r="AE30" s="444"/>
    </row>
    <row r="31" spans="2:31">
      <c r="B31" s="450"/>
      <c r="C31" s="849"/>
      <c r="D31" s="856" t="s">
        <v>1501</v>
      </c>
      <c r="E31" s="750"/>
      <c r="F31" s="750"/>
      <c r="G31" s="750"/>
      <c r="H31" s="750"/>
      <c r="I31" s="750"/>
      <c r="J31" s="750"/>
      <c r="K31" s="750"/>
      <c r="L31" s="750"/>
      <c r="M31" s="750"/>
      <c r="N31" s="750"/>
      <c r="T31" s="444"/>
      <c r="U31" s="2008"/>
      <c r="V31" s="1899"/>
      <c r="W31" s="1899"/>
      <c r="X31" s="2009"/>
      <c r="Z31" s="737"/>
      <c r="AA31" s="735"/>
      <c r="AB31" s="736"/>
      <c r="AC31" s="736"/>
      <c r="AE31" s="444"/>
    </row>
    <row r="32" spans="2:31">
      <c r="B32" s="450"/>
      <c r="C32" s="849"/>
      <c r="D32" s="856" t="s">
        <v>1502</v>
      </c>
      <c r="E32" s="750"/>
      <c r="F32" s="750"/>
      <c r="G32" s="750"/>
      <c r="H32" s="750"/>
      <c r="I32" s="750"/>
      <c r="J32" s="750"/>
      <c r="K32" s="750"/>
      <c r="L32" s="750"/>
      <c r="M32" s="750"/>
      <c r="N32" s="750"/>
      <c r="T32" s="444"/>
      <c r="U32" s="2008"/>
      <c r="V32" s="1899"/>
      <c r="W32" s="1899"/>
      <c r="X32" s="2009"/>
      <c r="Z32" s="737"/>
      <c r="AA32" s="735"/>
      <c r="AB32" s="736"/>
      <c r="AC32" s="736"/>
      <c r="AE32" s="444"/>
    </row>
    <row r="33" spans="2:35">
      <c r="B33" s="450"/>
      <c r="C33" s="849"/>
      <c r="D33" s="857" t="s">
        <v>1503</v>
      </c>
      <c r="E33" s="711"/>
      <c r="F33" s="711"/>
      <c r="G33" s="711"/>
      <c r="H33" s="711"/>
      <c r="I33" s="711"/>
      <c r="J33" s="711"/>
      <c r="K33" s="711"/>
      <c r="L33" s="711"/>
      <c r="M33" s="711"/>
      <c r="N33" s="711"/>
      <c r="O33" s="767"/>
      <c r="P33" s="767"/>
      <c r="Q33" s="767"/>
      <c r="R33" s="767"/>
      <c r="S33" s="767"/>
      <c r="T33" s="768"/>
      <c r="U33" s="2005"/>
      <c r="V33" s="2006"/>
      <c r="W33" s="2006"/>
      <c r="X33" s="2007"/>
      <c r="Z33" s="737"/>
      <c r="AA33" s="735"/>
      <c r="AB33" s="736"/>
      <c r="AC33" s="736"/>
      <c r="AE33" s="444"/>
    </row>
    <row r="34" spans="2:35" ht="4.5" customHeight="1">
      <c r="B34" s="450"/>
      <c r="C34" s="849"/>
      <c r="D34" s="750"/>
      <c r="E34" s="750"/>
      <c r="F34" s="750"/>
      <c r="G34" s="750"/>
      <c r="H34" s="750"/>
      <c r="I34" s="750"/>
      <c r="J34" s="750"/>
      <c r="K34" s="750"/>
      <c r="L34" s="750"/>
      <c r="M34" s="750"/>
      <c r="N34" s="750"/>
      <c r="U34" s="736"/>
      <c r="V34" s="736"/>
      <c r="W34" s="736"/>
      <c r="Z34" s="737"/>
      <c r="AA34" s="735"/>
      <c r="AB34" s="736"/>
      <c r="AC34" s="736"/>
      <c r="AE34" s="444"/>
    </row>
    <row r="35" spans="2:35">
      <c r="B35" s="450"/>
      <c r="C35" s="849"/>
      <c r="J35" s="1899"/>
      <c r="K35" s="1899"/>
      <c r="L35" s="1899"/>
      <c r="M35" s="1899"/>
      <c r="N35" s="1899"/>
      <c r="O35" s="1899"/>
      <c r="P35" s="1899"/>
      <c r="Q35" s="1899"/>
      <c r="R35" s="1899"/>
      <c r="S35" s="1899"/>
      <c r="T35" s="1899"/>
      <c r="U35" s="1899"/>
      <c r="V35" s="1899"/>
      <c r="Z35" s="751"/>
      <c r="AA35" s="735"/>
      <c r="AB35" s="736"/>
      <c r="AC35" s="736"/>
      <c r="AE35" s="444"/>
    </row>
    <row r="36" spans="2:35">
      <c r="B36" s="450"/>
      <c r="C36" s="849" t="s">
        <v>1148</v>
      </c>
      <c r="D36" s="738" t="s">
        <v>1504</v>
      </c>
      <c r="Z36" s="850"/>
      <c r="AA36" s="851"/>
      <c r="AB36" s="736" t="s">
        <v>121</v>
      </c>
      <c r="AC36" s="736" t="s">
        <v>440</v>
      </c>
      <c r="AD36" s="736" t="s">
        <v>121</v>
      </c>
      <c r="AE36" s="444"/>
    </row>
    <row r="37" spans="2:35">
      <c r="B37" s="450"/>
      <c r="D37" s="738" t="s">
        <v>1505</v>
      </c>
      <c r="E37" s="750"/>
      <c r="F37" s="750"/>
      <c r="G37" s="750"/>
      <c r="H37" s="750"/>
      <c r="I37" s="750"/>
      <c r="J37" s="750"/>
      <c r="K37" s="750"/>
      <c r="L37" s="750"/>
      <c r="M37" s="750"/>
      <c r="N37" s="750"/>
      <c r="O37" s="448"/>
      <c r="P37" s="448"/>
      <c r="Q37" s="448"/>
      <c r="Z37" s="737"/>
      <c r="AA37" s="735"/>
      <c r="AB37" s="736"/>
      <c r="AC37" s="736"/>
      <c r="AE37" s="444"/>
    </row>
    <row r="38" spans="2:35" ht="14.25" customHeight="1">
      <c r="B38" s="450"/>
      <c r="C38" s="849"/>
      <c r="Z38" s="850"/>
      <c r="AA38" s="851"/>
      <c r="AB38" s="736"/>
      <c r="AC38" s="736"/>
      <c r="AD38" s="736"/>
      <c r="AE38" s="444"/>
    </row>
    <row r="39" spans="2:35" ht="14.25" customHeight="1">
      <c r="B39" s="450"/>
      <c r="C39" s="849" t="s">
        <v>1506</v>
      </c>
      <c r="D39" s="738" t="s">
        <v>1507</v>
      </c>
      <c r="Z39" s="850"/>
      <c r="AA39" s="851"/>
      <c r="AB39" s="736" t="s">
        <v>121</v>
      </c>
      <c r="AC39" s="736" t="s">
        <v>440</v>
      </c>
      <c r="AD39" s="736" t="s">
        <v>121</v>
      </c>
      <c r="AE39" s="444"/>
    </row>
    <row r="40" spans="2:35" ht="14.25" customHeight="1">
      <c r="B40" s="450"/>
      <c r="C40" s="849"/>
      <c r="D40" s="738" t="s">
        <v>1508</v>
      </c>
      <c r="Z40" s="850"/>
      <c r="AA40" s="851"/>
      <c r="AB40" s="736"/>
      <c r="AC40" s="736"/>
      <c r="AD40" s="736"/>
      <c r="AE40" s="444"/>
    </row>
    <row r="41" spans="2:35">
      <c r="B41" s="450"/>
      <c r="D41" s="738" t="s">
        <v>1509</v>
      </c>
      <c r="Z41" s="737"/>
      <c r="AA41" s="735"/>
      <c r="AB41" s="736"/>
      <c r="AC41" s="736"/>
      <c r="AE41" s="444"/>
    </row>
    <row r="42" spans="2:35">
      <c r="B42" s="450"/>
      <c r="Z42" s="751"/>
      <c r="AA42" s="735"/>
      <c r="AB42" s="736"/>
      <c r="AC42" s="736"/>
      <c r="AE42" s="444"/>
    </row>
    <row r="43" spans="2:35">
      <c r="B43" s="450" t="s">
        <v>1510</v>
      </c>
      <c r="Z43" s="737"/>
      <c r="AA43" s="735"/>
      <c r="AB43" s="736"/>
      <c r="AC43" s="736"/>
      <c r="AE43" s="444"/>
    </row>
    <row r="44" spans="2:35" ht="17.25" customHeight="1">
      <c r="B44" s="450"/>
      <c r="C44" s="849" t="s">
        <v>1121</v>
      </c>
      <c r="D44" s="738" t="s">
        <v>1511</v>
      </c>
      <c r="Z44" s="850"/>
      <c r="AA44" s="851"/>
      <c r="AB44" s="736" t="s">
        <v>121</v>
      </c>
      <c r="AC44" s="736" t="s">
        <v>440</v>
      </c>
      <c r="AD44" s="736" t="s">
        <v>121</v>
      </c>
      <c r="AE44" s="444"/>
    </row>
    <row r="45" spans="2:35" ht="18.75" customHeight="1">
      <c r="B45" s="450"/>
      <c r="D45" s="738" t="s">
        <v>1512</v>
      </c>
      <c r="Z45" s="737"/>
      <c r="AA45" s="735"/>
      <c r="AB45" s="736"/>
      <c r="AC45" s="736"/>
      <c r="AE45" s="444"/>
    </row>
    <row r="46" spans="2:35" ht="7.5" customHeight="1">
      <c r="B46" s="450"/>
      <c r="W46" s="744"/>
      <c r="Z46" s="444"/>
      <c r="AA46" s="735"/>
      <c r="AB46" s="736"/>
      <c r="AC46" s="736"/>
      <c r="AE46" s="444"/>
      <c r="AI46" s="448"/>
    </row>
    <row r="47" spans="2:35">
      <c r="B47" s="450"/>
      <c r="E47" s="750"/>
      <c r="F47" s="750"/>
      <c r="G47" s="750"/>
      <c r="H47" s="750"/>
      <c r="I47" s="750"/>
      <c r="J47" s="750"/>
      <c r="K47" s="750"/>
      <c r="L47" s="750"/>
      <c r="M47" s="750"/>
      <c r="N47" s="750"/>
      <c r="O47" s="448"/>
      <c r="P47" s="448"/>
      <c r="Q47" s="448"/>
      <c r="Z47" s="737"/>
      <c r="AA47" s="735"/>
      <c r="AB47" s="736"/>
      <c r="AC47" s="736"/>
      <c r="AE47" s="444"/>
    </row>
    <row r="48" spans="2:35">
      <c r="B48" s="450"/>
      <c r="C48" s="849" t="s">
        <v>1130</v>
      </c>
      <c r="D48" s="717" t="s">
        <v>1513</v>
      </c>
      <c r="Z48" s="850"/>
      <c r="AA48" s="735"/>
      <c r="AB48" s="736" t="s">
        <v>121</v>
      </c>
      <c r="AC48" s="736" t="s">
        <v>440</v>
      </c>
      <c r="AD48" s="736" t="s">
        <v>121</v>
      </c>
      <c r="AE48" s="444"/>
    </row>
    <row r="49" spans="2:31">
      <c r="B49" s="450"/>
      <c r="C49" s="849"/>
      <c r="D49" s="738" t="s">
        <v>1514</v>
      </c>
      <c r="Z49" s="850"/>
      <c r="AA49" s="735"/>
      <c r="AB49" s="736"/>
      <c r="AC49" s="736"/>
      <c r="AD49" s="736"/>
      <c r="AE49" s="444"/>
    </row>
    <row r="50" spans="2:31">
      <c r="B50" s="450"/>
      <c r="C50" s="849"/>
      <c r="D50" s="738" t="s">
        <v>1515</v>
      </c>
      <c r="Z50" s="850"/>
      <c r="AA50" s="735"/>
      <c r="AB50" s="736"/>
      <c r="AC50" s="736"/>
      <c r="AD50" s="736"/>
      <c r="AE50" s="444"/>
    </row>
    <row r="51" spans="2:31" ht="6" customHeight="1">
      <c r="B51" s="450"/>
      <c r="Z51" s="737"/>
      <c r="AA51" s="735"/>
      <c r="AB51" s="736"/>
      <c r="AC51" s="736"/>
      <c r="AE51" s="444"/>
    </row>
    <row r="52" spans="2:31">
      <c r="B52" s="450"/>
      <c r="C52" s="849"/>
      <c r="D52" s="41" t="s">
        <v>1516</v>
      </c>
      <c r="E52" s="22"/>
      <c r="F52" s="22"/>
      <c r="G52" s="22"/>
      <c r="H52" s="22"/>
      <c r="I52" s="22"/>
      <c r="J52" s="22"/>
      <c r="K52" s="22"/>
      <c r="L52" s="22"/>
      <c r="M52" s="22"/>
      <c r="N52" s="22"/>
      <c r="O52" s="764"/>
      <c r="P52" s="764"/>
      <c r="Q52" s="764"/>
      <c r="R52" s="764"/>
      <c r="S52" s="764"/>
      <c r="T52" s="764"/>
      <c r="U52" s="2002"/>
      <c r="V52" s="2003"/>
      <c r="W52" s="2003"/>
      <c r="X52" s="2004" t="s">
        <v>1125</v>
      </c>
      <c r="Z52" s="737"/>
      <c r="AA52" s="735"/>
      <c r="AB52" s="736"/>
      <c r="AC52" s="736"/>
      <c r="AE52" s="444"/>
    </row>
    <row r="53" spans="2:31">
      <c r="B53" s="450"/>
      <c r="C53" s="849"/>
      <c r="D53" s="857" t="s">
        <v>1517</v>
      </c>
      <c r="E53" s="711"/>
      <c r="F53" s="711"/>
      <c r="G53" s="711"/>
      <c r="H53" s="711"/>
      <c r="I53" s="711"/>
      <c r="J53" s="711"/>
      <c r="K53" s="711"/>
      <c r="L53" s="711"/>
      <c r="M53" s="711"/>
      <c r="N53" s="711"/>
      <c r="O53" s="767"/>
      <c r="P53" s="767"/>
      <c r="Q53" s="767"/>
      <c r="R53" s="767"/>
      <c r="S53" s="767"/>
      <c r="T53" s="767"/>
      <c r="U53" s="2005"/>
      <c r="V53" s="2006"/>
      <c r="W53" s="2006"/>
      <c r="X53" s="2007"/>
      <c r="Z53" s="737"/>
      <c r="AA53" s="735"/>
      <c r="AB53" s="736"/>
      <c r="AC53" s="736"/>
      <c r="AE53" s="444"/>
    </row>
    <row r="54" spans="2:31" ht="4.5" customHeight="1">
      <c r="B54" s="450"/>
      <c r="C54" s="849"/>
      <c r="D54" s="750"/>
      <c r="E54" s="750"/>
      <c r="F54" s="750"/>
      <c r="G54" s="750"/>
      <c r="H54" s="750"/>
      <c r="I54" s="750"/>
      <c r="J54" s="750"/>
      <c r="K54" s="750"/>
      <c r="L54" s="750"/>
      <c r="M54" s="750"/>
      <c r="N54" s="750"/>
      <c r="U54" s="736"/>
      <c r="V54" s="736"/>
      <c r="W54" s="736"/>
      <c r="Z54" s="737"/>
      <c r="AA54" s="735"/>
      <c r="AB54" s="736"/>
      <c r="AC54" s="736"/>
      <c r="AE54" s="444"/>
    </row>
    <row r="55" spans="2:31">
      <c r="B55" s="450"/>
      <c r="D55" s="736"/>
      <c r="E55" s="448"/>
      <c r="F55" s="448"/>
      <c r="G55" s="448"/>
      <c r="H55" s="448"/>
      <c r="I55" s="448"/>
      <c r="J55" s="448"/>
      <c r="K55" s="448"/>
      <c r="L55" s="448"/>
      <c r="M55" s="448"/>
      <c r="N55" s="448"/>
      <c r="Q55" s="736"/>
      <c r="S55" s="744"/>
      <c r="T55" s="744"/>
      <c r="U55" s="744"/>
      <c r="V55" s="744"/>
      <c r="Z55" s="751"/>
      <c r="AA55" s="735"/>
      <c r="AB55" s="736"/>
      <c r="AC55" s="736"/>
      <c r="AE55" s="444"/>
    </row>
    <row r="56" spans="2:31">
      <c r="B56" s="766"/>
      <c r="C56" s="854"/>
      <c r="D56" s="767"/>
      <c r="E56" s="767"/>
      <c r="F56" s="767"/>
      <c r="G56" s="767"/>
      <c r="H56" s="767"/>
      <c r="I56" s="767"/>
      <c r="J56" s="767"/>
      <c r="K56" s="767"/>
      <c r="L56" s="767"/>
      <c r="M56" s="767"/>
      <c r="N56" s="767"/>
      <c r="O56" s="767"/>
      <c r="P56" s="767"/>
      <c r="Q56" s="767"/>
      <c r="R56" s="767"/>
      <c r="S56" s="767"/>
      <c r="T56" s="767"/>
      <c r="U56" s="767"/>
      <c r="V56" s="767"/>
      <c r="W56" s="767"/>
      <c r="X56" s="767"/>
      <c r="Y56" s="767"/>
      <c r="Z56" s="768"/>
      <c r="AA56" s="753"/>
      <c r="AB56" s="754"/>
      <c r="AC56" s="754"/>
      <c r="AD56" s="767"/>
      <c r="AE56" s="768"/>
    </row>
    <row r="57" spans="2:31">
      <c r="B57" s="738" t="s">
        <v>545</v>
      </c>
      <c r="D57" s="738" t="s">
        <v>1518</v>
      </c>
    </row>
    <row r="58" spans="2:31">
      <c r="D58" s="738" t="s">
        <v>1159</v>
      </c>
    </row>
    <row r="59" spans="2:31" ht="3.75" customHeight="1"/>
    <row r="60" spans="2:31">
      <c r="C60" s="702"/>
    </row>
    <row r="61" spans="2:31">
      <c r="C61" s="702"/>
    </row>
    <row r="62" spans="2:31">
      <c r="C62" s="702"/>
    </row>
    <row r="63" spans="2:31">
      <c r="C63" s="702"/>
    </row>
    <row r="64" spans="2:31">
      <c r="C64" s="702"/>
    </row>
    <row r="66" spans="3:26">
      <c r="C66" s="702"/>
      <c r="E66" s="702"/>
      <c r="F66" s="702"/>
      <c r="G66" s="702"/>
      <c r="H66" s="702"/>
      <c r="I66" s="702"/>
      <c r="J66" s="702"/>
      <c r="K66" s="702"/>
      <c r="L66" s="702"/>
      <c r="M66" s="702"/>
      <c r="N66" s="702"/>
      <c r="O66" s="702"/>
      <c r="P66" s="702"/>
      <c r="Q66" s="702"/>
      <c r="R66" s="702"/>
      <c r="S66" s="702"/>
      <c r="T66" s="702"/>
      <c r="U66" s="702"/>
      <c r="V66" s="702"/>
      <c r="W66" s="702"/>
      <c r="X66" s="702"/>
      <c r="Y66" s="702"/>
      <c r="Z66" s="702"/>
    </row>
    <row r="67" spans="3:26">
      <c r="C67" s="702"/>
      <c r="E67" s="702"/>
      <c r="F67" s="702"/>
      <c r="G67" s="702"/>
      <c r="H67" s="702"/>
      <c r="I67" s="702"/>
      <c r="J67" s="702"/>
      <c r="K67" s="702"/>
      <c r="L67" s="702"/>
      <c r="M67" s="702"/>
      <c r="N67" s="702"/>
      <c r="O67" s="702"/>
      <c r="P67" s="702"/>
      <c r="Q67" s="702"/>
      <c r="R67" s="702"/>
      <c r="S67" s="702"/>
      <c r="T67" s="702"/>
      <c r="U67" s="702"/>
      <c r="V67" s="702"/>
      <c r="W67" s="702"/>
      <c r="X67" s="702"/>
      <c r="Y67" s="702"/>
      <c r="Z67" s="702"/>
    </row>
    <row r="68" spans="3:26">
      <c r="C68" s="702"/>
      <c r="E68" s="702"/>
      <c r="F68" s="702"/>
      <c r="G68" s="702"/>
      <c r="H68" s="702"/>
      <c r="I68" s="702"/>
      <c r="J68" s="702"/>
      <c r="K68" s="702"/>
      <c r="L68" s="702"/>
      <c r="M68" s="702"/>
      <c r="N68" s="702"/>
      <c r="O68" s="702"/>
      <c r="P68" s="702"/>
      <c r="Q68" s="702"/>
      <c r="R68" s="702"/>
      <c r="S68" s="702"/>
      <c r="T68" s="702"/>
      <c r="U68" s="702"/>
      <c r="V68" s="702"/>
      <c r="W68" s="702"/>
      <c r="X68" s="702"/>
      <c r="Y68" s="702"/>
      <c r="Z68" s="702"/>
    </row>
    <row r="69" spans="3:26">
      <c r="C69" s="702"/>
      <c r="D69" s="702"/>
      <c r="E69" s="702"/>
      <c r="F69" s="702"/>
      <c r="G69" s="702"/>
      <c r="H69" s="702"/>
      <c r="I69" s="702"/>
      <c r="J69" s="702"/>
      <c r="K69" s="702"/>
      <c r="L69" s="702"/>
      <c r="M69" s="702"/>
      <c r="N69" s="702"/>
      <c r="O69" s="702"/>
      <c r="P69" s="702"/>
      <c r="Q69" s="702"/>
      <c r="R69" s="702"/>
      <c r="S69" s="702"/>
      <c r="T69" s="702"/>
      <c r="U69" s="702"/>
      <c r="V69" s="702"/>
      <c r="W69" s="702"/>
      <c r="X69" s="702"/>
      <c r="Y69" s="702"/>
      <c r="Z69" s="70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B2969BA-9CE9-4F34-BD68-79073BB0A042}">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6D58-4AF1-4F64-A214-A277FB48CACC}">
  <sheetPr>
    <tabColor rgb="FFFFFF00"/>
    <pageSetUpPr fitToPage="1"/>
  </sheetPr>
  <dimension ref="B2:AD123"/>
  <sheetViews>
    <sheetView view="pageBreakPreview" zoomScaleNormal="100" zoomScaleSheetLayoutView="100" workbookViewId="0"/>
  </sheetViews>
  <sheetFormatPr defaultColWidth="3.44140625" defaultRowHeight="13.2"/>
  <cols>
    <col min="1" max="1" width="3.44140625" style="3"/>
    <col min="2" max="2" width="3" style="749" customWidth="1"/>
    <col min="3" max="7" width="3.44140625" style="3"/>
    <col min="8" max="8" width="2.44140625" style="3" customWidth="1"/>
    <col min="9" max="28" width="3.44140625" style="3"/>
    <col min="29" max="29" width="6.77734375" style="3" customWidth="1"/>
    <col min="30" max="257" width="3.44140625" style="3"/>
    <col min="258" max="258" width="3" style="3" customWidth="1"/>
    <col min="259" max="263" width="3.44140625" style="3"/>
    <col min="264" max="264" width="2.44140625" style="3" customWidth="1"/>
    <col min="265" max="284" width="3.44140625" style="3"/>
    <col min="285" max="285" width="6.77734375" style="3" customWidth="1"/>
    <col min="286" max="513" width="3.44140625" style="3"/>
    <col min="514" max="514" width="3" style="3" customWidth="1"/>
    <col min="515" max="519" width="3.44140625" style="3"/>
    <col min="520" max="520" width="2.44140625" style="3" customWidth="1"/>
    <col min="521" max="540" width="3.44140625" style="3"/>
    <col min="541" max="541" width="6.77734375" style="3" customWidth="1"/>
    <col min="542" max="769" width="3.44140625" style="3"/>
    <col min="770" max="770" width="3" style="3" customWidth="1"/>
    <col min="771" max="775" width="3.44140625" style="3"/>
    <col min="776" max="776" width="2.44140625" style="3" customWidth="1"/>
    <col min="777" max="796" width="3.44140625" style="3"/>
    <col min="797" max="797" width="6.77734375" style="3" customWidth="1"/>
    <col min="798" max="1025" width="3.44140625" style="3"/>
    <col min="1026" max="1026" width="3" style="3" customWidth="1"/>
    <col min="1027" max="1031" width="3.44140625" style="3"/>
    <col min="1032" max="1032" width="2.44140625" style="3" customWidth="1"/>
    <col min="1033" max="1052" width="3.44140625" style="3"/>
    <col min="1053" max="1053" width="6.77734375" style="3" customWidth="1"/>
    <col min="1054" max="1281" width="3.44140625" style="3"/>
    <col min="1282" max="1282" width="3" style="3" customWidth="1"/>
    <col min="1283" max="1287" width="3.44140625" style="3"/>
    <col min="1288" max="1288" width="2.44140625" style="3" customWidth="1"/>
    <col min="1289" max="1308" width="3.44140625" style="3"/>
    <col min="1309" max="1309" width="6.77734375" style="3" customWidth="1"/>
    <col min="1310" max="1537" width="3.44140625" style="3"/>
    <col min="1538" max="1538" width="3" style="3" customWidth="1"/>
    <col min="1539" max="1543" width="3.44140625" style="3"/>
    <col min="1544" max="1544" width="2.44140625" style="3" customWidth="1"/>
    <col min="1545" max="1564" width="3.44140625" style="3"/>
    <col min="1565" max="1565" width="6.77734375" style="3" customWidth="1"/>
    <col min="1566" max="1793" width="3.44140625" style="3"/>
    <col min="1794" max="1794" width="3" style="3" customWidth="1"/>
    <col min="1795" max="1799" width="3.44140625" style="3"/>
    <col min="1800" max="1800" width="2.44140625" style="3" customWidth="1"/>
    <col min="1801" max="1820" width="3.44140625" style="3"/>
    <col min="1821" max="1821" width="6.77734375" style="3" customWidth="1"/>
    <col min="1822" max="2049" width="3.44140625" style="3"/>
    <col min="2050" max="2050" width="3" style="3" customWidth="1"/>
    <col min="2051" max="2055" width="3.44140625" style="3"/>
    <col min="2056" max="2056" width="2.44140625" style="3" customWidth="1"/>
    <col min="2057" max="2076" width="3.44140625" style="3"/>
    <col min="2077" max="2077" width="6.77734375" style="3" customWidth="1"/>
    <col min="2078" max="2305" width="3.44140625" style="3"/>
    <col min="2306" max="2306" width="3" style="3" customWidth="1"/>
    <col min="2307" max="2311" width="3.44140625" style="3"/>
    <col min="2312" max="2312" width="2.44140625" style="3" customWidth="1"/>
    <col min="2313" max="2332" width="3.44140625" style="3"/>
    <col min="2333" max="2333" width="6.77734375" style="3" customWidth="1"/>
    <col min="2334" max="2561" width="3.44140625" style="3"/>
    <col min="2562" max="2562" width="3" style="3" customWidth="1"/>
    <col min="2563" max="2567" width="3.44140625" style="3"/>
    <col min="2568" max="2568" width="2.44140625" style="3" customWidth="1"/>
    <col min="2569" max="2588" width="3.44140625" style="3"/>
    <col min="2589" max="2589" width="6.77734375" style="3" customWidth="1"/>
    <col min="2590" max="2817" width="3.44140625" style="3"/>
    <col min="2818" max="2818" width="3" style="3" customWidth="1"/>
    <col min="2819" max="2823" width="3.44140625" style="3"/>
    <col min="2824" max="2824" width="2.44140625" style="3" customWidth="1"/>
    <col min="2825" max="2844" width="3.44140625" style="3"/>
    <col min="2845" max="2845" width="6.77734375" style="3" customWidth="1"/>
    <col min="2846" max="3073" width="3.44140625" style="3"/>
    <col min="3074" max="3074" width="3" style="3" customWidth="1"/>
    <col min="3075" max="3079" width="3.44140625" style="3"/>
    <col min="3080" max="3080" width="2.44140625" style="3" customWidth="1"/>
    <col min="3081" max="3100" width="3.44140625" style="3"/>
    <col min="3101" max="3101" width="6.77734375" style="3" customWidth="1"/>
    <col min="3102" max="3329" width="3.44140625" style="3"/>
    <col min="3330" max="3330" width="3" style="3" customWidth="1"/>
    <col min="3331" max="3335" width="3.44140625" style="3"/>
    <col min="3336" max="3336" width="2.44140625" style="3" customWidth="1"/>
    <col min="3337" max="3356" width="3.44140625" style="3"/>
    <col min="3357" max="3357" width="6.77734375" style="3" customWidth="1"/>
    <col min="3358" max="3585" width="3.44140625" style="3"/>
    <col min="3586" max="3586" width="3" style="3" customWidth="1"/>
    <col min="3587" max="3591" width="3.44140625" style="3"/>
    <col min="3592" max="3592" width="2.44140625" style="3" customWidth="1"/>
    <col min="3593" max="3612" width="3.44140625" style="3"/>
    <col min="3613" max="3613" width="6.77734375" style="3" customWidth="1"/>
    <col min="3614" max="3841" width="3.44140625" style="3"/>
    <col min="3842" max="3842" width="3" style="3" customWidth="1"/>
    <col min="3843" max="3847" width="3.44140625" style="3"/>
    <col min="3848" max="3848" width="2.44140625" style="3" customWidth="1"/>
    <col min="3849" max="3868" width="3.44140625" style="3"/>
    <col min="3869" max="3869" width="6.77734375" style="3" customWidth="1"/>
    <col min="3870" max="4097" width="3.44140625" style="3"/>
    <col min="4098" max="4098" width="3" style="3" customWidth="1"/>
    <col min="4099" max="4103" width="3.44140625" style="3"/>
    <col min="4104" max="4104" width="2.44140625" style="3" customWidth="1"/>
    <col min="4105" max="4124" width="3.44140625" style="3"/>
    <col min="4125" max="4125" width="6.77734375" style="3" customWidth="1"/>
    <col min="4126" max="4353" width="3.44140625" style="3"/>
    <col min="4354" max="4354" width="3" style="3" customWidth="1"/>
    <col min="4355" max="4359" width="3.44140625" style="3"/>
    <col min="4360" max="4360" width="2.44140625" style="3" customWidth="1"/>
    <col min="4361" max="4380" width="3.44140625" style="3"/>
    <col min="4381" max="4381" width="6.77734375" style="3" customWidth="1"/>
    <col min="4382" max="4609" width="3.44140625" style="3"/>
    <col min="4610" max="4610" width="3" style="3" customWidth="1"/>
    <col min="4611" max="4615" width="3.44140625" style="3"/>
    <col min="4616" max="4616" width="2.44140625" style="3" customWidth="1"/>
    <col min="4617" max="4636" width="3.44140625" style="3"/>
    <col min="4637" max="4637" width="6.77734375" style="3" customWidth="1"/>
    <col min="4638" max="4865" width="3.44140625" style="3"/>
    <col min="4866" max="4866" width="3" style="3" customWidth="1"/>
    <col min="4867" max="4871" width="3.44140625" style="3"/>
    <col min="4872" max="4872" width="2.44140625" style="3" customWidth="1"/>
    <col min="4873" max="4892" width="3.44140625" style="3"/>
    <col min="4893" max="4893" width="6.77734375" style="3" customWidth="1"/>
    <col min="4894" max="5121" width="3.44140625" style="3"/>
    <col min="5122" max="5122" width="3" style="3" customWidth="1"/>
    <col min="5123" max="5127" width="3.44140625" style="3"/>
    <col min="5128" max="5128" width="2.44140625" style="3" customWidth="1"/>
    <col min="5129" max="5148" width="3.44140625" style="3"/>
    <col min="5149" max="5149" width="6.77734375" style="3" customWidth="1"/>
    <col min="5150" max="5377" width="3.44140625" style="3"/>
    <col min="5378" max="5378" width="3" style="3" customWidth="1"/>
    <col min="5379" max="5383" width="3.44140625" style="3"/>
    <col min="5384" max="5384" width="2.44140625" style="3" customWidth="1"/>
    <col min="5385" max="5404" width="3.44140625" style="3"/>
    <col min="5405" max="5405" width="6.77734375" style="3" customWidth="1"/>
    <col min="5406" max="5633" width="3.44140625" style="3"/>
    <col min="5634" max="5634" width="3" style="3" customWidth="1"/>
    <col min="5635" max="5639" width="3.44140625" style="3"/>
    <col min="5640" max="5640" width="2.44140625" style="3" customWidth="1"/>
    <col min="5641" max="5660" width="3.44140625" style="3"/>
    <col min="5661" max="5661" width="6.77734375" style="3" customWidth="1"/>
    <col min="5662" max="5889" width="3.44140625" style="3"/>
    <col min="5890" max="5890" width="3" style="3" customWidth="1"/>
    <col min="5891" max="5895" width="3.44140625" style="3"/>
    <col min="5896" max="5896" width="2.44140625" style="3" customWidth="1"/>
    <col min="5897" max="5916" width="3.44140625" style="3"/>
    <col min="5917" max="5917" width="6.77734375" style="3" customWidth="1"/>
    <col min="5918" max="6145" width="3.44140625" style="3"/>
    <col min="6146" max="6146" width="3" style="3" customWidth="1"/>
    <col min="6147" max="6151" width="3.44140625" style="3"/>
    <col min="6152" max="6152" width="2.44140625" style="3" customWidth="1"/>
    <col min="6153" max="6172" width="3.44140625" style="3"/>
    <col min="6173" max="6173" width="6.77734375" style="3" customWidth="1"/>
    <col min="6174" max="6401" width="3.44140625" style="3"/>
    <col min="6402" max="6402" width="3" style="3" customWidth="1"/>
    <col min="6403" max="6407" width="3.44140625" style="3"/>
    <col min="6408" max="6408" width="2.44140625" style="3" customWidth="1"/>
    <col min="6409" max="6428" width="3.44140625" style="3"/>
    <col min="6429" max="6429" width="6.77734375" style="3" customWidth="1"/>
    <col min="6430" max="6657" width="3.44140625" style="3"/>
    <col min="6658" max="6658" width="3" style="3" customWidth="1"/>
    <col min="6659" max="6663" width="3.44140625" style="3"/>
    <col min="6664" max="6664" width="2.44140625" style="3" customWidth="1"/>
    <col min="6665" max="6684" width="3.44140625" style="3"/>
    <col min="6685" max="6685" width="6.77734375" style="3" customWidth="1"/>
    <col min="6686" max="6913" width="3.44140625" style="3"/>
    <col min="6914" max="6914" width="3" style="3" customWidth="1"/>
    <col min="6915" max="6919" width="3.44140625" style="3"/>
    <col min="6920" max="6920" width="2.44140625" style="3" customWidth="1"/>
    <col min="6921" max="6940" width="3.44140625" style="3"/>
    <col min="6941" max="6941" width="6.77734375" style="3" customWidth="1"/>
    <col min="6942" max="7169" width="3.44140625" style="3"/>
    <col min="7170" max="7170" width="3" style="3" customWidth="1"/>
    <col min="7171" max="7175" width="3.44140625" style="3"/>
    <col min="7176" max="7176" width="2.44140625" style="3" customWidth="1"/>
    <col min="7177" max="7196" width="3.44140625" style="3"/>
    <col min="7197" max="7197" width="6.77734375" style="3" customWidth="1"/>
    <col min="7198" max="7425" width="3.44140625" style="3"/>
    <col min="7426" max="7426" width="3" style="3" customWidth="1"/>
    <col min="7427" max="7431" width="3.44140625" style="3"/>
    <col min="7432" max="7432" width="2.44140625" style="3" customWidth="1"/>
    <col min="7433" max="7452" width="3.44140625" style="3"/>
    <col min="7453" max="7453" width="6.77734375" style="3" customWidth="1"/>
    <col min="7454" max="7681" width="3.44140625" style="3"/>
    <col min="7682" max="7682" width="3" style="3" customWidth="1"/>
    <col min="7683" max="7687" width="3.44140625" style="3"/>
    <col min="7688" max="7688" width="2.44140625" style="3" customWidth="1"/>
    <col min="7689" max="7708" width="3.44140625" style="3"/>
    <col min="7709" max="7709" width="6.77734375" style="3" customWidth="1"/>
    <col min="7710" max="7937" width="3.44140625" style="3"/>
    <col min="7938" max="7938" width="3" style="3" customWidth="1"/>
    <col min="7939" max="7943" width="3.44140625" style="3"/>
    <col min="7944" max="7944" width="2.44140625" style="3" customWidth="1"/>
    <col min="7945" max="7964" width="3.44140625" style="3"/>
    <col min="7965" max="7965" width="6.77734375" style="3" customWidth="1"/>
    <col min="7966" max="8193" width="3.44140625" style="3"/>
    <col min="8194" max="8194" width="3" style="3" customWidth="1"/>
    <col min="8195" max="8199" width="3.44140625" style="3"/>
    <col min="8200" max="8200" width="2.44140625" style="3" customWidth="1"/>
    <col min="8201" max="8220" width="3.44140625" style="3"/>
    <col min="8221" max="8221" width="6.77734375" style="3" customWidth="1"/>
    <col min="8222" max="8449" width="3.44140625" style="3"/>
    <col min="8450" max="8450" width="3" style="3" customWidth="1"/>
    <col min="8451" max="8455" width="3.44140625" style="3"/>
    <col min="8456" max="8456" width="2.44140625" style="3" customWidth="1"/>
    <col min="8457" max="8476" width="3.44140625" style="3"/>
    <col min="8477" max="8477" width="6.77734375" style="3" customWidth="1"/>
    <col min="8478" max="8705" width="3.44140625" style="3"/>
    <col min="8706" max="8706" width="3" style="3" customWidth="1"/>
    <col min="8707" max="8711" width="3.44140625" style="3"/>
    <col min="8712" max="8712" width="2.44140625" style="3" customWidth="1"/>
    <col min="8713" max="8732" width="3.44140625" style="3"/>
    <col min="8733" max="8733" width="6.77734375" style="3" customWidth="1"/>
    <col min="8734" max="8961" width="3.44140625" style="3"/>
    <col min="8962" max="8962" width="3" style="3" customWidth="1"/>
    <col min="8963" max="8967" width="3.44140625" style="3"/>
    <col min="8968" max="8968" width="2.44140625" style="3" customWidth="1"/>
    <col min="8969" max="8988" width="3.44140625" style="3"/>
    <col min="8989" max="8989" width="6.77734375" style="3" customWidth="1"/>
    <col min="8990" max="9217" width="3.44140625" style="3"/>
    <col min="9218" max="9218" width="3" style="3" customWidth="1"/>
    <col min="9219" max="9223" width="3.44140625" style="3"/>
    <col min="9224" max="9224" width="2.44140625" style="3" customWidth="1"/>
    <col min="9225" max="9244" width="3.44140625" style="3"/>
    <col min="9245" max="9245" width="6.77734375" style="3" customWidth="1"/>
    <col min="9246" max="9473" width="3.44140625" style="3"/>
    <col min="9474" max="9474" width="3" style="3" customWidth="1"/>
    <col min="9475" max="9479" width="3.44140625" style="3"/>
    <col min="9480" max="9480" width="2.44140625" style="3" customWidth="1"/>
    <col min="9481" max="9500" width="3.44140625" style="3"/>
    <col min="9501" max="9501" width="6.77734375" style="3" customWidth="1"/>
    <col min="9502" max="9729" width="3.44140625" style="3"/>
    <col min="9730" max="9730" width="3" style="3" customWidth="1"/>
    <col min="9731" max="9735" width="3.44140625" style="3"/>
    <col min="9736" max="9736" width="2.44140625" style="3" customWidth="1"/>
    <col min="9737" max="9756" width="3.44140625" style="3"/>
    <col min="9757" max="9757" width="6.77734375" style="3" customWidth="1"/>
    <col min="9758" max="9985" width="3.44140625" style="3"/>
    <col min="9986" max="9986" width="3" style="3" customWidth="1"/>
    <col min="9987" max="9991" width="3.44140625" style="3"/>
    <col min="9992" max="9992" width="2.44140625" style="3" customWidth="1"/>
    <col min="9993" max="10012" width="3.44140625" style="3"/>
    <col min="10013" max="10013" width="6.77734375" style="3" customWidth="1"/>
    <col min="10014" max="10241" width="3.44140625" style="3"/>
    <col min="10242" max="10242" width="3" style="3" customWidth="1"/>
    <col min="10243" max="10247" width="3.44140625" style="3"/>
    <col min="10248" max="10248" width="2.44140625" style="3" customWidth="1"/>
    <col min="10249" max="10268" width="3.44140625" style="3"/>
    <col min="10269" max="10269" width="6.77734375" style="3" customWidth="1"/>
    <col min="10270" max="10497" width="3.44140625" style="3"/>
    <col min="10498" max="10498" width="3" style="3" customWidth="1"/>
    <col min="10499" max="10503" width="3.44140625" style="3"/>
    <col min="10504" max="10504" width="2.44140625" style="3" customWidth="1"/>
    <col min="10505" max="10524" width="3.44140625" style="3"/>
    <col min="10525" max="10525" width="6.77734375" style="3" customWidth="1"/>
    <col min="10526" max="10753" width="3.44140625" style="3"/>
    <col min="10754" max="10754" width="3" style="3" customWidth="1"/>
    <col min="10755" max="10759" width="3.44140625" style="3"/>
    <col min="10760" max="10760" width="2.44140625" style="3" customWidth="1"/>
    <col min="10761" max="10780" width="3.44140625" style="3"/>
    <col min="10781" max="10781" width="6.77734375" style="3" customWidth="1"/>
    <col min="10782" max="11009" width="3.44140625" style="3"/>
    <col min="11010" max="11010" width="3" style="3" customWidth="1"/>
    <col min="11011" max="11015" width="3.44140625" style="3"/>
    <col min="11016" max="11016" width="2.44140625" style="3" customWidth="1"/>
    <col min="11017" max="11036" width="3.44140625" style="3"/>
    <col min="11037" max="11037" width="6.77734375" style="3" customWidth="1"/>
    <col min="11038" max="11265" width="3.44140625" style="3"/>
    <col min="11266" max="11266" width="3" style="3" customWidth="1"/>
    <col min="11267" max="11271" width="3.44140625" style="3"/>
    <col min="11272" max="11272" width="2.44140625" style="3" customWidth="1"/>
    <col min="11273" max="11292" width="3.44140625" style="3"/>
    <col min="11293" max="11293" width="6.77734375" style="3" customWidth="1"/>
    <col min="11294" max="11521" width="3.44140625" style="3"/>
    <col min="11522" max="11522" width="3" style="3" customWidth="1"/>
    <col min="11523" max="11527" width="3.44140625" style="3"/>
    <col min="11528" max="11528" width="2.44140625" style="3" customWidth="1"/>
    <col min="11529" max="11548" width="3.44140625" style="3"/>
    <col min="11549" max="11549" width="6.77734375" style="3" customWidth="1"/>
    <col min="11550" max="11777" width="3.44140625" style="3"/>
    <col min="11778" max="11778" width="3" style="3" customWidth="1"/>
    <col min="11779" max="11783" width="3.44140625" style="3"/>
    <col min="11784" max="11784" width="2.44140625" style="3" customWidth="1"/>
    <col min="11785" max="11804" width="3.44140625" style="3"/>
    <col min="11805" max="11805" width="6.77734375" style="3" customWidth="1"/>
    <col min="11806" max="12033" width="3.44140625" style="3"/>
    <col min="12034" max="12034" width="3" style="3" customWidth="1"/>
    <col min="12035" max="12039" width="3.44140625" style="3"/>
    <col min="12040" max="12040" width="2.44140625" style="3" customWidth="1"/>
    <col min="12041" max="12060" width="3.44140625" style="3"/>
    <col min="12061" max="12061" width="6.77734375" style="3" customWidth="1"/>
    <col min="12062" max="12289" width="3.44140625" style="3"/>
    <col min="12290" max="12290" width="3" style="3" customWidth="1"/>
    <col min="12291" max="12295" width="3.44140625" style="3"/>
    <col min="12296" max="12296" width="2.44140625" style="3" customWidth="1"/>
    <col min="12297" max="12316" width="3.44140625" style="3"/>
    <col min="12317" max="12317" width="6.77734375" style="3" customWidth="1"/>
    <col min="12318" max="12545" width="3.44140625" style="3"/>
    <col min="12546" max="12546" width="3" style="3" customWidth="1"/>
    <col min="12547" max="12551" width="3.44140625" style="3"/>
    <col min="12552" max="12552" width="2.44140625" style="3" customWidth="1"/>
    <col min="12553" max="12572" width="3.44140625" style="3"/>
    <col min="12573" max="12573" width="6.77734375" style="3" customWidth="1"/>
    <col min="12574" max="12801" width="3.44140625" style="3"/>
    <col min="12802" max="12802" width="3" style="3" customWidth="1"/>
    <col min="12803" max="12807" width="3.44140625" style="3"/>
    <col min="12808" max="12808" width="2.44140625" style="3" customWidth="1"/>
    <col min="12809" max="12828" width="3.44140625" style="3"/>
    <col min="12829" max="12829" width="6.77734375" style="3" customWidth="1"/>
    <col min="12830" max="13057" width="3.44140625" style="3"/>
    <col min="13058" max="13058" width="3" style="3" customWidth="1"/>
    <col min="13059" max="13063" width="3.44140625" style="3"/>
    <col min="13064" max="13064" width="2.44140625" style="3" customWidth="1"/>
    <col min="13065" max="13084" width="3.44140625" style="3"/>
    <col min="13085" max="13085" width="6.77734375" style="3" customWidth="1"/>
    <col min="13086" max="13313" width="3.44140625" style="3"/>
    <col min="13314" max="13314" width="3" style="3" customWidth="1"/>
    <col min="13315" max="13319" width="3.44140625" style="3"/>
    <col min="13320" max="13320" width="2.44140625" style="3" customWidth="1"/>
    <col min="13321" max="13340" width="3.44140625" style="3"/>
    <col min="13341" max="13341" width="6.77734375" style="3" customWidth="1"/>
    <col min="13342" max="13569" width="3.44140625" style="3"/>
    <col min="13570" max="13570" width="3" style="3" customWidth="1"/>
    <col min="13571" max="13575" width="3.44140625" style="3"/>
    <col min="13576" max="13576" width="2.44140625" style="3" customWidth="1"/>
    <col min="13577" max="13596" width="3.44140625" style="3"/>
    <col min="13597" max="13597" width="6.77734375" style="3" customWidth="1"/>
    <col min="13598" max="13825" width="3.44140625" style="3"/>
    <col min="13826" max="13826" width="3" style="3" customWidth="1"/>
    <col min="13827" max="13831" width="3.44140625" style="3"/>
    <col min="13832" max="13832" width="2.44140625" style="3" customWidth="1"/>
    <col min="13833" max="13852" width="3.44140625" style="3"/>
    <col min="13853" max="13853" width="6.77734375" style="3" customWidth="1"/>
    <col min="13854" max="14081" width="3.44140625" style="3"/>
    <col min="14082" max="14082" width="3" style="3" customWidth="1"/>
    <col min="14083" max="14087" width="3.44140625" style="3"/>
    <col min="14088" max="14088" width="2.44140625" style="3" customWidth="1"/>
    <col min="14089" max="14108" width="3.44140625" style="3"/>
    <col min="14109" max="14109" width="6.77734375" style="3" customWidth="1"/>
    <col min="14110" max="14337" width="3.44140625" style="3"/>
    <col min="14338" max="14338" width="3" style="3" customWidth="1"/>
    <col min="14339" max="14343" width="3.44140625" style="3"/>
    <col min="14344" max="14344" width="2.44140625" style="3" customWidth="1"/>
    <col min="14345" max="14364" width="3.44140625" style="3"/>
    <col min="14365" max="14365" width="6.77734375" style="3" customWidth="1"/>
    <col min="14366" max="14593" width="3.44140625" style="3"/>
    <col min="14594" max="14594" width="3" style="3" customWidth="1"/>
    <col min="14595" max="14599" width="3.44140625" style="3"/>
    <col min="14600" max="14600" width="2.44140625" style="3" customWidth="1"/>
    <col min="14601" max="14620" width="3.44140625" style="3"/>
    <col min="14621" max="14621" width="6.77734375" style="3" customWidth="1"/>
    <col min="14622" max="14849" width="3.44140625" style="3"/>
    <col min="14850" max="14850" width="3" style="3" customWidth="1"/>
    <col min="14851" max="14855" width="3.44140625" style="3"/>
    <col min="14856" max="14856" width="2.44140625" style="3" customWidth="1"/>
    <col min="14857" max="14876" width="3.44140625" style="3"/>
    <col min="14877" max="14877" width="6.77734375" style="3" customWidth="1"/>
    <col min="14878" max="15105" width="3.44140625" style="3"/>
    <col min="15106" max="15106" width="3" style="3" customWidth="1"/>
    <col min="15107" max="15111" width="3.44140625" style="3"/>
    <col min="15112" max="15112" width="2.44140625" style="3" customWidth="1"/>
    <col min="15113" max="15132" width="3.44140625" style="3"/>
    <col min="15133" max="15133" width="6.77734375" style="3" customWidth="1"/>
    <col min="15134" max="15361" width="3.44140625" style="3"/>
    <col min="15362" max="15362" width="3" style="3" customWidth="1"/>
    <col min="15363" max="15367" width="3.44140625" style="3"/>
    <col min="15368" max="15368" width="2.44140625" style="3" customWidth="1"/>
    <col min="15369" max="15388" width="3.44140625" style="3"/>
    <col min="15389" max="15389" width="6.77734375" style="3" customWidth="1"/>
    <col min="15390" max="15617" width="3.44140625" style="3"/>
    <col min="15618" max="15618" width="3" style="3" customWidth="1"/>
    <col min="15619" max="15623" width="3.44140625" style="3"/>
    <col min="15624" max="15624" width="2.44140625" style="3" customWidth="1"/>
    <col min="15625" max="15644" width="3.44140625" style="3"/>
    <col min="15645" max="15645" width="6.77734375" style="3" customWidth="1"/>
    <col min="15646" max="15873" width="3.44140625" style="3"/>
    <col min="15874" max="15874" width="3" style="3" customWidth="1"/>
    <col min="15875" max="15879" width="3.44140625" style="3"/>
    <col min="15880" max="15880" width="2.44140625" style="3" customWidth="1"/>
    <col min="15881" max="15900" width="3.44140625" style="3"/>
    <col min="15901" max="15901" width="6.77734375" style="3" customWidth="1"/>
    <col min="15902" max="16129" width="3.44140625" style="3"/>
    <col min="16130" max="16130" width="3" style="3" customWidth="1"/>
    <col min="16131" max="16135" width="3.44140625" style="3"/>
    <col min="16136" max="16136" width="2.44140625" style="3" customWidth="1"/>
    <col min="16137" max="16156" width="3.44140625" style="3"/>
    <col min="16157" max="16157" width="6.77734375" style="3" customWidth="1"/>
    <col min="16158" max="16384" width="3.44140625" style="3"/>
  </cols>
  <sheetData>
    <row r="2" spans="2:29">
      <c r="B2" s="3" t="s">
        <v>1520</v>
      </c>
    </row>
    <row r="3" spans="2:29">
      <c r="D3" s="1811"/>
      <c r="E3" s="1811"/>
      <c r="F3" s="1811"/>
      <c r="G3" s="1811"/>
      <c r="H3" s="1811"/>
      <c r="I3" s="1811"/>
      <c r="J3" s="1811"/>
      <c r="K3" s="1811"/>
      <c r="L3" s="1811"/>
      <c r="M3" s="1811"/>
      <c r="N3" s="1811"/>
      <c r="O3" s="1811"/>
      <c r="P3" s="1811"/>
      <c r="Q3" s="1811"/>
      <c r="R3" s="1811"/>
      <c r="S3" s="1811"/>
      <c r="T3" s="1811"/>
      <c r="U3" s="1811"/>
      <c r="V3" s="1811"/>
      <c r="W3" s="1811"/>
      <c r="X3" s="1811"/>
      <c r="Y3" s="1811"/>
      <c r="Z3" s="1811"/>
      <c r="AA3" s="1811"/>
      <c r="AB3" s="1811"/>
      <c r="AC3" s="1811"/>
    </row>
    <row r="4" spans="2:29">
      <c r="B4" s="2013" t="s">
        <v>1521</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2013"/>
      <c r="AB4" s="2013"/>
      <c r="AC4" s="2013"/>
    </row>
    <row r="6" spans="2:29" ht="30" customHeight="1">
      <c r="B6" s="730">
        <v>1</v>
      </c>
      <c r="C6" s="2012" t="s">
        <v>92</v>
      </c>
      <c r="D6" s="2012"/>
      <c r="E6" s="2012"/>
      <c r="F6" s="2012"/>
      <c r="G6" s="2014"/>
      <c r="H6" s="1800"/>
      <c r="I6" s="1801"/>
      <c r="J6" s="1801"/>
      <c r="K6" s="1801"/>
      <c r="L6" s="1801"/>
      <c r="M6" s="1801"/>
      <c r="N6" s="1801"/>
      <c r="O6" s="1801"/>
      <c r="P6" s="1801"/>
      <c r="Q6" s="1801"/>
      <c r="R6" s="1801"/>
      <c r="S6" s="1801"/>
      <c r="T6" s="1801"/>
      <c r="U6" s="1801"/>
      <c r="V6" s="1801"/>
      <c r="W6" s="1801"/>
      <c r="X6" s="1801"/>
      <c r="Y6" s="1801"/>
      <c r="Z6" s="1801"/>
      <c r="AA6" s="1801"/>
      <c r="AB6" s="1801"/>
      <c r="AC6" s="1802"/>
    </row>
    <row r="7" spans="2:29" ht="30" customHeight="1">
      <c r="B7" s="735">
        <v>2</v>
      </c>
      <c r="C7" s="1995" t="s">
        <v>62</v>
      </c>
      <c r="D7" s="1995"/>
      <c r="E7" s="1995"/>
      <c r="F7" s="1995"/>
      <c r="G7" s="1996"/>
      <c r="H7" s="15"/>
      <c r="I7" s="706" t="s">
        <v>121</v>
      </c>
      <c r="J7" s="705" t="s">
        <v>1174</v>
      </c>
      <c r="K7" s="705"/>
      <c r="L7" s="705"/>
      <c r="M7" s="705"/>
      <c r="N7" s="706" t="s">
        <v>121</v>
      </c>
      <c r="O7" s="705" t="s">
        <v>1175</v>
      </c>
      <c r="P7" s="705"/>
      <c r="Q7" s="705"/>
      <c r="R7" s="705"/>
      <c r="S7" s="706" t="s">
        <v>121</v>
      </c>
      <c r="T7" s="705" t="s">
        <v>1176</v>
      </c>
      <c r="U7" s="705"/>
      <c r="V7" s="16"/>
      <c r="W7" s="16"/>
      <c r="X7" s="16"/>
      <c r="Y7" s="16"/>
      <c r="Z7" s="16"/>
      <c r="AC7" s="472"/>
    </row>
    <row r="8" spans="2:29" ht="30" customHeight="1">
      <c r="B8" s="2002">
        <v>3</v>
      </c>
      <c r="C8" s="2291" t="s">
        <v>63</v>
      </c>
      <c r="D8" s="2291"/>
      <c r="E8" s="2291"/>
      <c r="F8" s="2291"/>
      <c r="G8" s="2292"/>
      <c r="H8" s="475"/>
      <c r="I8" s="707" t="s">
        <v>121</v>
      </c>
      <c r="J8" s="750" t="s">
        <v>1522</v>
      </c>
      <c r="K8" s="750"/>
      <c r="L8" s="750"/>
      <c r="M8" s="750"/>
      <c r="N8" s="750"/>
      <c r="O8" s="750"/>
      <c r="P8" s="750"/>
      <c r="Q8" s="707" t="s">
        <v>121</v>
      </c>
      <c r="R8" s="22" t="s">
        <v>1523</v>
      </c>
      <c r="U8" s="750"/>
      <c r="AA8" s="58"/>
      <c r="AB8" s="58"/>
      <c r="AC8" s="59"/>
    </row>
    <row r="9" spans="2:29" ht="30" customHeight="1">
      <c r="B9" s="2005"/>
      <c r="C9" s="2079"/>
      <c r="D9" s="2079"/>
      <c r="E9" s="2079"/>
      <c r="F9" s="2079"/>
      <c r="G9" s="2293"/>
      <c r="H9" s="474"/>
      <c r="I9" s="712" t="s">
        <v>121</v>
      </c>
      <c r="J9" s="711" t="s">
        <v>1524</v>
      </c>
      <c r="K9" s="711"/>
      <c r="L9" s="711"/>
      <c r="M9" s="711"/>
      <c r="N9" s="711"/>
      <c r="O9" s="711"/>
      <c r="P9" s="711"/>
      <c r="Q9" s="712" t="s">
        <v>121</v>
      </c>
      <c r="R9" s="711" t="s">
        <v>1525</v>
      </c>
      <c r="S9" s="60"/>
      <c r="T9" s="60"/>
      <c r="U9" s="711"/>
      <c r="V9" s="60"/>
      <c r="W9" s="60"/>
      <c r="X9" s="60"/>
      <c r="Y9" s="60"/>
      <c r="Z9" s="60"/>
      <c r="AA9" s="60"/>
      <c r="AB9" s="60"/>
      <c r="AC9" s="61"/>
    </row>
    <row r="10" spans="2:29">
      <c r="B10" s="771"/>
      <c r="C10" s="58"/>
      <c r="D10" s="58"/>
      <c r="E10" s="58"/>
      <c r="F10" s="58"/>
      <c r="G10" s="59"/>
      <c r="H10" s="475"/>
      <c r="AC10" s="472"/>
    </row>
    <row r="11" spans="2:29">
      <c r="B11" s="471">
        <v>4</v>
      </c>
      <c r="C11" s="1811" t="s">
        <v>105</v>
      </c>
      <c r="D11" s="1811"/>
      <c r="E11" s="1811"/>
      <c r="F11" s="1811"/>
      <c r="G11" s="1812"/>
      <c r="H11" s="475"/>
      <c r="I11" s="3" t="s">
        <v>106</v>
      </c>
      <c r="AC11" s="472"/>
    </row>
    <row r="12" spans="2:29">
      <c r="B12" s="471"/>
      <c r="C12" s="1811"/>
      <c r="D12" s="1811"/>
      <c r="E12" s="1811"/>
      <c r="F12" s="1811"/>
      <c r="G12" s="1812"/>
      <c r="H12" s="475"/>
      <c r="AC12" s="472"/>
    </row>
    <row r="13" spans="2:29">
      <c r="B13" s="471"/>
      <c r="C13" s="1811"/>
      <c r="D13" s="1811"/>
      <c r="E13" s="1811"/>
      <c r="F13" s="1811"/>
      <c r="G13" s="1812"/>
      <c r="H13" s="475"/>
      <c r="I13" s="1993" t="s">
        <v>64</v>
      </c>
      <c r="J13" s="1993"/>
      <c r="K13" s="1993"/>
      <c r="L13" s="1993"/>
      <c r="M13" s="1993"/>
      <c r="N13" s="1993"/>
      <c r="O13" s="2002" t="s">
        <v>65</v>
      </c>
      <c r="P13" s="2003"/>
      <c r="Q13" s="2003"/>
      <c r="R13" s="2003"/>
      <c r="S13" s="2003"/>
      <c r="T13" s="2003"/>
      <c r="U13" s="2003"/>
      <c r="V13" s="2003"/>
      <c r="W13" s="2004"/>
      <c r="AC13" s="472"/>
    </row>
    <row r="14" spans="2:29">
      <c r="B14" s="471"/>
      <c r="G14" s="472"/>
      <c r="H14" s="475"/>
      <c r="I14" s="1993"/>
      <c r="J14" s="1993"/>
      <c r="K14" s="1993"/>
      <c r="L14" s="1993"/>
      <c r="M14" s="1993"/>
      <c r="N14" s="1993"/>
      <c r="O14" s="2005"/>
      <c r="P14" s="2006"/>
      <c r="Q14" s="2006"/>
      <c r="R14" s="2006"/>
      <c r="S14" s="2006"/>
      <c r="T14" s="2006"/>
      <c r="U14" s="2006"/>
      <c r="V14" s="2006"/>
      <c r="W14" s="2007"/>
      <c r="AC14" s="472"/>
    </row>
    <row r="15" spans="2:29" ht="13.5" customHeight="1">
      <c r="B15" s="471"/>
      <c r="G15" s="472"/>
      <c r="H15" s="475"/>
      <c r="I15" s="2002" t="s">
        <v>69</v>
      </c>
      <c r="J15" s="2003"/>
      <c r="K15" s="2003"/>
      <c r="L15" s="2003"/>
      <c r="M15" s="2003"/>
      <c r="N15" s="2004"/>
      <c r="O15" s="2002"/>
      <c r="P15" s="2003"/>
      <c r="Q15" s="2003"/>
      <c r="R15" s="2003"/>
      <c r="S15" s="2003"/>
      <c r="T15" s="2003"/>
      <c r="U15" s="2003"/>
      <c r="V15" s="2003"/>
      <c r="W15" s="2004"/>
      <c r="AC15" s="472"/>
    </row>
    <row r="16" spans="2:29">
      <c r="B16" s="471"/>
      <c r="G16" s="472"/>
      <c r="H16" s="475"/>
      <c r="I16" s="2005"/>
      <c r="J16" s="2006"/>
      <c r="K16" s="2006"/>
      <c r="L16" s="2006"/>
      <c r="M16" s="2006"/>
      <c r="N16" s="2007"/>
      <c r="O16" s="2005"/>
      <c r="P16" s="2006"/>
      <c r="Q16" s="2006"/>
      <c r="R16" s="2006"/>
      <c r="S16" s="2006"/>
      <c r="T16" s="2006"/>
      <c r="U16" s="2006"/>
      <c r="V16" s="2006"/>
      <c r="W16" s="2007"/>
      <c r="AC16" s="472"/>
    </row>
    <row r="17" spans="2:29">
      <c r="B17" s="471"/>
      <c r="G17" s="472"/>
      <c r="H17" s="475"/>
      <c r="I17" s="2002" t="s">
        <v>102</v>
      </c>
      <c r="J17" s="2003"/>
      <c r="K17" s="2003"/>
      <c r="L17" s="2003"/>
      <c r="M17" s="2003"/>
      <c r="N17" s="2004"/>
      <c r="O17" s="2002"/>
      <c r="P17" s="2003"/>
      <c r="Q17" s="2003"/>
      <c r="R17" s="2003"/>
      <c r="S17" s="2003"/>
      <c r="T17" s="2003"/>
      <c r="U17" s="2003"/>
      <c r="V17" s="2003"/>
      <c r="W17" s="2004"/>
      <c r="AC17" s="472"/>
    </row>
    <row r="18" spans="2:29">
      <c r="B18" s="471"/>
      <c r="G18" s="472"/>
      <c r="H18" s="475"/>
      <c r="I18" s="2005"/>
      <c r="J18" s="2006"/>
      <c r="K18" s="2006"/>
      <c r="L18" s="2006"/>
      <c r="M18" s="2006"/>
      <c r="N18" s="2007"/>
      <c r="O18" s="2005"/>
      <c r="P18" s="2006"/>
      <c r="Q18" s="2006"/>
      <c r="R18" s="2006"/>
      <c r="S18" s="2006"/>
      <c r="T18" s="2006"/>
      <c r="U18" s="2006"/>
      <c r="V18" s="2006"/>
      <c r="W18" s="2007"/>
      <c r="AC18" s="472"/>
    </row>
    <row r="19" spans="2:29">
      <c r="B19" s="471"/>
      <c r="G19" s="472"/>
      <c r="H19" s="475"/>
      <c r="I19" s="1993" t="s">
        <v>850</v>
      </c>
      <c r="J19" s="1993"/>
      <c r="K19" s="1993"/>
      <c r="L19" s="1993"/>
      <c r="M19" s="1993"/>
      <c r="N19" s="1993"/>
      <c r="O19" s="2002"/>
      <c r="P19" s="2003"/>
      <c r="Q19" s="2003"/>
      <c r="R19" s="2003"/>
      <c r="S19" s="2003"/>
      <c r="T19" s="2003"/>
      <c r="U19" s="2003"/>
      <c r="V19" s="2003"/>
      <c r="W19" s="2004"/>
      <c r="AC19" s="472"/>
    </row>
    <row r="20" spans="2:29">
      <c r="B20" s="471"/>
      <c r="G20" s="472"/>
      <c r="H20" s="475"/>
      <c r="I20" s="1993"/>
      <c r="J20" s="1993"/>
      <c r="K20" s="1993"/>
      <c r="L20" s="1993"/>
      <c r="M20" s="1993"/>
      <c r="N20" s="1993"/>
      <c r="O20" s="2005"/>
      <c r="P20" s="2006"/>
      <c r="Q20" s="2006"/>
      <c r="R20" s="2006"/>
      <c r="S20" s="2006"/>
      <c r="T20" s="2006"/>
      <c r="U20" s="2006"/>
      <c r="V20" s="2006"/>
      <c r="W20" s="2007"/>
      <c r="AC20" s="472"/>
    </row>
    <row r="21" spans="2:29">
      <c r="B21" s="471"/>
      <c r="G21" s="472"/>
      <c r="H21" s="475"/>
      <c r="I21" s="1993" t="s">
        <v>851</v>
      </c>
      <c r="J21" s="1993"/>
      <c r="K21" s="1993"/>
      <c r="L21" s="1993"/>
      <c r="M21" s="1993"/>
      <c r="N21" s="1993"/>
      <c r="O21" s="2002"/>
      <c r="P21" s="2003"/>
      <c r="Q21" s="2003"/>
      <c r="R21" s="2003"/>
      <c r="S21" s="2003"/>
      <c r="T21" s="2003"/>
      <c r="U21" s="2003"/>
      <c r="V21" s="2003"/>
      <c r="W21" s="2004"/>
      <c r="AC21" s="472"/>
    </row>
    <row r="22" spans="2:29">
      <c r="B22" s="471"/>
      <c r="G22" s="472"/>
      <c r="H22" s="475"/>
      <c r="I22" s="1993"/>
      <c r="J22" s="1993"/>
      <c r="K22" s="1993"/>
      <c r="L22" s="1993"/>
      <c r="M22" s="1993"/>
      <c r="N22" s="1993"/>
      <c r="O22" s="2005"/>
      <c r="P22" s="2006"/>
      <c r="Q22" s="2006"/>
      <c r="R22" s="2006"/>
      <c r="S22" s="2006"/>
      <c r="T22" s="2006"/>
      <c r="U22" s="2006"/>
      <c r="V22" s="2006"/>
      <c r="W22" s="2007"/>
      <c r="AC22" s="472"/>
    </row>
    <row r="23" spans="2:29">
      <c r="B23" s="471"/>
      <c r="G23" s="472"/>
      <c r="H23" s="475"/>
      <c r="I23" s="1993" t="s">
        <v>67</v>
      </c>
      <c r="J23" s="1993"/>
      <c r="K23" s="1993"/>
      <c r="L23" s="1993"/>
      <c r="M23" s="1993"/>
      <c r="N23" s="1993"/>
      <c r="O23" s="2002"/>
      <c r="P23" s="2003"/>
      <c r="Q23" s="2003"/>
      <c r="R23" s="2003"/>
      <c r="S23" s="2003"/>
      <c r="T23" s="2003"/>
      <c r="U23" s="2003"/>
      <c r="V23" s="2003"/>
      <c r="W23" s="2004"/>
      <c r="AC23" s="472"/>
    </row>
    <row r="24" spans="2:29">
      <c r="B24" s="471"/>
      <c r="G24" s="472"/>
      <c r="H24" s="475"/>
      <c r="I24" s="1993"/>
      <c r="J24" s="1993"/>
      <c r="K24" s="1993"/>
      <c r="L24" s="1993"/>
      <c r="M24" s="1993"/>
      <c r="N24" s="1993"/>
      <c r="O24" s="2005"/>
      <c r="P24" s="2006"/>
      <c r="Q24" s="2006"/>
      <c r="R24" s="2006"/>
      <c r="S24" s="2006"/>
      <c r="T24" s="2006"/>
      <c r="U24" s="2006"/>
      <c r="V24" s="2006"/>
      <c r="W24" s="2007"/>
      <c r="AC24" s="472"/>
    </row>
    <row r="25" spans="2:29">
      <c r="B25" s="471"/>
      <c r="G25" s="472"/>
      <c r="H25" s="475"/>
      <c r="I25" s="1993"/>
      <c r="J25" s="1993"/>
      <c r="K25" s="1993"/>
      <c r="L25" s="1993"/>
      <c r="M25" s="1993"/>
      <c r="N25" s="1993"/>
      <c r="O25" s="2002"/>
      <c r="P25" s="2003"/>
      <c r="Q25" s="2003"/>
      <c r="R25" s="2003"/>
      <c r="S25" s="2003"/>
      <c r="T25" s="2003"/>
      <c r="U25" s="2003"/>
      <c r="V25" s="2003"/>
      <c r="W25" s="2004"/>
      <c r="AC25" s="472"/>
    </row>
    <row r="26" spans="2:29">
      <c r="B26" s="471"/>
      <c r="G26" s="472"/>
      <c r="H26" s="475"/>
      <c r="I26" s="1993"/>
      <c r="J26" s="1993"/>
      <c r="K26" s="1993"/>
      <c r="L26" s="1993"/>
      <c r="M26" s="1993"/>
      <c r="N26" s="1993"/>
      <c r="O26" s="2005"/>
      <c r="P26" s="2006"/>
      <c r="Q26" s="2006"/>
      <c r="R26" s="2006"/>
      <c r="S26" s="2006"/>
      <c r="T26" s="2006"/>
      <c r="U26" s="2006"/>
      <c r="V26" s="2006"/>
      <c r="W26" s="2007"/>
      <c r="AC26" s="472"/>
    </row>
    <row r="27" spans="2:29">
      <c r="B27" s="471"/>
      <c r="G27" s="472"/>
      <c r="H27" s="475"/>
      <c r="I27" s="1993"/>
      <c r="J27" s="1993"/>
      <c r="K27" s="1993"/>
      <c r="L27" s="1993"/>
      <c r="M27" s="1993"/>
      <c r="N27" s="1993"/>
      <c r="O27" s="2002"/>
      <c r="P27" s="2003"/>
      <c r="Q27" s="2003"/>
      <c r="R27" s="2003"/>
      <c r="S27" s="2003"/>
      <c r="T27" s="2003"/>
      <c r="U27" s="2003"/>
      <c r="V27" s="2003"/>
      <c r="W27" s="2004"/>
      <c r="AC27" s="472"/>
    </row>
    <row r="28" spans="2:29">
      <c r="B28" s="471"/>
      <c r="G28" s="472"/>
      <c r="H28" s="475"/>
      <c r="I28" s="1993"/>
      <c r="J28" s="1993"/>
      <c r="K28" s="1993"/>
      <c r="L28" s="1993"/>
      <c r="M28" s="1993"/>
      <c r="N28" s="1993"/>
      <c r="O28" s="2005"/>
      <c r="P28" s="2006"/>
      <c r="Q28" s="2006"/>
      <c r="R28" s="2006"/>
      <c r="S28" s="2006"/>
      <c r="T28" s="2006"/>
      <c r="U28" s="2006"/>
      <c r="V28" s="2006"/>
      <c r="W28" s="2007"/>
      <c r="AC28" s="472"/>
    </row>
    <row r="29" spans="2:29">
      <c r="B29" s="471"/>
      <c r="G29" s="472"/>
      <c r="H29" s="475"/>
      <c r="I29" s="1993"/>
      <c r="J29" s="1993"/>
      <c r="K29" s="1993"/>
      <c r="L29" s="1993"/>
      <c r="M29" s="1993"/>
      <c r="N29" s="1993"/>
      <c r="O29" s="2002"/>
      <c r="P29" s="2003"/>
      <c r="Q29" s="2003"/>
      <c r="R29" s="2003"/>
      <c r="S29" s="2003"/>
      <c r="T29" s="2003"/>
      <c r="U29" s="2003"/>
      <c r="V29" s="2003"/>
      <c r="W29" s="2004"/>
      <c r="AC29" s="472"/>
    </row>
    <row r="30" spans="2:29">
      <c r="B30" s="471"/>
      <c r="G30" s="472"/>
      <c r="H30" s="475"/>
      <c r="I30" s="1993"/>
      <c r="J30" s="1993"/>
      <c r="K30" s="1993"/>
      <c r="L30" s="1993"/>
      <c r="M30" s="1993"/>
      <c r="N30" s="1993"/>
      <c r="O30" s="2005"/>
      <c r="P30" s="2006"/>
      <c r="Q30" s="2006"/>
      <c r="R30" s="2006"/>
      <c r="S30" s="2006"/>
      <c r="T30" s="2006"/>
      <c r="U30" s="2006"/>
      <c r="V30" s="2006"/>
      <c r="W30" s="2007"/>
      <c r="AC30" s="472"/>
    </row>
    <row r="31" spans="2:29">
      <c r="B31" s="471"/>
      <c r="G31" s="472"/>
      <c r="H31" s="475"/>
      <c r="I31" s="1993"/>
      <c r="J31" s="1993"/>
      <c r="K31" s="1993"/>
      <c r="L31" s="1993"/>
      <c r="M31" s="1993"/>
      <c r="N31" s="1993"/>
      <c r="O31" s="2002"/>
      <c r="P31" s="2003"/>
      <c r="Q31" s="2003"/>
      <c r="R31" s="2003"/>
      <c r="S31" s="2003"/>
      <c r="T31" s="2003"/>
      <c r="U31" s="2003"/>
      <c r="V31" s="2003"/>
      <c r="W31" s="2004"/>
      <c r="AC31" s="472"/>
    </row>
    <row r="32" spans="2:29">
      <c r="B32" s="471"/>
      <c r="G32" s="472"/>
      <c r="H32" s="475"/>
      <c r="I32" s="1993"/>
      <c r="J32" s="1993"/>
      <c r="K32" s="1993"/>
      <c r="L32" s="1993"/>
      <c r="M32" s="1993"/>
      <c r="N32" s="1993"/>
      <c r="O32" s="2005"/>
      <c r="P32" s="2006"/>
      <c r="Q32" s="2006"/>
      <c r="R32" s="2006"/>
      <c r="S32" s="2006"/>
      <c r="T32" s="2006"/>
      <c r="U32" s="2006"/>
      <c r="V32" s="2006"/>
      <c r="W32" s="2007"/>
      <c r="AC32" s="472"/>
    </row>
    <row r="33" spans="2:30">
      <c r="B33" s="770"/>
      <c r="C33" s="60"/>
      <c r="D33" s="60"/>
      <c r="E33" s="60"/>
      <c r="F33" s="60"/>
      <c r="G33" s="61"/>
      <c r="H33" s="474"/>
      <c r="I33" s="60"/>
      <c r="J33" s="60"/>
      <c r="K33" s="60"/>
      <c r="L33" s="60"/>
      <c r="M33" s="60"/>
      <c r="N33" s="60"/>
      <c r="O33" s="60"/>
      <c r="P33" s="60"/>
      <c r="Q33" s="60"/>
      <c r="R33" s="60"/>
      <c r="S33" s="60"/>
      <c r="T33" s="60"/>
      <c r="U33" s="60"/>
      <c r="V33" s="60"/>
      <c r="W33" s="60"/>
      <c r="X33" s="60"/>
      <c r="Y33" s="60"/>
      <c r="Z33" s="60"/>
      <c r="AA33" s="60"/>
      <c r="AB33" s="60"/>
      <c r="AC33" s="61"/>
    </row>
    <row r="34" spans="2:30">
      <c r="H34" s="739"/>
      <c r="I34" s="739"/>
      <c r="J34" s="739"/>
      <c r="K34" s="739"/>
      <c r="L34" s="739"/>
      <c r="M34" s="739"/>
      <c r="N34" s="739"/>
      <c r="O34" s="739"/>
      <c r="P34" s="739"/>
      <c r="Q34" s="739"/>
      <c r="R34" s="739"/>
      <c r="S34" s="739"/>
      <c r="T34" s="739"/>
      <c r="U34" s="739"/>
      <c r="V34" s="739"/>
      <c r="W34" s="739"/>
      <c r="X34" s="739"/>
      <c r="Y34" s="739"/>
      <c r="Z34" s="739"/>
      <c r="AA34" s="739"/>
      <c r="AB34" s="739"/>
      <c r="AC34" s="739"/>
    </row>
    <row r="35" spans="2:30" ht="6" customHeight="1"/>
    <row r="36" spans="2:30" ht="13.5" customHeight="1">
      <c r="B36" s="3" t="s">
        <v>301</v>
      </c>
      <c r="C36" s="1811" t="s">
        <v>1057</v>
      </c>
      <c r="D36" s="1811"/>
      <c r="E36" s="1811"/>
      <c r="F36" s="1811"/>
      <c r="G36" s="1811"/>
      <c r="H36" s="1811"/>
      <c r="I36" s="1811"/>
      <c r="J36" s="1811"/>
      <c r="K36" s="1811"/>
      <c r="L36" s="1811"/>
      <c r="M36" s="1811"/>
      <c r="N36" s="1811"/>
      <c r="O36" s="1811"/>
      <c r="P36" s="1811"/>
      <c r="Q36" s="1811"/>
      <c r="R36" s="1811"/>
      <c r="S36" s="1811"/>
      <c r="T36" s="1811"/>
      <c r="U36" s="1811"/>
      <c r="V36" s="1811"/>
      <c r="W36" s="1811"/>
      <c r="X36" s="1811"/>
      <c r="Y36" s="1811"/>
      <c r="Z36" s="1811"/>
      <c r="AA36" s="1811"/>
      <c r="AB36" s="1811"/>
      <c r="AC36" s="1811"/>
      <c r="AD36" s="844"/>
    </row>
    <row r="37" spans="2:30">
      <c r="C37" s="1811"/>
      <c r="D37" s="1811"/>
      <c r="E37" s="1811"/>
      <c r="F37" s="1811"/>
      <c r="G37" s="1811"/>
      <c r="H37" s="1811"/>
      <c r="I37" s="1811"/>
      <c r="J37" s="1811"/>
      <c r="K37" s="1811"/>
      <c r="L37" s="1811"/>
      <c r="M37" s="1811"/>
      <c r="N37" s="1811"/>
      <c r="O37" s="1811"/>
      <c r="P37" s="1811"/>
      <c r="Q37" s="1811"/>
      <c r="R37" s="1811"/>
      <c r="S37" s="1811"/>
      <c r="T37" s="1811"/>
      <c r="U37" s="1811"/>
      <c r="V37" s="1811"/>
      <c r="W37" s="1811"/>
      <c r="X37" s="1811"/>
      <c r="Y37" s="1811"/>
      <c r="Z37" s="1811"/>
      <c r="AA37" s="1811"/>
      <c r="AB37" s="1811"/>
      <c r="AC37" s="1811"/>
      <c r="AD37" s="844"/>
    </row>
    <row r="122" spans="3:7">
      <c r="C122" s="60"/>
      <c r="D122" s="60"/>
      <c r="E122" s="60"/>
      <c r="F122" s="60"/>
      <c r="G122" s="60"/>
    </row>
    <row r="123" spans="3:7">
      <c r="C123" s="58"/>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3"/>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3D085763-E5D1-422D-9FAC-F4C6059DA453}">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33CC"/>
  </sheetPr>
  <dimension ref="A1:AK152"/>
  <sheetViews>
    <sheetView view="pageBreakPreview" zoomScaleNormal="100" zoomScaleSheetLayoutView="100" workbookViewId="0">
      <selection sqref="A1:AG1"/>
    </sheetView>
  </sheetViews>
  <sheetFormatPr defaultColWidth="9" defaultRowHeight="18.600000000000001"/>
  <cols>
    <col min="1" max="34" width="3.77734375" style="476" customWidth="1"/>
    <col min="35" max="35" width="41.77734375" style="476" bestFit="1" customWidth="1"/>
    <col min="36" max="36" width="13.21875" style="476" customWidth="1"/>
    <col min="37" max="37" width="14.77734375" style="476" customWidth="1"/>
    <col min="38" max="16384" width="9" style="476"/>
  </cols>
  <sheetData>
    <row r="1" spans="1:37" ht="22.8">
      <c r="A1" s="2300" t="s">
        <v>853</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row>
    <row r="2" spans="1:37" ht="22.05" customHeight="1">
      <c r="AI2" s="476" t="s">
        <v>854</v>
      </c>
      <c r="AJ2" s="477" t="str">
        <f>IF(G11="","",VLOOKUP(G11,AI3:AJ7,2,FALSE))</f>
        <v/>
      </c>
    </row>
    <row r="3" spans="1:37" ht="26.25" customHeight="1">
      <c r="B3" s="2301" t="s">
        <v>855</v>
      </c>
      <c r="C3" s="2302"/>
      <c r="D3" s="2302"/>
      <c r="E3" s="2302"/>
      <c r="F3" s="2302"/>
      <c r="G3" s="2302"/>
      <c r="H3" s="2302"/>
      <c r="I3" s="2302"/>
      <c r="J3" s="2302"/>
      <c r="K3" s="2302"/>
      <c r="L3" s="2302"/>
      <c r="M3" s="2302"/>
      <c r="N3" s="2302"/>
      <c r="O3" s="2302"/>
      <c r="P3" s="2302"/>
      <c r="Q3" s="2302"/>
      <c r="R3" s="2302"/>
      <c r="S3" s="2302"/>
      <c r="T3" s="2302"/>
      <c r="U3" s="2302"/>
      <c r="V3" s="2302"/>
      <c r="W3" s="2302"/>
      <c r="X3" s="2302"/>
      <c r="Y3" s="2302"/>
      <c r="Z3" s="2302"/>
      <c r="AA3" s="2302"/>
      <c r="AB3" s="2302"/>
      <c r="AC3" s="2302"/>
      <c r="AD3" s="2302"/>
      <c r="AE3" s="2302"/>
      <c r="AF3" s="2303"/>
      <c r="AI3" s="476" t="s">
        <v>856</v>
      </c>
      <c r="AJ3" s="478">
        <v>1</v>
      </c>
    </row>
    <row r="4" spans="1:37" ht="26.25" customHeight="1">
      <c r="B4" s="2304"/>
      <c r="C4" s="2305"/>
      <c r="D4" s="2305"/>
      <c r="E4" s="2305"/>
      <c r="F4" s="2305"/>
      <c r="G4" s="2305"/>
      <c r="H4" s="2305"/>
      <c r="I4" s="2305"/>
      <c r="J4" s="2305"/>
      <c r="K4" s="2305"/>
      <c r="L4" s="2305"/>
      <c r="M4" s="2305"/>
      <c r="N4" s="2305"/>
      <c r="O4" s="2305"/>
      <c r="P4" s="2305"/>
      <c r="Q4" s="2305"/>
      <c r="R4" s="2305"/>
      <c r="S4" s="2305"/>
      <c r="T4" s="2305"/>
      <c r="U4" s="2305"/>
      <c r="V4" s="2305"/>
      <c r="W4" s="2305"/>
      <c r="X4" s="2305"/>
      <c r="Y4" s="2305"/>
      <c r="Z4" s="2305"/>
      <c r="AA4" s="2305"/>
      <c r="AB4" s="2305"/>
      <c r="AC4" s="2305"/>
      <c r="AD4" s="2305"/>
      <c r="AE4" s="2305"/>
      <c r="AF4" s="2306"/>
      <c r="AI4" s="476" t="s">
        <v>857</v>
      </c>
      <c r="AJ4" s="478">
        <v>2</v>
      </c>
    </row>
    <row r="5" spans="1:37" ht="26.25" customHeight="1">
      <c r="B5" s="2307"/>
      <c r="C5" s="2305"/>
      <c r="D5" s="2305"/>
      <c r="E5" s="2305"/>
      <c r="F5" s="2305"/>
      <c r="G5" s="2305"/>
      <c r="H5" s="2305"/>
      <c r="I5" s="2305"/>
      <c r="J5" s="2305"/>
      <c r="K5" s="2305"/>
      <c r="L5" s="2305"/>
      <c r="M5" s="2305"/>
      <c r="N5" s="2305"/>
      <c r="O5" s="2305"/>
      <c r="P5" s="2305"/>
      <c r="Q5" s="2305"/>
      <c r="R5" s="2305"/>
      <c r="S5" s="2305"/>
      <c r="T5" s="2305"/>
      <c r="U5" s="2305"/>
      <c r="V5" s="2305"/>
      <c r="W5" s="2305"/>
      <c r="X5" s="2305"/>
      <c r="Y5" s="2305"/>
      <c r="Z5" s="2305"/>
      <c r="AA5" s="2305"/>
      <c r="AB5" s="2305"/>
      <c r="AC5" s="2305"/>
      <c r="AD5" s="2305"/>
      <c r="AE5" s="2305"/>
      <c r="AF5" s="2306"/>
      <c r="AI5" s="476" t="s">
        <v>858</v>
      </c>
      <c r="AJ5" s="478">
        <v>3</v>
      </c>
    </row>
    <row r="6" spans="1:37" ht="26.25" customHeight="1">
      <c r="B6" s="2308"/>
      <c r="C6" s="2309"/>
      <c r="D6" s="2309"/>
      <c r="E6" s="2309"/>
      <c r="F6" s="2309"/>
      <c r="G6" s="2309"/>
      <c r="H6" s="2309"/>
      <c r="I6" s="2309"/>
      <c r="J6" s="2309"/>
      <c r="K6" s="2309"/>
      <c r="L6" s="2309"/>
      <c r="M6" s="2309"/>
      <c r="N6" s="2309"/>
      <c r="O6" s="2309"/>
      <c r="P6" s="2309"/>
      <c r="Q6" s="2309"/>
      <c r="R6" s="2309"/>
      <c r="S6" s="2309"/>
      <c r="T6" s="2309"/>
      <c r="U6" s="2309"/>
      <c r="V6" s="2309"/>
      <c r="W6" s="2309"/>
      <c r="X6" s="2309"/>
      <c r="Y6" s="2309"/>
      <c r="Z6" s="2309"/>
      <c r="AA6" s="2309"/>
      <c r="AB6" s="2309"/>
      <c r="AC6" s="2309"/>
      <c r="AD6" s="2309"/>
      <c r="AE6" s="2309"/>
      <c r="AF6" s="2310"/>
      <c r="AI6" s="476" t="s">
        <v>859</v>
      </c>
      <c r="AJ6" s="478">
        <v>4</v>
      </c>
    </row>
    <row r="7" spans="1:37" ht="22.05" customHeight="1">
      <c r="AI7" s="476" t="s">
        <v>860</v>
      </c>
      <c r="AJ7" s="478">
        <v>5</v>
      </c>
    </row>
    <row r="8" spans="1:37" ht="22.05" customHeight="1">
      <c r="B8" s="479" t="s">
        <v>861</v>
      </c>
      <c r="AI8" s="480" t="s">
        <v>862</v>
      </c>
      <c r="AJ8" s="481" t="str">
        <f>IF(AND(COUNTIF(V11,"*")=1,OR(AJ2=1,AJ2=2,)),VLOOKUP(V11,AI9:AJ11,2,FALSE),"")</f>
        <v/>
      </c>
    </row>
    <row r="9" spans="1:37" ht="22.05" customHeight="1">
      <c r="B9" s="2311" t="s">
        <v>863</v>
      </c>
      <c r="C9" s="2311"/>
      <c r="D9" s="2311"/>
      <c r="E9" s="2311"/>
      <c r="F9" s="2311"/>
      <c r="G9" s="2312"/>
      <c r="H9" s="2312"/>
      <c r="I9" s="2312"/>
      <c r="J9" s="2312"/>
      <c r="K9" s="2311" t="s">
        <v>864</v>
      </c>
      <c r="L9" s="2311"/>
      <c r="M9" s="2311"/>
      <c r="N9" s="2311"/>
      <c r="O9" s="2313"/>
      <c r="P9" s="2313"/>
      <c r="Q9" s="2313"/>
      <c r="R9" s="2313"/>
      <c r="S9" s="2313"/>
      <c r="T9" s="2313"/>
      <c r="U9" s="2313"/>
      <c r="V9" s="2313"/>
      <c r="W9" s="2313"/>
      <c r="X9" s="2313"/>
      <c r="Y9" s="2314"/>
      <c r="Z9" s="2314"/>
      <c r="AA9" s="2314"/>
      <c r="AB9" s="2314"/>
      <c r="AI9" s="480" t="s">
        <v>865</v>
      </c>
      <c r="AJ9" s="478">
        <v>6</v>
      </c>
    </row>
    <row r="10" spans="1:37" ht="22.05" customHeight="1">
      <c r="B10" s="2294" t="s">
        <v>866</v>
      </c>
      <c r="C10" s="2295"/>
      <c r="D10" s="2295"/>
      <c r="E10" s="2295"/>
      <c r="F10" s="2296"/>
      <c r="G10" s="2297"/>
      <c r="H10" s="2298"/>
      <c r="I10" s="2298"/>
      <c r="J10" s="2299"/>
      <c r="K10" s="2294" t="s">
        <v>867</v>
      </c>
      <c r="L10" s="2295"/>
      <c r="M10" s="2295"/>
      <c r="N10" s="2296"/>
      <c r="O10" s="2297"/>
      <c r="P10" s="2298"/>
      <c r="Q10" s="2298"/>
      <c r="R10" s="2298"/>
      <c r="S10" s="2298"/>
      <c r="T10" s="2299"/>
      <c r="U10" s="2294" t="s">
        <v>868</v>
      </c>
      <c r="V10" s="2295"/>
      <c r="W10" s="2295"/>
      <c r="X10" s="2296"/>
      <c r="Y10" s="2297"/>
      <c r="Z10" s="2298"/>
      <c r="AA10" s="2298"/>
      <c r="AB10" s="2298"/>
      <c r="AC10" s="2298"/>
      <c r="AD10" s="2298"/>
      <c r="AE10" s="2298"/>
      <c r="AF10" s="2299"/>
      <c r="AI10" s="480" t="s">
        <v>869</v>
      </c>
      <c r="AJ10" s="478">
        <v>7</v>
      </c>
    </row>
    <row r="11" spans="1:37" ht="22.05" customHeight="1">
      <c r="B11" s="2311" t="s">
        <v>870</v>
      </c>
      <c r="C11" s="2311"/>
      <c r="D11" s="2311"/>
      <c r="E11" s="2311"/>
      <c r="F11" s="2311"/>
      <c r="G11" s="2328"/>
      <c r="H11" s="2329"/>
      <c r="I11" s="2329"/>
      <c r="J11" s="2329"/>
      <c r="K11" s="2329"/>
      <c r="L11" s="2329"/>
      <c r="M11" s="2329"/>
      <c r="N11" s="2329"/>
      <c r="O11" s="2329"/>
      <c r="P11" s="2329"/>
      <c r="Q11" s="2330"/>
      <c r="R11" s="2294" t="s">
        <v>871</v>
      </c>
      <c r="S11" s="2295"/>
      <c r="T11" s="2295"/>
      <c r="U11" s="2296"/>
      <c r="V11" s="2328"/>
      <c r="W11" s="2329"/>
      <c r="X11" s="2329"/>
      <c r="Y11" s="2329"/>
      <c r="Z11" s="2329"/>
      <c r="AA11" s="2329"/>
      <c r="AB11" s="2330"/>
      <c r="AI11" s="480" t="s">
        <v>872</v>
      </c>
      <c r="AJ11" s="478">
        <v>8</v>
      </c>
    </row>
    <row r="12" spans="1:37" ht="17.25" customHeight="1">
      <c r="B12" s="2331" t="s">
        <v>873</v>
      </c>
      <c r="C12" s="2331"/>
      <c r="D12" s="2331"/>
      <c r="E12" s="2331"/>
      <c r="F12" s="2331"/>
      <c r="G12" s="2331"/>
      <c r="H12" s="2331"/>
      <c r="I12" s="2331"/>
      <c r="J12" s="2331"/>
      <c r="K12" s="2331"/>
      <c r="L12" s="2331"/>
      <c r="M12" s="2331"/>
      <c r="N12" s="2331"/>
      <c r="O12" s="2331"/>
      <c r="P12" s="2331"/>
      <c r="Q12" s="2331"/>
      <c r="R12" s="2331"/>
      <c r="S12" s="2331"/>
      <c r="T12" s="2331"/>
      <c r="U12" s="2331"/>
      <c r="V12" s="2331"/>
      <c r="W12" s="2331"/>
      <c r="X12" s="2331"/>
      <c r="Y12" s="2331"/>
      <c r="Z12" s="2331"/>
      <c r="AA12" s="2331"/>
      <c r="AB12" s="2331"/>
      <c r="AC12" s="2331"/>
      <c r="AD12" s="2331"/>
      <c r="AE12" s="2331"/>
      <c r="AF12" s="2331"/>
      <c r="AJ12" s="478"/>
    </row>
    <row r="13" spans="1:37" ht="17.25" customHeight="1">
      <c r="B13" s="2331"/>
      <c r="C13" s="2331"/>
      <c r="D13" s="2331"/>
      <c r="E13" s="2331"/>
      <c r="F13" s="2331"/>
      <c r="G13" s="2331"/>
      <c r="H13" s="2331"/>
      <c r="I13" s="2331"/>
      <c r="J13" s="2331"/>
      <c r="K13" s="2331"/>
      <c r="L13" s="2331"/>
      <c r="M13" s="2331"/>
      <c r="N13" s="2331"/>
      <c r="O13" s="2331"/>
      <c r="P13" s="2331"/>
      <c r="Q13" s="2331"/>
      <c r="R13" s="2331"/>
      <c r="S13" s="2331"/>
      <c r="T13" s="2331"/>
      <c r="U13" s="2331"/>
      <c r="V13" s="2331"/>
      <c r="W13" s="2331"/>
      <c r="X13" s="2331"/>
      <c r="Y13" s="2331"/>
      <c r="Z13" s="2331"/>
      <c r="AA13" s="2331"/>
      <c r="AB13" s="2331"/>
      <c r="AC13" s="2331"/>
      <c r="AD13" s="2331"/>
      <c r="AE13" s="2331"/>
      <c r="AF13" s="2331"/>
      <c r="AI13" s="480"/>
    </row>
    <row r="14" spans="1:37" ht="18" customHeight="1">
      <c r="AI14" s="480"/>
    </row>
    <row r="15" spans="1:37" ht="22.05" customHeight="1">
      <c r="B15" s="479" t="s">
        <v>874</v>
      </c>
      <c r="AI15" s="480" t="s">
        <v>875</v>
      </c>
    </row>
    <row r="16" spans="1:37" ht="22.05" customHeight="1">
      <c r="B16" s="2315" t="s">
        <v>876</v>
      </c>
      <c r="C16" s="2316"/>
      <c r="D16" s="2316"/>
      <c r="E16" s="2316"/>
      <c r="F16" s="2316"/>
      <c r="G16" s="2316"/>
      <c r="H16" s="2316"/>
      <c r="I16" s="2316"/>
      <c r="J16" s="2316"/>
      <c r="K16" s="2317"/>
      <c r="L16" s="2294" t="s">
        <v>877</v>
      </c>
      <c r="M16" s="2295"/>
      <c r="N16" s="2298"/>
      <c r="O16" s="2298"/>
      <c r="P16" s="482" t="s">
        <v>878</v>
      </c>
      <c r="Q16" s="2298"/>
      <c r="R16" s="2298"/>
      <c r="S16" s="483" t="s">
        <v>879</v>
      </c>
      <c r="T16"/>
      <c r="U16"/>
      <c r="AD16"/>
      <c r="AE16"/>
      <c r="AI16" s="484" t="str">
        <f>L16&amp;N16&amp;P16&amp;Q16&amp;S16&amp;"１日"</f>
        <v>令和年月１日</v>
      </c>
      <c r="AJ16" s="485"/>
      <c r="AK16" s="485"/>
    </row>
    <row r="17" spans="2:37" ht="22.05" customHeight="1">
      <c r="B17" s="2315" t="s">
        <v>880</v>
      </c>
      <c r="C17" s="2316"/>
      <c r="D17" s="2316"/>
      <c r="E17" s="2316"/>
      <c r="F17" s="2316"/>
      <c r="G17" s="2316"/>
      <c r="H17" s="2316"/>
      <c r="I17" s="2316"/>
      <c r="J17" s="2316"/>
      <c r="K17" s="2316"/>
      <c r="L17" s="2316"/>
      <c r="M17" s="2316"/>
      <c r="N17" s="2316"/>
      <c r="O17" s="2317"/>
      <c r="P17" s="2318"/>
      <c r="Q17" s="2319"/>
      <c r="R17" s="2319"/>
      <c r="S17" s="486" t="s">
        <v>881</v>
      </c>
      <c r="AI17" s="480" t="s">
        <v>882</v>
      </c>
      <c r="AJ17" s="487" t="s">
        <v>883</v>
      </c>
    </row>
    <row r="18" spans="2:37" ht="22.05" customHeight="1">
      <c r="B18" s="2320" t="s">
        <v>852</v>
      </c>
      <c r="C18" s="2320"/>
      <c r="D18" s="2320"/>
      <c r="E18" s="2320"/>
      <c r="F18" s="2320"/>
      <c r="G18" s="2320"/>
      <c r="H18" s="2320"/>
      <c r="I18" s="2320"/>
      <c r="J18" s="2320"/>
      <c r="K18" s="2320"/>
      <c r="L18" s="2320"/>
      <c r="M18" s="2320"/>
      <c r="N18" s="2320"/>
      <c r="O18" s="2320"/>
      <c r="P18" s="2320"/>
      <c r="Q18" s="2320"/>
      <c r="R18" s="2320"/>
      <c r="S18" s="2320"/>
      <c r="T18" s="2320"/>
      <c r="U18" s="2320"/>
      <c r="V18" s="2320"/>
      <c r="W18" s="2320"/>
      <c r="X18" s="2320"/>
      <c r="Y18" s="2320"/>
      <c r="Z18" s="2321"/>
      <c r="AA18" s="2322"/>
      <c r="AB18" s="2322"/>
      <c r="AC18" s="488" t="s">
        <v>881</v>
      </c>
      <c r="AI18" s="489" t="e">
        <f>(Z18-P17)/Z18</f>
        <v>#DIV/0!</v>
      </c>
      <c r="AJ18" s="490" t="e">
        <f>AI18</f>
        <v>#DIV/0!</v>
      </c>
    </row>
    <row r="19" spans="2:37" ht="22.05" customHeight="1">
      <c r="B19" s="2323" t="s">
        <v>884</v>
      </c>
      <c r="C19" s="2324"/>
      <c r="D19" s="2324"/>
      <c r="E19" s="2324"/>
      <c r="F19" s="2324"/>
      <c r="G19" s="2324"/>
      <c r="H19" s="2325" t="str">
        <f>IF(P17="","",IF(AND(H20="否",ROUND(AI18,4)&gt;=0.05),"可","否"))</f>
        <v/>
      </c>
      <c r="I19" s="2326"/>
      <c r="J19" s="2327"/>
      <c r="N19" s="491"/>
      <c r="O19" s="491"/>
      <c r="P19" s="491"/>
      <c r="Q19" s="491"/>
      <c r="R19" s="491"/>
      <c r="S19" s="491"/>
      <c r="T19" s="491"/>
      <c r="U19" s="491"/>
      <c r="V19" s="491"/>
      <c r="W19" s="491"/>
      <c r="X19" s="491"/>
      <c r="Y19" s="491"/>
      <c r="Z19" s="491"/>
      <c r="AA19" s="491"/>
      <c r="AB19" s="491"/>
      <c r="AC19" s="491"/>
      <c r="AD19" s="491"/>
      <c r="AE19" s="491"/>
      <c r="AF19" s="491"/>
      <c r="AI19" s="492" t="s">
        <v>885</v>
      </c>
      <c r="AJ19" s="493" t="s">
        <v>886</v>
      </c>
    </row>
    <row r="20" spans="2:37" ht="22.05" customHeight="1">
      <c r="B20" s="2315" t="s">
        <v>887</v>
      </c>
      <c r="C20" s="2316"/>
      <c r="D20" s="2316"/>
      <c r="E20" s="2316"/>
      <c r="F20" s="2316"/>
      <c r="G20" s="2316"/>
      <c r="H20" s="2332" t="str">
        <f>IF(N16="","",IF(AND(AI20="可",AJ20="可"),"可","否"))</f>
        <v/>
      </c>
      <c r="I20" s="2333"/>
      <c r="J20" s="2334"/>
      <c r="N20" s="491"/>
      <c r="O20" s="491"/>
      <c r="P20" s="491"/>
      <c r="Q20" s="491"/>
      <c r="R20" s="491"/>
      <c r="S20" s="491"/>
      <c r="T20" s="491"/>
      <c r="U20" s="491"/>
      <c r="V20" s="491"/>
      <c r="W20" s="491"/>
      <c r="X20" s="491"/>
      <c r="Y20" s="491"/>
      <c r="Z20" s="491"/>
      <c r="AE20" s="491"/>
      <c r="AF20" s="491"/>
      <c r="AI20" s="492" t="str">
        <f>IF(P17="","",IF(OR(AND(AJ8=7,P17&lt;=750),(AND(AJ8=8,P17&lt;=900))),"可","否"))</f>
        <v/>
      </c>
      <c r="AJ20" s="494" t="str">
        <f>IF(AND(N16=3,OR(Q16=2,Q16=3)),"否","可")</f>
        <v>可</v>
      </c>
      <c r="AK20"/>
    </row>
    <row r="21" spans="2:37" ht="20.25" customHeight="1">
      <c r="B21" s="2335" t="s">
        <v>888</v>
      </c>
      <c r="C21" s="2336"/>
      <c r="D21" s="2336"/>
      <c r="E21" s="2336"/>
      <c r="F21" s="2336"/>
      <c r="G21" s="2336"/>
      <c r="H21" s="2336"/>
      <c r="I21" s="2336"/>
      <c r="J21" s="2336"/>
      <c r="K21" s="2336"/>
      <c r="L21" s="2336"/>
      <c r="M21" s="2336"/>
      <c r="N21" s="2336"/>
      <c r="O21" s="2336"/>
      <c r="P21" s="2336"/>
      <c r="Q21" s="2336"/>
      <c r="R21" s="2336"/>
      <c r="S21" s="2336"/>
      <c r="T21" s="2336"/>
      <c r="U21" s="2336"/>
      <c r="V21" s="2336"/>
      <c r="W21" s="2336"/>
      <c r="X21" s="2336"/>
      <c r="Y21" s="2336"/>
      <c r="Z21" s="2336"/>
      <c r="AA21" s="2336"/>
      <c r="AB21" s="2336"/>
      <c r="AC21" s="2336"/>
      <c r="AD21" s="2336"/>
      <c r="AE21" s="2336"/>
      <c r="AF21" s="2336"/>
    </row>
    <row r="22" spans="2:37" ht="20.25" customHeight="1">
      <c r="B22" s="2335"/>
      <c r="C22" s="2336"/>
      <c r="D22" s="2336"/>
      <c r="E22" s="2336"/>
      <c r="F22" s="2336"/>
      <c r="G22" s="2336"/>
      <c r="H22" s="2336"/>
      <c r="I22" s="2336"/>
      <c r="J22" s="2336"/>
      <c r="K22" s="2336"/>
      <c r="L22" s="2336"/>
      <c r="M22" s="2336"/>
      <c r="N22" s="2336"/>
      <c r="O22" s="2336"/>
      <c r="P22" s="2336"/>
      <c r="Q22" s="2336"/>
      <c r="R22" s="2336"/>
      <c r="S22" s="2336"/>
      <c r="T22" s="2336"/>
      <c r="U22" s="2336"/>
      <c r="V22" s="2336"/>
      <c r="W22" s="2336"/>
      <c r="X22" s="2336"/>
      <c r="Y22" s="2336"/>
      <c r="Z22" s="2336"/>
      <c r="AA22" s="2336"/>
      <c r="AB22" s="2336"/>
      <c r="AC22" s="2336"/>
      <c r="AD22" s="2336"/>
      <c r="AE22" s="2336"/>
      <c r="AF22" s="2336"/>
    </row>
    <row r="23" spans="2:37" ht="20.25" customHeight="1">
      <c r="B23" s="2335"/>
      <c r="C23" s="2336"/>
      <c r="D23" s="2336"/>
      <c r="E23" s="2336"/>
      <c r="F23" s="2336"/>
      <c r="G23" s="2336"/>
      <c r="H23" s="2336"/>
      <c r="I23" s="2336"/>
      <c r="J23" s="2336"/>
      <c r="K23" s="2336"/>
      <c r="L23" s="2336"/>
      <c r="M23" s="2336"/>
      <c r="N23" s="2336"/>
      <c r="O23" s="2336"/>
      <c r="P23" s="2336"/>
      <c r="Q23" s="2336"/>
      <c r="R23" s="2336"/>
      <c r="S23" s="2336"/>
      <c r="T23" s="2336"/>
      <c r="U23" s="2336"/>
      <c r="V23" s="2336"/>
      <c r="W23" s="2336"/>
      <c r="X23" s="2336"/>
      <c r="Y23" s="2336"/>
      <c r="Z23" s="2336"/>
      <c r="AA23" s="2336"/>
      <c r="AB23" s="2336"/>
      <c r="AC23" s="2336"/>
      <c r="AD23" s="2336"/>
      <c r="AE23" s="2336"/>
      <c r="AF23" s="2336"/>
    </row>
    <row r="24" spans="2:37" ht="20.25" customHeight="1">
      <c r="B24" s="2335"/>
      <c r="C24" s="2336"/>
      <c r="D24" s="2336"/>
      <c r="E24" s="2336"/>
      <c r="F24" s="2336"/>
      <c r="G24" s="2336"/>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row>
    <row r="25" spans="2:37" ht="20.25" customHeight="1">
      <c r="B25" s="2335"/>
      <c r="C25" s="2336"/>
      <c r="D25" s="2336"/>
      <c r="E25" s="2336"/>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c r="AD25" s="2336"/>
      <c r="AE25" s="2336"/>
      <c r="AF25" s="2336"/>
    </row>
    <row r="26" spans="2:37" ht="20.25" customHeight="1">
      <c r="B26" s="2335"/>
      <c r="C26" s="2336"/>
      <c r="D26" s="2336"/>
      <c r="E26" s="2336"/>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row>
    <row r="27" spans="2:37" ht="20.25" customHeight="1">
      <c r="B27" s="2335"/>
      <c r="C27" s="2336"/>
      <c r="D27" s="2336"/>
      <c r="E27" s="2336"/>
      <c r="F27" s="2336"/>
      <c r="G27" s="2336"/>
      <c r="H27" s="2336"/>
      <c r="I27" s="2336"/>
      <c r="J27" s="2336"/>
      <c r="K27" s="2336"/>
      <c r="L27" s="2336"/>
      <c r="M27" s="2336"/>
      <c r="N27" s="2336"/>
      <c r="O27" s="2336"/>
      <c r="P27" s="2336"/>
      <c r="Q27" s="2336"/>
      <c r="R27" s="2336"/>
      <c r="S27" s="2336"/>
      <c r="T27" s="2336"/>
      <c r="U27" s="2336"/>
      <c r="V27" s="2336"/>
      <c r="W27" s="2336"/>
      <c r="X27" s="2336"/>
      <c r="Y27" s="2336"/>
      <c r="Z27" s="2336"/>
      <c r="AA27" s="2336"/>
      <c r="AB27" s="2336"/>
      <c r="AC27" s="2336"/>
      <c r="AD27" s="2336"/>
      <c r="AE27" s="2336"/>
      <c r="AF27" s="2336"/>
    </row>
    <row r="28" spans="2:37" ht="20.25" customHeight="1">
      <c r="B28" s="2336"/>
      <c r="C28" s="2336"/>
      <c r="D28" s="2336"/>
      <c r="E28" s="2336"/>
      <c r="F28" s="2336"/>
      <c r="G28" s="2336"/>
      <c r="H28" s="2336"/>
      <c r="I28" s="2336"/>
      <c r="J28" s="2336"/>
      <c r="K28" s="2336"/>
      <c r="L28" s="2336"/>
      <c r="M28" s="2336"/>
      <c r="N28" s="2336"/>
      <c r="O28" s="2336"/>
      <c r="P28" s="2336"/>
      <c r="Q28" s="2336"/>
      <c r="R28" s="2336"/>
      <c r="S28" s="2336"/>
      <c r="T28" s="2336"/>
      <c r="U28" s="2336"/>
      <c r="V28" s="2336"/>
      <c r="W28" s="2336"/>
      <c r="X28" s="2336"/>
      <c r="Y28" s="2336"/>
      <c r="Z28" s="2336"/>
      <c r="AA28" s="2336"/>
      <c r="AB28" s="2336"/>
      <c r="AC28" s="2336"/>
      <c r="AD28" s="2336"/>
      <c r="AE28" s="2336"/>
      <c r="AF28" s="2336"/>
    </row>
    <row r="29" spans="2:37" ht="18" customHeight="1"/>
    <row r="30" spans="2:37" ht="22.05" customHeight="1">
      <c r="B30" s="2337" t="s">
        <v>889</v>
      </c>
      <c r="C30" s="2338"/>
      <c r="D30" s="2338"/>
      <c r="E30" s="2338"/>
      <c r="F30" s="2338"/>
      <c r="G30" s="2338"/>
      <c r="H30" s="2338"/>
      <c r="I30" s="2339"/>
      <c r="K30" s="495" t="s">
        <v>890</v>
      </c>
    </row>
    <row r="31" spans="2:37" ht="22.05" customHeight="1">
      <c r="B31" s="479" t="s">
        <v>891</v>
      </c>
    </row>
    <row r="32" spans="2:37" ht="22.05" customHeight="1">
      <c r="B32" s="2311"/>
      <c r="C32" s="2311"/>
      <c r="D32" s="2311"/>
      <c r="E32" s="2311"/>
      <c r="F32" s="2311"/>
      <c r="G32" s="2311"/>
      <c r="H32" s="2311"/>
      <c r="I32" s="2311"/>
      <c r="J32" s="2311"/>
      <c r="K32" s="2311"/>
      <c r="L32" s="2311" t="s">
        <v>892</v>
      </c>
      <c r="M32" s="2311"/>
      <c r="N32" s="2311"/>
      <c r="O32" s="2311"/>
      <c r="P32" s="2311"/>
      <c r="Q32" s="2340" t="s">
        <v>893</v>
      </c>
      <c r="R32" s="2340"/>
      <c r="S32" s="2340"/>
      <c r="T32" s="2340"/>
      <c r="U32" s="2311" t="s">
        <v>894</v>
      </c>
      <c r="V32" s="2311"/>
      <c r="W32" s="2311"/>
      <c r="X32" s="2311"/>
      <c r="Y32" s="2341"/>
      <c r="Z32" s="2342"/>
      <c r="AA32" s="2343" t="s">
        <v>895</v>
      </c>
      <c r="AB32" s="2311"/>
      <c r="AC32" s="2311"/>
      <c r="AD32" s="2311"/>
      <c r="AH32"/>
      <c r="AI32"/>
      <c r="AJ32"/>
      <c r="AK32"/>
    </row>
    <row r="33" spans="2:37" ht="22.05" customHeight="1">
      <c r="B33" s="2311"/>
      <c r="C33" s="2311"/>
      <c r="D33" s="2311"/>
      <c r="E33" s="2311"/>
      <c r="F33" s="2311"/>
      <c r="G33" s="2311"/>
      <c r="H33" s="2311"/>
      <c r="I33" s="2311"/>
      <c r="J33" s="2311"/>
      <c r="K33" s="2311"/>
      <c r="L33" s="2311"/>
      <c r="M33" s="2311"/>
      <c r="N33" s="2311"/>
      <c r="O33" s="2311"/>
      <c r="P33" s="2311"/>
      <c r="Q33" s="2340"/>
      <c r="R33" s="2340"/>
      <c r="S33" s="2340"/>
      <c r="T33" s="2340"/>
      <c r="U33" s="2311"/>
      <c r="V33" s="2311"/>
      <c r="W33" s="2311"/>
      <c r="X33" s="2311"/>
      <c r="Y33" s="2341"/>
      <c r="Z33" s="2342"/>
      <c r="AA33" s="2311"/>
      <c r="AB33" s="2311"/>
      <c r="AC33" s="2311"/>
      <c r="AD33" s="2311"/>
      <c r="AH33"/>
      <c r="AI33"/>
      <c r="AJ33"/>
      <c r="AK33"/>
    </row>
    <row r="34" spans="2:37" ht="22.05" customHeight="1">
      <c r="B34" s="2315" t="s">
        <v>876</v>
      </c>
      <c r="C34" s="2316"/>
      <c r="D34" s="2316"/>
      <c r="E34" s="2316"/>
      <c r="F34" s="2316"/>
      <c r="G34" s="2316"/>
      <c r="H34" s="2316"/>
      <c r="I34" s="2316"/>
      <c r="J34" s="2316"/>
      <c r="K34" s="2317"/>
      <c r="L34" s="2344" t="str">
        <f>IF(N16="","",EOMONTH(AI16,0))</f>
        <v/>
      </c>
      <c r="M34" s="2344"/>
      <c r="N34" s="2344"/>
      <c r="O34" s="2344"/>
      <c r="P34" s="2344"/>
      <c r="Q34" s="2352" t="str">
        <f>IF($P$17=0,"",$P$17)</f>
        <v/>
      </c>
      <c r="R34" s="2353"/>
      <c r="S34" s="2353"/>
      <c r="T34" s="2353"/>
      <c r="U34" s="2347" t="str">
        <f t="shared" ref="U34:U39" si="0">IF(Q34="","",ROUND(($Z$18-Q34)/$Z$18,4))</f>
        <v/>
      </c>
      <c r="V34" s="2348"/>
      <c r="W34" s="2348"/>
      <c r="X34" s="2348"/>
      <c r="Y34" s="2341"/>
      <c r="Z34" s="2342"/>
      <c r="AA34" s="2349"/>
      <c r="AB34" s="2350"/>
      <c r="AC34" s="2350"/>
      <c r="AD34" s="2351"/>
      <c r="AH34"/>
      <c r="AI34"/>
      <c r="AJ34"/>
      <c r="AK34"/>
    </row>
    <row r="35" spans="2:37" ht="22.05" customHeight="1">
      <c r="B35" s="2315" t="s">
        <v>896</v>
      </c>
      <c r="C35" s="2316"/>
      <c r="D35" s="2316"/>
      <c r="E35" s="2316"/>
      <c r="F35" s="2316"/>
      <c r="G35" s="2316"/>
      <c r="H35" s="2316"/>
      <c r="I35" s="2316"/>
      <c r="J35" s="2316"/>
      <c r="K35" s="2317"/>
      <c r="L35" s="2344" t="str">
        <f t="shared" ref="L35:L41" si="1">IF($N$16="","",EOMONTH(L34,1))</f>
        <v/>
      </c>
      <c r="M35" s="2344"/>
      <c r="N35" s="2344"/>
      <c r="O35" s="2344"/>
      <c r="P35" s="2344"/>
      <c r="Q35" s="2345"/>
      <c r="R35" s="2346"/>
      <c r="S35" s="2346"/>
      <c r="T35" s="2346"/>
      <c r="U35" s="2347" t="str">
        <f t="shared" si="0"/>
        <v/>
      </c>
      <c r="V35" s="2348"/>
      <c r="W35" s="2348"/>
      <c r="X35" s="2348"/>
      <c r="Y35" s="2341"/>
      <c r="Z35" s="2342"/>
      <c r="AA35" s="2349"/>
      <c r="AB35" s="2350"/>
      <c r="AC35" s="2350"/>
      <c r="AD35" s="2351"/>
      <c r="AH35"/>
      <c r="AI35"/>
      <c r="AJ35"/>
      <c r="AK35"/>
    </row>
    <row r="36" spans="2:37" ht="22.05" customHeight="1">
      <c r="B36" s="2315" t="s">
        <v>897</v>
      </c>
      <c r="C36" s="2316"/>
      <c r="D36" s="2316"/>
      <c r="E36" s="2316"/>
      <c r="F36" s="2316"/>
      <c r="G36" s="2316"/>
      <c r="H36" s="2316"/>
      <c r="I36" s="2316"/>
      <c r="J36" s="2316"/>
      <c r="K36" s="2317"/>
      <c r="L36" s="2344" t="str">
        <f t="shared" si="1"/>
        <v/>
      </c>
      <c r="M36" s="2344"/>
      <c r="N36" s="2344"/>
      <c r="O36" s="2344"/>
      <c r="P36" s="2344"/>
      <c r="Q36" s="2345"/>
      <c r="R36" s="2346"/>
      <c r="S36" s="2346"/>
      <c r="T36" s="2346"/>
      <c r="U36" s="2347" t="str">
        <f t="shared" si="0"/>
        <v/>
      </c>
      <c r="V36" s="2348"/>
      <c r="W36" s="2348"/>
      <c r="X36" s="2348"/>
      <c r="Y36" s="2341"/>
      <c r="Z36" s="2342"/>
      <c r="AA36" s="2354" t="str">
        <f t="shared" ref="AA36:AA41" si="2">IF(U34="","",IF(AND($H$19="可",U34&gt;=0.05),"可","否"))</f>
        <v/>
      </c>
      <c r="AB36" s="2354"/>
      <c r="AC36" s="2354"/>
      <c r="AD36" s="2354"/>
      <c r="AH36"/>
      <c r="AI36"/>
      <c r="AJ36"/>
      <c r="AK36"/>
    </row>
    <row r="37" spans="2:37" ht="22.05" customHeight="1">
      <c r="B37" s="2315" t="s">
        <v>898</v>
      </c>
      <c r="C37" s="2316"/>
      <c r="D37" s="2316"/>
      <c r="E37" s="2316"/>
      <c r="F37" s="2316"/>
      <c r="G37" s="2316"/>
      <c r="H37" s="2316"/>
      <c r="I37" s="2316"/>
      <c r="J37" s="2316"/>
      <c r="K37" s="2317"/>
      <c r="L37" s="2344" t="str">
        <f t="shared" si="1"/>
        <v/>
      </c>
      <c r="M37" s="2344"/>
      <c r="N37" s="2344"/>
      <c r="O37" s="2344"/>
      <c r="P37" s="2344"/>
      <c r="Q37" s="2345"/>
      <c r="R37" s="2346"/>
      <c r="S37" s="2346"/>
      <c r="T37" s="2346"/>
      <c r="U37" s="2347" t="str">
        <f t="shared" si="0"/>
        <v/>
      </c>
      <c r="V37" s="2348"/>
      <c r="W37" s="2348"/>
      <c r="X37" s="2348"/>
      <c r="Y37" s="2341"/>
      <c r="Z37" s="2342"/>
      <c r="AA37" s="2354" t="str">
        <f t="shared" si="2"/>
        <v/>
      </c>
      <c r="AB37" s="2354"/>
      <c r="AC37" s="2354"/>
      <c r="AD37" s="2354"/>
      <c r="AH37"/>
      <c r="AI37"/>
      <c r="AJ37"/>
      <c r="AK37"/>
    </row>
    <row r="38" spans="2:37" ht="22.05" customHeight="1">
      <c r="B38" s="2315" t="s">
        <v>899</v>
      </c>
      <c r="C38" s="2316"/>
      <c r="D38" s="2316"/>
      <c r="E38" s="2316"/>
      <c r="F38" s="2316"/>
      <c r="G38" s="2316"/>
      <c r="H38" s="2316"/>
      <c r="I38" s="2316"/>
      <c r="J38" s="2316"/>
      <c r="K38" s="2317"/>
      <c r="L38" s="2344" t="str">
        <f t="shared" si="1"/>
        <v/>
      </c>
      <c r="M38" s="2344"/>
      <c r="N38" s="2344"/>
      <c r="O38" s="2344"/>
      <c r="P38" s="2344"/>
      <c r="Q38" s="2345"/>
      <c r="R38" s="2346"/>
      <c r="S38" s="2346"/>
      <c r="T38" s="2346"/>
      <c r="U38" s="2347" t="str">
        <f t="shared" si="0"/>
        <v/>
      </c>
      <c r="V38" s="2348"/>
      <c r="W38" s="2348"/>
      <c r="X38" s="2348"/>
      <c r="Y38" s="2356" t="s">
        <v>900</v>
      </c>
      <c r="Z38" s="2342"/>
      <c r="AA38" s="2354" t="str">
        <f t="shared" si="2"/>
        <v/>
      </c>
      <c r="AB38" s="2354"/>
      <c r="AC38" s="2354"/>
      <c r="AD38" s="2354"/>
      <c r="AH38"/>
      <c r="AI38"/>
      <c r="AJ38"/>
      <c r="AK38"/>
    </row>
    <row r="39" spans="2:37" ht="22.05" customHeight="1">
      <c r="B39" s="2315" t="s">
        <v>901</v>
      </c>
      <c r="C39" s="2316"/>
      <c r="D39" s="2316"/>
      <c r="E39" s="2316"/>
      <c r="F39" s="2316"/>
      <c r="G39" s="2316"/>
      <c r="H39" s="2316"/>
      <c r="I39" s="2316"/>
      <c r="J39" s="2316"/>
      <c r="K39" s="2317"/>
      <c r="L39" s="2344" t="str">
        <f t="shared" si="1"/>
        <v/>
      </c>
      <c r="M39" s="2344"/>
      <c r="N39" s="2344"/>
      <c r="O39" s="2344"/>
      <c r="P39" s="2344"/>
      <c r="Q39" s="2345"/>
      <c r="R39" s="2346"/>
      <c r="S39" s="2346"/>
      <c r="T39" s="2346"/>
      <c r="U39" s="2347" t="str">
        <f t="shared" si="0"/>
        <v/>
      </c>
      <c r="V39" s="2348"/>
      <c r="W39" s="2348"/>
      <c r="X39" s="2348"/>
      <c r="Y39" s="2341"/>
      <c r="Z39" s="2342"/>
      <c r="AA39" s="2355" t="str">
        <f t="shared" si="2"/>
        <v/>
      </c>
      <c r="AB39" s="2355"/>
      <c r="AC39" s="2355"/>
      <c r="AD39" s="2355"/>
      <c r="AH39"/>
      <c r="AI39"/>
      <c r="AJ39"/>
      <c r="AK39"/>
    </row>
    <row r="40" spans="2:37" ht="22.05" customHeight="1">
      <c r="B40" s="2315"/>
      <c r="C40" s="2316"/>
      <c r="D40" s="2316"/>
      <c r="E40" s="2316"/>
      <c r="F40" s="2316"/>
      <c r="G40" s="2316"/>
      <c r="H40" s="2316"/>
      <c r="I40" s="2316"/>
      <c r="J40" s="2316"/>
      <c r="K40" s="2317"/>
      <c r="L40" s="2344" t="str">
        <f t="shared" si="1"/>
        <v/>
      </c>
      <c r="M40" s="2344"/>
      <c r="N40" s="2344"/>
      <c r="O40" s="2344"/>
      <c r="P40" s="2344"/>
      <c r="Q40" s="2349"/>
      <c r="R40" s="2350"/>
      <c r="S40" s="2350"/>
      <c r="T40" s="2351"/>
      <c r="U40" s="2349"/>
      <c r="V40" s="2350"/>
      <c r="W40" s="2350"/>
      <c r="X40" s="2351"/>
      <c r="Y40" s="2341"/>
      <c r="Z40" s="2342"/>
      <c r="AA40" s="2354" t="str">
        <f t="shared" si="2"/>
        <v/>
      </c>
      <c r="AB40" s="2354"/>
      <c r="AC40" s="2354"/>
      <c r="AD40" s="2354"/>
      <c r="AH40"/>
      <c r="AI40"/>
      <c r="AJ40"/>
      <c r="AK40"/>
    </row>
    <row r="41" spans="2:37" ht="22.05" customHeight="1">
      <c r="B41" s="2315" t="s">
        <v>902</v>
      </c>
      <c r="C41" s="2316"/>
      <c r="D41" s="2316"/>
      <c r="E41" s="2316"/>
      <c r="F41" s="2316"/>
      <c r="G41" s="2316"/>
      <c r="H41" s="2316"/>
      <c r="I41" s="2316"/>
      <c r="J41" s="2316"/>
      <c r="K41" s="2317"/>
      <c r="L41" s="2344" t="str">
        <f t="shared" si="1"/>
        <v/>
      </c>
      <c r="M41" s="2344"/>
      <c r="N41" s="2344"/>
      <c r="O41" s="2344"/>
      <c r="P41" s="2344"/>
      <c r="Q41" s="2366"/>
      <c r="R41" s="2366"/>
      <c r="S41" s="2366"/>
      <c r="T41" s="2366"/>
      <c r="U41" s="2366"/>
      <c r="V41" s="2366"/>
      <c r="W41" s="2366"/>
      <c r="X41" s="2366"/>
      <c r="Y41" s="2341"/>
      <c r="Z41" s="2342"/>
      <c r="AA41" s="2354" t="str">
        <f t="shared" si="2"/>
        <v/>
      </c>
      <c r="AB41" s="2354"/>
      <c r="AC41" s="2354"/>
      <c r="AD41" s="2354"/>
      <c r="AH41"/>
      <c r="AI41"/>
      <c r="AJ41"/>
      <c r="AK41"/>
    </row>
    <row r="42" spans="2:37" ht="19.5" customHeight="1">
      <c r="B42" s="2367" t="s">
        <v>903</v>
      </c>
      <c r="C42" s="2368"/>
      <c r="D42" s="2368"/>
      <c r="E42" s="2368"/>
      <c r="F42" s="2368"/>
      <c r="G42" s="2368"/>
      <c r="H42" s="2368"/>
      <c r="I42" s="2368"/>
      <c r="J42" s="2368"/>
      <c r="K42" s="2368"/>
      <c r="L42" s="2368"/>
      <c r="M42" s="2368"/>
      <c r="N42" s="2368"/>
      <c r="O42" s="2368"/>
      <c r="P42" s="2368"/>
      <c r="Q42" s="2368"/>
      <c r="R42" s="2368"/>
      <c r="S42" s="2368"/>
      <c r="T42" s="2368"/>
      <c r="U42" s="2368"/>
      <c r="V42" s="2368"/>
      <c r="W42" s="2368"/>
      <c r="X42" s="2368"/>
      <c r="Y42" s="2368"/>
      <c r="Z42" s="2368"/>
      <c r="AA42" s="2368"/>
      <c r="AB42" s="2368"/>
      <c r="AC42" s="2368"/>
      <c r="AD42" s="2368"/>
      <c r="AE42" s="2368"/>
      <c r="AF42" s="2368"/>
    </row>
    <row r="43" spans="2:37" ht="19.5" customHeight="1">
      <c r="B43" s="2367"/>
      <c r="C43" s="2368"/>
      <c r="D43" s="2368"/>
      <c r="E43" s="2368"/>
      <c r="F43" s="2368"/>
      <c r="G43" s="2368"/>
      <c r="H43" s="2368"/>
      <c r="I43" s="2368"/>
      <c r="J43" s="2368"/>
      <c r="K43" s="2368"/>
      <c r="L43" s="2368"/>
      <c r="M43" s="2368"/>
      <c r="N43" s="2368"/>
      <c r="O43" s="2368"/>
      <c r="P43" s="2368"/>
      <c r="Q43" s="2368"/>
      <c r="R43" s="2368"/>
      <c r="S43" s="2368"/>
      <c r="T43" s="2368"/>
      <c r="U43" s="2368"/>
      <c r="V43" s="2368"/>
      <c r="W43" s="2368"/>
      <c r="X43" s="2368"/>
      <c r="Y43" s="2368"/>
      <c r="Z43" s="2368"/>
      <c r="AA43" s="2368"/>
      <c r="AB43" s="2368"/>
      <c r="AC43" s="2368"/>
      <c r="AD43" s="2368"/>
      <c r="AE43" s="2368"/>
      <c r="AF43" s="2368"/>
    </row>
    <row r="44" spans="2:37" ht="19.5" customHeight="1">
      <c r="B44" s="2368"/>
      <c r="C44" s="2368"/>
      <c r="D44" s="2368"/>
      <c r="E44" s="2368"/>
      <c r="F44" s="2368"/>
      <c r="G44" s="2368"/>
      <c r="H44" s="2368"/>
      <c r="I44" s="2368"/>
      <c r="J44" s="2368"/>
      <c r="K44" s="2368"/>
      <c r="L44" s="2368"/>
      <c r="M44" s="2368"/>
      <c r="N44" s="2368"/>
      <c r="O44" s="2368"/>
      <c r="P44" s="2368"/>
      <c r="Q44" s="2368"/>
      <c r="R44" s="2368"/>
      <c r="S44" s="2368"/>
      <c r="T44" s="2368"/>
      <c r="U44" s="2368"/>
      <c r="V44" s="2368"/>
      <c r="W44" s="2368"/>
      <c r="X44" s="2368"/>
      <c r="Y44" s="2368"/>
      <c r="Z44" s="2368"/>
      <c r="AA44" s="2368"/>
      <c r="AB44" s="2368"/>
      <c r="AC44" s="2368"/>
      <c r="AD44" s="2368"/>
      <c r="AE44" s="2368"/>
      <c r="AF44" s="2368"/>
    </row>
    <row r="45" spans="2:37" ht="20.25" customHeight="1"/>
    <row r="46" spans="2:37" ht="22.05" customHeight="1">
      <c r="B46" s="2337" t="s">
        <v>904</v>
      </c>
      <c r="C46" s="2338"/>
      <c r="D46" s="2338"/>
      <c r="E46" s="2338"/>
      <c r="F46" s="2338"/>
      <c r="G46" s="2338"/>
      <c r="H46" s="2338"/>
      <c r="I46" s="2338"/>
      <c r="J46" s="2338"/>
      <c r="K46" s="2338"/>
      <c r="L46" s="2338"/>
      <c r="M46" s="2338"/>
      <c r="N46" s="2338"/>
      <c r="O46" s="2338"/>
      <c r="P46" s="2338"/>
      <c r="Q46" s="2338"/>
      <c r="R46" s="2338"/>
      <c r="S46" s="2338"/>
      <c r="T46" s="2338"/>
      <c r="U46" s="2338"/>
      <c r="V46" s="2338"/>
      <c r="W46" s="2339"/>
      <c r="Y46" s="495" t="s">
        <v>905</v>
      </c>
    </row>
    <row r="47" spans="2:37" ht="22.05" customHeight="1">
      <c r="B47" s="479" t="s">
        <v>906</v>
      </c>
    </row>
    <row r="48" spans="2:37" ht="22.05" customHeight="1">
      <c r="B48" s="2357" t="s">
        <v>907</v>
      </c>
      <c r="C48" s="2357"/>
      <c r="D48" s="2357"/>
      <c r="E48" s="2357"/>
      <c r="F48" s="2357"/>
      <c r="G48" s="2357"/>
      <c r="H48" s="2357"/>
      <c r="I48" s="2357"/>
      <c r="J48" s="2357"/>
      <c r="K48" s="2359" t="s">
        <v>908</v>
      </c>
      <c r="L48" s="2360"/>
      <c r="M48" s="2360"/>
      <c r="N48" s="2360"/>
      <c r="O48" s="2360"/>
      <c r="P48" s="2360"/>
      <c r="Q48" s="2360"/>
      <c r="R48" s="2360"/>
      <c r="S48" s="2360"/>
      <c r="T48" s="2360"/>
      <c r="U48" s="2360"/>
      <c r="V48" s="2360"/>
      <c r="W48" s="2360"/>
      <c r="X48" s="2360"/>
      <c r="Y48" s="2360"/>
      <c r="Z48" s="2360"/>
      <c r="AA48" s="2360"/>
      <c r="AB48" s="2360"/>
      <c r="AC48" s="2360"/>
      <c r="AD48" s="2360"/>
      <c r="AE48" s="2360"/>
      <c r="AF48" s="2361"/>
    </row>
    <row r="49" spans="2:32" ht="22.05" customHeight="1">
      <c r="B49" s="2358"/>
      <c r="C49" s="2358"/>
      <c r="D49" s="2358"/>
      <c r="E49" s="2358"/>
      <c r="F49" s="2358"/>
      <c r="G49" s="2358"/>
      <c r="H49" s="2358"/>
      <c r="I49" s="2358"/>
      <c r="J49" s="2358"/>
      <c r="K49" s="2362"/>
      <c r="L49" s="2363"/>
      <c r="M49" s="2363"/>
      <c r="N49" s="2363"/>
      <c r="O49" s="2363"/>
      <c r="P49" s="2363"/>
      <c r="Q49" s="2363"/>
      <c r="R49" s="2363"/>
      <c r="S49" s="2363"/>
      <c r="T49" s="2363"/>
      <c r="U49" s="2363"/>
      <c r="V49" s="2363"/>
      <c r="W49" s="2363"/>
      <c r="X49" s="2363"/>
      <c r="Y49" s="2363"/>
      <c r="Z49" s="2363"/>
      <c r="AA49" s="2363"/>
      <c r="AB49" s="2363"/>
      <c r="AC49" s="2363"/>
      <c r="AD49" s="2363"/>
      <c r="AE49" s="2363"/>
      <c r="AF49" s="2364"/>
    </row>
    <row r="50" spans="2:32" ht="36" customHeight="1">
      <c r="B50" s="2365" t="s">
        <v>909</v>
      </c>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row>
    <row r="51" spans="2:32" ht="22.05" customHeight="1"/>
    <row r="52" spans="2:32" ht="22.05" customHeight="1">
      <c r="B52" s="2337" t="s">
        <v>910</v>
      </c>
      <c r="C52" s="2338"/>
      <c r="D52" s="2338"/>
      <c r="E52" s="2338"/>
      <c r="F52" s="2338"/>
      <c r="G52" s="2338"/>
      <c r="H52" s="2338"/>
      <c r="I52" s="2339"/>
      <c r="K52" s="495" t="s">
        <v>911</v>
      </c>
    </row>
    <row r="53" spans="2:32" ht="22.05" customHeight="1">
      <c r="B53" s="479" t="s">
        <v>912</v>
      </c>
    </row>
    <row r="54" spans="2:32" ht="22.05" customHeight="1">
      <c r="B54" s="2311"/>
      <c r="C54" s="2311"/>
      <c r="D54" s="2311"/>
      <c r="E54" s="2311"/>
      <c r="F54" s="2311"/>
      <c r="G54" s="2311"/>
      <c r="H54" s="2311"/>
      <c r="I54" s="2311"/>
      <c r="J54" s="2311"/>
      <c r="K54" s="2311"/>
      <c r="L54" s="2311" t="s">
        <v>892</v>
      </c>
      <c r="M54" s="2311"/>
      <c r="N54" s="2311"/>
      <c r="O54" s="2311"/>
      <c r="P54" s="2311"/>
      <c r="Q54" s="2340" t="s">
        <v>893</v>
      </c>
      <c r="R54" s="2340"/>
      <c r="S54" s="2340"/>
      <c r="T54" s="2340"/>
      <c r="U54" s="2341"/>
      <c r="V54" s="2342"/>
      <c r="W54" s="2343" t="s">
        <v>913</v>
      </c>
      <c r="X54" s="2311"/>
      <c r="Y54" s="2311"/>
      <c r="Z54" s="2311"/>
    </row>
    <row r="55" spans="2:32" ht="22.05" customHeight="1">
      <c r="B55" s="2311"/>
      <c r="C55" s="2311"/>
      <c r="D55" s="2311"/>
      <c r="E55" s="2311"/>
      <c r="F55" s="2311"/>
      <c r="G55" s="2311"/>
      <c r="H55" s="2311"/>
      <c r="I55" s="2311"/>
      <c r="J55" s="2311"/>
      <c r="K55" s="2311"/>
      <c r="L55" s="2311"/>
      <c r="M55" s="2311"/>
      <c r="N55" s="2311"/>
      <c r="O55" s="2311"/>
      <c r="P55" s="2311"/>
      <c r="Q55" s="2340"/>
      <c r="R55" s="2340"/>
      <c r="S55" s="2340"/>
      <c r="T55" s="2340"/>
      <c r="U55" s="2341"/>
      <c r="V55" s="2342"/>
      <c r="W55" s="2311"/>
      <c r="X55" s="2311"/>
      <c r="Y55" s="2311"/>
      <c r="Z55" s="2311"/>
    </row>
    <row r="56" spans="2:32" ht="22.05" customHeight="1">
      <c r="B56" s="2315" t="s">
        <v>876</v>
      </c>
      <c r="C56" s="2316"/>
      <c r="D56" s="2316"/>
      <c r="E56" s="2316"/>
      <c r="F56" s="2316"/>
      <c r="G56" s="2316"/>
      <c r="H56" s="2316"/>
      <c r="I56" s="2316"/>
      <c r="J56" s="2316"/>
      <c r="K56" s="2317"/>
      <c r="L56" s="2344" t="str">
        <f>IF(N16="","",EOMONTH(AI16,0))</f>
        <v/>
      </c>
      <c r="M56" s="2344"/>
      <c r="N56" s="2344"/>
      <c r="O56" s="2344"/>
      <c r="P56" s="2344"/>
      <c r="Q56" s="2352" t="str">
        <f>IF($P$17=0,"",$P$17)</f>
        <v/>
      </c>
      <c r="R56" s="2353"/>
      <c r="S56" s="2353"/>
      <c r="T56" s="2353"/>
      <c r="U56" s="2341"/>
      <c r="V56" s="2342"/>
      <c r="W56" s="2349"/>
      <c r="X56" s="2350"/>
      <c r="Y56" s="2350"/>
      <c r="Z56" s="2351"/>
    </row>
    <row r="57" spans="2:32" ht="22.05" customHeight="1">
      <c r="B57" s="2315" t="s">
        <v>914</v>
      </c>
      <c r="C57" s="2316"/>
      <c r="D57" s="2316"/>
      <c r="E57" s="2316"/>
      <c r="F57" s="2316"/>
      <c r="G57" s="2316"/>
      <c r="H57" s="2316"/>
      <c r="I57" s="2316"/>
      <c r="J57" s="2316"/>
      <c r="K57" s="2317"/>
      <c r="L57" s="2344" t="str">
        <f t="shared" ref="L57:L74" si="3">IF($N$16="","",EOMONTH(L56,1))</f>
        <v/>
      </c>
      <c r="M57" s="2344"/>
      <c r="N57" s="2344"/>
      <c r="O57" s="2344"/>
      <c r="P57" s="2344"/>
      <c r="Q57" s="2345"/>
      <c r="R57" s="2346"/>
      <c r="S57" s="2346"/>
      <c r="T57" s="2346"/>
      <c r="U57" s="2341"/>
      <c r="V57" s="2342"/>
      <c r="W57" s="2349"/>
      <c r="X57" s="2350"/>
      <c r="Y57" s="2350"/>
      <c r="Z57" s="2351"/>
    </row>
    <row r="58" spans="2:32" ht="22.05" customHeight="1">
      <c r="B58" s="2315" t="s">
        <v>915</v>
      </c>
      <c r="C58" s="2316"/>
      <c r="D58" s="2316"/>
      <c r="E58" s="2316"/>
      <c r="F58" s="2316"/>
      <c r="G58" s="2316"/>
      <c r="H58" s="2316"/>
      <c r="I58" s="2316"/>
      <c r="J58" s="2316"/>
      <c r="K58" s="2317"/>
      <c r="L58" s="2344" t="str">
        <f t="shared" si="3"/>
        <v/>
      </c>
      <c r="M58" s="2344"/>
      <c r="N58" s="2344"/>
      <c r="O58" s="2344"/>
      <c r="P58" s="2344"/>
      <c r="Q58" s="2345"/>
      <c r="R58" s="2346"/>
      <c r="S58" s="2346"/>
      <c r="T58" s="2346"/>
      <c r="U58" s="2341"/>
      <c r="V58" s="2342"/>
      <c r="W58" s="2354" t="str">
        <f>IF(Q56="","",IF(OR(AND($AJ$8=7,Q56&lt;=750,$H$20="可"),(AND($AJ$8=8,Q56&lt;=900,$H$20="可"))),"可","否"))</f>
        <v/>
      </c>
      <c r="X58" s="2354"/>
      <c r="Y58" s="2354"/>
      <c r="Z58" s="2354"/>
    </row>
    <row r="59" spans="2:32" ht="22.05" customHeight="1">
      <c r="B59" s="2315"/>
      <c r="C59" s="2316"/>
      <c r="D59" s="2316"/>
      <c r="E59" s="2316"/>
      <c r="F59" s="2316"/>
      <c r="G59" s="2316"/>
      <c r="H59" s="2316"/>
      <c r="I59" s="2316"/>
      <c r="J59" s="2316"/>
      <c r="K59" s="2317"/>
      <c r="L59" s="2344" t="str">
        <f t="shared" si="3"/>
        <v/>
      </c>
      <c r="M59" s="2344"/>
      <c r="N59" s="2344"/>
      <c r="O59" s="2344"/>
      <c r="P59" s="2344"/>
      <c r="Q59" s="2345"/>
      <c r="R59" s="2346"/>
      <c r="S59" s="2346"/>
      <c r="T59" s="2346"/>
      <c r="U59" s="2341"/>
      <c r="V59" s="2342"/>
      <c r="W59" s="2354" t="str">
        <f t="shared" ref="W59:W74" si="4">IF(Q57="","",IF(OR(AND($AJ$8=7,Q57&lt;=750,$H$20="可"),(AND($AJ$8=8,Q57&lt;=900,$H$20="可"))),"可","否"))</f>
        <v/>
      </c>
      <c r="X59" s="2354"/>
      <c r="Y59" s="2354"/>
      <c r="Z59" s="2354"/>
    </row>
    <row r="60" spans="2:32" ht="22.05" customHeight="1">
      <c r="B60" s="2315"/>
      <c r="C60" s="2316"/>
      <c r="D60" s="2316"/>
      <c r="E60" s="2316"/>
      <c r="F60" s="2316"/>
      <c r="G60" s="2316"/>
      <c r="H60" s="2316"/>
      <c r="I60" s="2316"/>
      <c r="J60" s="2316"/>
      <c r="K60" s="2317"/>
      <c r="L60" s="2344" t="str">
        <f t="shared" si="3"/>
        <v/>
      </c>
      <c r="M60" s="2344"/>
      <c r="N60" s="2344"/>
      <c r="O60" s="2344"/>
      <c r="P60" s="2344"/>
      <c r="Q60" s="2345"/>
      <c r="R60" s="2346"/>
      <c r="S60" s="2346"/>
      <c r="T60" s="2346"/>
      <c r="U60" s="2341"/>
      <c r="V60" s="2342"/>
      <c r="W60" s="2354" t="str">
        <f t="shared" si="4"/>
        <v/>
      </c>
      <c r="X60" s="2354"/>
      <c r="Y60" s="2354"/>
      <c r="Z60" s="2354"/>
    </row>
    <row r="61" spans="2:32" ht="22.05" customHeight="1">
      <c r="B61" s="2315"/>
      <c r="C61" s="2316"/>
      <c r="D61" s="2316"/>
      <c r="E61" s="2316"/>
      <c r="F61" s="2316"/>
      <c r="G61" s="2316"/>
      <c r="H61" s="2316"/>
      <c r="I61" s="2316"/>
      <c r="J61" s="2316"/>
      <c r="K61" s="2317"/>
      <c r="L61" s="2344" t="str">
        <f t="shared" si="3"/>
        <v/>
      </c>
      <c r="M61" s="2344"/>
      <c r="N61" s="2344"/>
      <c r="O61" s="2344"/>
      <c r="P61" s="2344"/>
      <c r="Q61" s="2345"/>
      <c r="R61" s="2346"/>
      <c r="S61" s="2346"/>
      <c r="T61" s="2346"/>
      <c r="U61" s="2341"/>
      <c r="V61" s="2342"/>
      <c r="W61" s="2354" t="str">
        <f t="shared" si="4"/>
        <v/>
      </c>
      <c r="X61" s="2354"/>
      <c r="Y61" s="2354"/>
      <c r="Z61" s="2354"/>
    </row>
    <row r="62" spans="2:32" ht="22.05" customHeight="1">
      <c r="B62" s="2315"/>
      <c r="C62" s="2316"/>
      <c r="D62" s="2316"/>
      <c r="E62" s="2316"/>
      <c r="F62" s="2316"/>
      <c r="G62" s="2316"/>
      <c r="H62" s="2316"/>
      <c r="I62" s="2316"/>
      <c r="J62" s="2316"/>
      <c r="K62" s="2317"/>
      <c r="L62" s="2344" t="str">
        <f t="shared" si="3"/>
        <v/>
      </c>
      <c r="M62" s="2344"/>
      <c r="N62" s="2344"/>
      <c r="O62" s="2344"/>
      <c r="P62" s="2344"/>
      <c r="Q62" s="2345"/>
      <c r="R62" s="2346"/>
      <c r="S62" s="2346"/>
      <c r="T62" s="2346"/>
      <c r="U62" s="2341"/>
      <c r="V62" s="2342"/>
      <c r="W62" s="2354" t="str">
        <f t="shared" si="4"/>
        <v/>
      </c>
      <c r="X62" s="2354"/>
      <c r="Y62" s="2354"/>
      <c r="Z62" s="2354"/>
    </row>
    <row r="63" spans="2:32" ht="22.05" customHeight="1">
      <c r="B63" s="2315"/>
      <c r="C63" s="2316"/>
      <c r="D63" s="2316"/>
      <c r="E63" s="2316"/>
      <c r="F63" s="2316"/>
      <c r="G63" s="2316"/>
      <c r="H63" s="2316"/>
      <c r="I63" s="2316"/>
      <c r="J63" s="2316"/>
      <c r="K63" s="2317"/>
      <c r="L63" s="2344" t="str">
        <f t="shared" si="3"/>
        <v/>
      </c>
      <c r="M63" s="2344"/>
      <c r="N63" s="2344"/>
      <c r="O63" s="2344"/>
      <c r="P63" s="2344"/>
      <c r="Q63" s="2345"/>
      <c r="R63" s="2346"/>
      <c r="S63" s="2346"/>
      <c r="T63" s="2346"/>
      <c r="U63" s="2356" t="s">
        <v>900</v>
      </c>
      <c r="V63" s="2369"/>
      <c r="W63" s="2354" t="str">
        <f t="shared" si="4"/>
        <v/>
      </c>
      <c r="X63" s="2354"/>
      <c r="Y63" s="2354"/>
      <c r="Z63" s="2354"/>
    </row>
    <row r="64" spans="2:32" ht="22.05" customHeight="1">
      <c r="B64" s="2315"/>
      <c r="C64" s="2316"/>
      <c r="D64" s="2316"/>
      <c r="E64" s="2316"/>
      <c r="F64" s="2316"/>
      <c r="G64" s="2316"/>
      <c r="H64" s="2316"/>
      <c r="I64" s="2316"/>
      <c r="J64" s="2316"/>
      <c r="K64" s="2317"/>
      <c r="L64" s="2344" t="str">
        <f t="shared" si="3"/>
        <v/>
      </c>
      <c r="M64" s="2344"/>
      <c r="N64" s="2344"/>
      <c r="O64" s="2344"/>
      <c r="P64" s="2344"/>
      <c r="Q64" s="2345"/>
      <c r="R64" s="2346"/>
      <c r="S64" s="2346"/>
      <c r="T64" s="2346"/>
      <c r="U64" s="2356"/>
      <c r="V64" s="2369"/>
      <c r="W64" s="2354" t="str">
        <f t="shared" si="4"/>
        <v/>
      </c>
      <c r="X64" s="2354"/>
      <c r="Y64" s="2354"/>
      <c r="Z64" s="2354"/>
    </row>
    <row r="65" spans="2:32" ht="22.05" customHeight="1">
      <c r="B65" s="2315"/>
      <c r="C65" s="2316"/>
      <c r="D65" s="2316"/>
      <c r="E65" s="2316"/>
      <c r="F65" s="2316"/>
      <c r="G65" s="2316"/>
      <c r="H65" s="2316"/>
      <c r="I65" s="2316"/>
      <c r="J65" s="2316"/>
      <c r="K65" s="2317"/>
      <c r="L65" s="2344" t="str">
        <f t="shared" si="3"/>
        <v/>
      </c>
      <c r="M65" s="2344"/>
      <c r="N65" s="2344"/>
      <c r="O65" s="2344"/>
      <c r="P65" s="2344"/>
      <c r="Q65" s="2345"/>
      <c r="R65" s="2346"/>
      <c r="S65" s="2346"/>
      <c r="T65" s="2346"/>
      <c r="U65" s="2356"/>
      <c r="V65" s="2369"/>
      <c r="W65" s="2354" t="str">
        <f t="shared" si="4"/>
        <v/>
      </c>
      <c r="X65" s="2354"/>
      <c r="Y65" s="2354"/>
      <c r="Z65" s="2354"/>
    </row>
    <row r="66" spans="2:32" ht="22.05" customHeight="1">
      <c r="B66" s="2315"/>
      <c r="C66" s="2316"/>
      <c r="D66" s="2316"/>
      <c r="E66" s="2316"/>
      <c r="F66" s="2316"/>
      <c r="G66" s="2316"/>
      <c r="H66" s="2316"/>
      <c r="I66" s="2316"/>
      <c r="J66" s="2316"/>
      <c r="K66" s="2317"/>
      <c r="L66" s="2344" t="str">
        <f t="shared" si="3"/>
        <v/>
      </c>
      <c r="M66" s="2344"/>
      <c r="N66" s="2344"/>
      <c r="O66" s="2344"/>
      <c r="P66" s="2344"/>
      <c r="Q66" s="2345"/>
      <c r="R66" s="2346"/>
      <c r="S66" s="2346"/>
      <c r="T66" s="2346"/>
      <c r="U66" s="2356"/>
      <c r="V66" s="2369"/>
      <c r="W66" s="2354" t="str">
        <f t="shared" si="4"/>
        <v/>
      </c>
      <c r="X66" s="2354"/>
      <c r="Y66" s="2354"/>
      <c r="Z66" s="2354"/>
    </row>
    <row r="67" spans="2:32" ht="22.05" customHeight="1">
      <c r="B67" s="2315"/>
      <c r="C67" s="2316"/>
      <c r="D67" s="2316"/>
      <c r="E67" s="2316"/>
      <c r="F67" s="2316"/>
      <c r="G67" s="2316"/>
      <c r="H67" s="2316"/>
      <c r="I67" s="2316"/>
      <c r="J67" s="2316"/>
      <c r="K67" s="2317"/>
      <c r="L67" s="2344" t="str">
        <f t="shared" si="3"/>
        <v/>
      </c>
      <c r="M67" s="2344"/>
      <c r="N67" s="2344"/>
      <c r="O67" s="2344"/>
      <c r="P67" s="2344"/>
      <c r="Q67" s="2345"/>
      <c r="R67" s="2346"/>
      <c r="S67" s="2346"/>
      <c r="T67" s="2346"/>
      <c r="U67" s="2341"/>
      <c r="V67" s="2342"/>
      <c r="W67" s="2354" t="str">
        <f t="shared" si="4"/>
        <v/>
      </c>
      <c r="X67" s="2354"/>
      <c r="Y67" s="2354"/>
      <c r="Z67" s="2354"/>
    </row>
    <row r="68" spans="2:32" ht="22.05" customHeight="1">
      <c r="B68" s="2315"/>
      <c r="C68" s="2316"/>
      <c r="D68" s="2316"/>
      <c r="E68" s="2316"/>
      <c r="F68" s="2316"/>
      <c r="G68" s="2316"/>
      <c r="H68" s="2316"/>
      <c r="I68" s="2316"/>
      <c r="J68" s="2316"/>
      <c r="K68" s="2317"/>
      <c r="L68" s="2344" t="str">
        <f t="shared" si="3"/>
        <v/>
      </c>
      <c r="M68" s="2344"/>
      <c r="N68" s="2344"/>
      <c r="O68" s="2344"/>
      <c r="P68" s="2344"/>
      <c r="Q68" s="2345"/>
      <c r="R68" s="2346"/>
      <c r="S68" s="2346"/>
      <c r="T68" s="2346"/>
      <c r="U68" s="2341"/>
      <c r="V68" s="2342"/>
      <c r="W68" s="2354" t="str">
        <f t="shared" si="4"/>
        <v/>
      </c>
      <c r="X68" s="2354"/>
      <c r="Y68" s="2354"/>
      <c r="Z68" s="2354"/>
    </row>
    <row r="69" spans="2:32" ht="22.05" customHeight="1">
      <c r="B69" s="2315"/>
      <c r="C69" s="2316"/>
      <c r="D69" s="2316"/>
      <c r="E69" s="2316"/>
      <c r="F69" s="2316"/>
      <c r="G69" s="2316"/>
      <c r="H69" s="2316"/>
      <c r="I69" s="2316"/>
      <c r="J69" s="2316"/>
      <c r="K69" s="2317"/>
      <c r="L69" s="2344" t="str">
        <f t="shared" si="3"/>
        <v/>
      </c>
      <c r="M69" s="2344"/>
      <c r="N69" s="2344"/>
      <c r="O69" s="2344"/>
      <c r="P69" s="2344"/>
      <c r="Q69" s="2345"/>
      <c r="R69" s="2346"/>
      <c r="S69" s="2346"/>
      <c r="T69" s="2346"/>
      <c r="U69" s="2341"/>
      <c r="V69" s="2342"/>
      <c r="W69" s="2354" t="str">
        <f t="shared" si="4"/>
        <v/>
      </c>
      <c r="X69" s="2354"/>
      <c r="Y69" s="2354"/>
      <c r="Z69" s="2354"/>
    </row>
    <row r="70" spans="2:32" ht="22.05" customHeight="1">
      <c r="B70" s="2315"/>
      <c r="C70" s="2316"/>
      <c r="D70" s="2316"/>
      <c r="E70" s="2316"/>
      <c r="F70" s="2316"/>
      <c r="G70" s="2316"/>
      <c r="H70" s="2316"/>
      <c r="I70" s="2316"/>
      <c r="J70" s="2316"/>
      <c r="K70" s="2317"/>
      <c r="L70" s="2344" t="str">
        <f t="shared" si="3"/>
        <v/>
      </c>
      <c r="M70" s="2344"/>
      <c r="N70" s="2344"/>
      <c r="O70" s="2344"/>
      <c r="P70" s="2344"/>
      <c r="Q70" s="2312"/>
      <c r="R70" s="2312"/>
      <c r="S70" s="2312"/>
      <c r="T70" s="2312"/>
      <c r="W70" s="2354" t="str">
        <f t="shared" si="4"/>
        <v/>
      </c>
      <c r="X70" s="2354"/>
      <c r="Y70" s="2354"/>
      <c r="Z70" s="2354"/>
    </row>
    <row r="71" spans="2:32" ht="22.05" customHeight="1">
      <c r="B71" s="2315"/>
      <c r="C71" s="2316"/>
      <c r="D71" s="2316"/>
      <c r="E71" s="2316"/>
      <c r="F71" s="2316"/>
      <c r="G71" s="2316"/>
      <c r="H71" s="2316"/>
      <c r="I71" s="2316"/>
      <c r="J71" s="2316"/>
      <c r="K71" s="2317"/>
      <c r="L71" s="2344" t="str">
        <f t="shared" si="3"/>
        <v/>
      </c>
      <c r="M71" s="2344"/>
      <c r="N71" s="2344"/>
      <c r="O71" s="2344"/>
      <c r="P71" s="2344"/>
      <c r="Q71" s="2312"/>
      <c r="R71" s="2312"/>
      <c r="S71" s="2312"/>
      <c r="T71" s="2312"/>
      <c r="W71" s="2354" t="str">
        <f t="shared" si="4"/>
        <v/>
      </c>
      <c r="X71" s="2354"/>
      <c r="Y71" s="2354"/>
      <c r="Z71" s="2354"/>
    </row>
    <row r="72" spans="2:32" ht="22.05" customHeight="1">
      <c r="B72" s="2315"/>
      <c r="C72" s="2316"/>
      <c r="D72" s="2316"/>
      <c r="E72" s="2316"/>
      <c r="F72" s="2316"/>
      <c r="G72" s="2316"/>
      <c r="H72" s="2316"/>
      <c r="I72" s="2316"/>
      <c r="J72" s="2316"/>
      <c r="K72" s="2317"/>
      <c r="L72" s="2344" t="str">
        <f t="shared" si="3"/>
        <v/>
      </c>
      <c r="M72" s="2344"/>
      <c r="N72" s="2344"/>
      <c r="O72" s="2344"/>
      <c r="P72" s="2344"/>
      <c r="Q72" s="2312"/>
      <c r="R72" s="2312"/>
      <c r="S72" s="2312"/>
      <c r="T72" s="2312"/>
      <c r="W72" s="2354" t="str">
        <f t="shared" si="4"/>
        <v/>
      </c>
      <c r="X72" s="2354"/>
      <c r="Y72" s="2354"/>
      <c r="Z72" s="2354"/>
    </row>
    <row r="73" spans="2:32" ht="22.05" customHeight="1">
      <c r="B73" s="2315"/>
      <c r="C73" s="2316"/>
      <c r="D73" s="2316"/>
      <c r="E73" s="2316"/>
      <c r="F73" s="2316"/>
      <c r="G73" s="2316"/>
      <c r="H73" s="2316"/>
      <c r="I73" s="2316"/>
      <c r="J73" s="2316"/>
      <c r="K73" s="2317"/>
      <c r="L73" s="2344" t="str">
        <f t="shared" si="3"/>
        <v/>
      </c>
      <c r="M73" s="2344"/>
      <c r="N73" s="2344"/>
      <c r="O73" s="2344"/>
      <c r="P73" s="2344"/>
      <c r="Q73" s="2312"/>
      <c r="R73" s="2312"/>
      <c r="S73" s="2312"/>
      <c r="T73" s="2312"/>
      <c r="W73" s="2354" t="str">
        <f t="shared" si="4"/>
        <v/>
      </c>
      <c r="X73" s="2354"/>
      <c r="Y73" s="2354"/>
      <c r="Z73" s="2354"/>
    </row>
    <row r="74" spans="2:32" ht="22.05" customHeight="1">
      <c r="B74" s="2315"/>
      <c r="C74" s="2316"/>
      <c r="D74" s="2316"/>
      <c r="E74" s="2316"/>
      <c r="F74" s="2316"/>
      <c r="G74" s="2316"/>
      <c r="H74" s="2316"/>
      <c r="I74" s="2316"/>
      <c r="J74" s="2316"/>
      <c r="K74" s="2317"/>
      <c r="L74" s="2344" t="str">
        <f t="shared" si="3"/>
        <v/>
      </c>
      <c r="M74" s="2344"/>
      <c r="N74" s="2344"/>
      <c r="O74" s="2344"/>
      <c r="P74" s="2344"/>
      <c r="Q74" s="2312"/>
      <c r="R74" s="2312"/>
      <c r="S74" s="2312"/>
      <c r="T74" s="2312"/>
      <c r="W74" s="2354" t="str">
        <f t="shared" si="4"/>
        <v/>
      </c>
      <c r="X74" s="2354"/>
      <c r="Y74" s="2354"/>
      <c r="Z74" s="2354"/>
    </row>
    <row r="75" spans="2:32" ht="22.05" customHeight="1">
      <c r="B75" s="2335" t="s">
        <v>916</v>
      </c>
      <c r="C75" s="2336"/>
      <c r="D75" s="2336"/>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2336"/>
      <c r="AC75" s="2336"/>
      <c r="AD75" s="2336"/>
      <c r="AE75" s="2336"/>
      <c r="AF75" s="2336"/>
    </row>
    <row r="76" spans="2:32" ht="22.05" customHeight="1">
      <c r="B76" s="2335"/>
      <c r="C76" s="2336"/>
      <c r="D76" s="2336"/>
      <c r="E76" s="2336"/>
      <c r="F76" s="2336"/>
      <c r="G76" s="2336"/>
      <c r="H76" s="2336"/>
      <c r="I76" s="2336"/>
      <c r="J76" s="2336"/>
      <c r="K76" s="2336"/>
      <c r="L76" s="2336"/>
      <c r="M76" s="2336"/>
      <c r="N76" s="2336"/>
      <c r="O76" s="2336"/>
      <c r="P76" s="2336"/>
      <c r="Q76" s="2336"/>
      <c r="R76" s="2336"/>
      <c r="S76" s="2336"/>
      <c r="T76" s="2336"/>
      <c r="U76" s="2336"/>
      <c r="V76" s="2336"/>
      <c r="W76" s="2336"/>
      <c r="X76" s="2336"/>
      <c r="Y76" s="2336"/>
      <c r="Z76" s="2336"/>
      <c r="AA76" s="2336"/>
      <c r="AB76" s="2336"/>
      <c r="AC76" s="2336"/>
      <c r="AD76" s="2336"/>
      <c r="AE76" s="2336"/>
      <c r="AF76" s="2336"/>
    </row>
    <row r="77" spans="2:32" ht="22.05" customHeight="1">
      <c r="B77" s="2335"/>
      <c r="C77" s="2336"/>
      <c r="D77" s="2336"/>
      <c r="E77" s="2336"/>
      <c r="F77" s="2336"/>
      <c r="G77" s="2336"/>
      <c r="H77" s="2336"/>
      <c r="I77" s="2336"/>
      <c r="J77" s="2336"/>
      <c r="K77" s="2336"/>
      <c r="L77" s="2336"/>
      <c r="M77" s="2336"/>
      <c r="N77" s="2336"/>
      <c r="O77" s="2336"/>
      <c r="P77" s="2336"/>
      <c r="Q77" s="2336"/>
      <c r="R77" s="2336"/>
      <c r="S77" s="2336"/>
      <c r="T77" s="2336"/>
      <c r="U77" s="2336"/>
      <c r="V77" s="2336"/>
      <c r="W77" s="2336"/>
      <c r="X77" s="2336"/>
      <c r="Y77" s="2336"/>
      <c r="Z77" s="2336"/>
      <c r="AA77" s="2336"/>
      <c r="AB77" s="2336"/>
      <c r="AC77" s="2336"/>
      <c r="AD77" s="2336"/>
      <c r="AE77" s="2336"/>
      <c r="AF77" s="2336"/>
    </row>
    <row r="78" spans="2:32" ht="22.05" customHeight="1"/>
    <row r="79" spans="2:32" ht="22.05" customHeight="1"/>
    <row r="80" spans="2:32" ht="22.05" customHeight="1"/>
    <row r="81" ht="22.05" customHeight="1"/>
    <row r="82" ht="22.05" customHeight="1"/>
    <row r="83" ht="22.05" customHeight="1"/>
    <row r="84" ht="22.05" customHeight="1"/>
    <row r="85" ht="22.05" customHeight="1"/>
    <row r="86" ht="22.05" customHeight="1"/>
    <row r="87" ht="22.05" customHeight="1"/>
    <row r="88" ht="22.05" customHeight="1"/>
    <row r="89" ht="22.05" customHeight="1"/>
    <row r="90" ht="22.05" customHeight="1"/>
    <row r="91" ht="22.05" customHeight="1"/>
    <row r="92" ht="22.05" customHeight="1"/>
    <row r="93" ht="22.05" customHeight="1"/>
    <row r="94" ht="22.05" customHeight="1"/>
    <row r="95" ht="22.05" customHeight="1"/>
    <row r="96" ht="22.05" customHeight="1"/>
    <row r="97" ht="22.05" customHeight="1"/>
    <row r="98" ht="22.05" customHeight="1"/>
    <row r="99" ht="22.05" customHeight="1"/>
    <row r="100" ht="22.05" customHeight="1"/>
    <row r="101" ht="22.05" customHeight="1"/>
    <row r="102" ht="22.05" customHeight="1"/>
    <row r="103" ht="22.05" customHeight="1"/>
    <row r="104" ht="22.05" customHeight="1"/>
    <row r="105" ht="22.05" customHeight="1"/>
    <row r="106" ht="22.05" customHeight="1"/>
    <row r="107" ht="22.05" customHeight="1"/>
    <row r="108" ht="22.05" customHeight="1"/>
    <row r="109" ht="22.05" customHeight="1"/>
    <row r="110" ht="22.05" customHeight="1"/>
    <row r="111" ht="22.05" customHeight="1"/>
    <row r="112" ht="22.05" customHeight="1"/>
    <row r="113" ht="22.05" customHeight="1"/>
    <row r="114" ht="22.05" customHeight="1"/>
    <row r="115" ht="22.05" customHeight="1"/>
    <row r="116" ht="22.05" customHeight="1"/>
    <row r="117" ht="22.05" customHeight="1"/>
    <row r="118" ht="22.05" customHeight="1"/>
    <row r="119" ht="22.05" customHeight="1"/>
    <row r="120" ht="22.05" customHeight="1"/>
    <row r="121" ht="22.05" customHeight="1"/>
    <row r="122" ht="22.05" customHeight="1"/>
    <row r="123" ht="22.05" customHeight="1"/>
    <row r="124" ht="22.05" customHeight="1"/>
    <row r="125" ht="22.05" customHeight="1"/>
    <row r="126" ht="22.05" customHeight="1"/>
    <row r="127" ht="22.05" customHeight="1"/>
    <row r="128" ht="22.05" customHeight="1"/>
    <row r="129" ht="22.05" customHeight="1"/>
    <row r="130" ht="22.05" customHeight="1"/>
    <row r="131" ht="22.05" customHeight="1"/>
    <row r="132" ht="22.05" customHeight="1"/>
    <row r="133" ht="22.05" customHeight="1"/>
    <row r="134" ht="22.05" customHeight="1"/>
    <row r="135" ht="22.05" customHeight="1"/>
    <row r="136" ht="22.05" customHeight="1"/>
    <row r="137" ht="22.05" customHeight="1"/>
    <row r="138" ht="22.05" customHeight="1"/>
    <row r="139" ht="22.05" customHeight="1"/>
    <row r="140" ht="22.05" customHeight="1"/>
    <row r="141" ht="22.05" customHeight="1"/>
    <row r="142" ht="22.05" customHeight="1"/>
    <row r="143" ht="22.05" customHeight="1"/>
    <row r="144" ht="22.05" customHeight="1"/>
    <row r="145" ht="22.05" customHeight="1"/>
    <row r="146" ht="22.05" customHeight="1"/>
    <row r="147" ht="22.05" customHeight="1"/>
    <row r="148" ht="22.05" customHeight="1"/>
    <row r="149" ht="22.05" customHeight="1"/>
    <row r="150" ht="22.05" customHeight="1"/>
    <row r="151" ht="22.05" customHeight="1"/>
    <row r="152" ht="22.05" customHeight="1"/>
  </sheetData>
  <mergeCells count="182">
    <mergeCell ref="B75:AF77"/>
    <mergeCell ref="B73:K73"/>
    <mergeCell ref="L73:P73"/>
    <mergeCell ref="Q73:T73"/>
    <mergeCell ref="W73:Z73"/>
    <mergeCell ref="B74:K74"/>
    <mergeCell ref="L74:P74"/>
    <mergeCell ref="Q74:T74"/>
    <mergeCell ref="W74:Z74"/>
    <mergeCell ref="B71:K71"/>
    <mergeCell ref="L71:P71"/>
    <mergeCell ref="Q71:T71"/>
    <mergeCell ref="W71:Z71"/>
    <mergeCell ref="B72:K72"/>
    <mergeCell ref="L72:P72"/>
    <mergeCell ref="Q72:T72"/>
    <mergeCell ref="W72:Z72"/>
    <mergeCell ref="B69:K69"/>
    <mergeCell ref="L69:P69"/>
    <mergeCell ref="Q69:T69"/>
    <mergeCell ref="U69:V69"/>
    <mergeCell ref="W69:Z69"/>
    <mergeCell ref="B70:K70"/>
    <mergeCell ref="L70:P70"/>
    <mergeCell ref="Q70:T70"/>
    <mergeCell ref="W70:Z70"/>
    <mergeCell ref="B67:K67"/>
    <mergeCell ref="L67:P67"/>
    <mergeCell ref="Q67:T67"/>
    <mergeCell ref="U67:V67"/>
    <mergeCell ref="W67:Z67"/>
    <mergeCell ref="B68:K68"/>
    <mergeCell ref="L68:P68"/>
    <mergeCell ref="Q68:T68"/>
    <mergeCell ref="U68:V68"/>
    <mergeCell ref="W68:Z68"/>
    <mergeCell ref="L65:P65"/>
    <mergeCell ref="Q65:T65"/>
    <mergeCell ref="W65:Z65"/>
    <mergeCell ref="B66:K66"/>
    <mergeCell ref="L66:P66"/>
    <mergeCell ref="Q66:T66"/>
    <mergeCell ref="W66:Z66"/>
    <mergeCell ref="B63:K63"/>
    <mergeCell ref="L63:P63"/>
    <mergeCell ref="Q63:T63"/>
    <mergeCell ref="U63:V66"/>
    <mergeCell ref="W63:Z63"/>
    <mergeCell ref="B64:K64"/>
    <mergeCell ref="L64:P64"/>
    <mergeCell ref="Q64:T64"/>
    <mergeCell ref="W64:Z64"/>
    <mergeCell ref="B65:K65"/>
    <mergeCell ref="B61:K61"/>
    <mergeCell ref="L61:P61"/>
    <mergeCell ref="Q61:T61"/>
    <mergeCell ref="U61:V61"/>
    <mergeCell ref="W61:Z61"/>
    <mergeCell ref="B62:K62"/>
    <mergeCell ref="L62:P62"/>
    <mergeCell ref="Q62:T62"/>
    <mergeCell ref="U62:V62"/>
    <mergeCell ref="W62:Z62"/>
    <mergeCell ref="B59:K59"/>
    <mergeCell ref="L59:P59"/>
    <mergeCell ref="Q59:T59"/>
    <mergeCell ref="U59:V59"/>
    <mergeCell ref="W59:Z59"/>
    <mergeCell ref="B60:K60"/>
    <mergeCell ref="L60:P60"/>
    <mergeCell ref="Q60:T60"/>
    <mergeCell ref="U60:V60"/>
    <mergeCell ref="W60:Z60"/>
    <mergeCell ref="B57:K57"/>
    <mergeCell ref="L57:P57"/>
    <mergeCell ref="Q57:T57"/>
    <mergeCell ref="U57:V57"/>
    <mergeCell ref="W57:Z57"/>
    <mergeCell ref="B58:K58"/>
    <mergeCell ref="L58:P58"/>
    <mergeCell ref="Q58:T58"/>
    <mergeCell ref="U58:V58"/>
    <mergeCell ref="W58:Z58"/>
    <mergeCell ref="B54:K55"/>
    <mergeCell ref="L54:P55"/>
    <mergeCell ref="Q54:T55"/>
    <mergeCell ref="U54:V55"/>
    <mergeCell ref="W54:Z55"/>
    <mergeCell ref="B56:K56"/>
    <mergeCell ref="L56:P56"/>
    <mergeCell ref="Q56:T56"/>
    <mergeCell ref="U56:V56"/>
    <mergeCell ref="W56:Z56"/>
    <mergeCell ref="B46:W46"/>
    <mergeCell ref="B48:J49"/>
    <mergeCell ref="K48:AF48"/>
    <mergeCell ref="K49:AF49"/>
    <mergeCell ref="B50:AF50"/>
    <mergeCell ref="B52:I52"/>
    <mergeCell ref="B41:K41"/>
    <mergeCell ref="L41:P41"/>
    <mergeCell ref="Q41:T41"/>
    <mergeCell ref="U41:X41"/>
    <mergeCell ref="AA41:AD41"/>
    <mergeCell ref="B42:AF44"/>
    <mergeCell ref="AA39:AD39"/>
    <mergeCell ref="B40:K40"/>
    <mergeCell ref="L40:P40"/>
    <mergeCell ref="Q40:T40"/>
    <mergeCell ref="U40:X40"/>
    <mergeCell ref="AA40:AD40"/>
    <mergeCell ref="B38:K38"/>
    <mergeCell ref="L38:P38"/>
    <mergeCell ref="Q38:T38"/>
    <mergeCell ref="U38:X38"/>
    <mergeCell ref="Y38:Z41"/>
    <mergeCell ref="AA38:AD38"/>
    <mergeCell ref="B39:K39"/>
    <mergeCell ref="L39:P39"/>
    <mergeCell ref="Q39:T39"/>
    <mergeCell ref="U39:X39"/>
    <mergeCell ref="B37:K37"/>
    <mergeCell ref="L37:P37"/>
    <mergeCell ref="Q37:T37"/>
    <mergeCell ref="U37:X37"/>
    <mergeCell ref="Y37:Z37"/>
    <mergeCell ref="AA37:AD37"/>
    <mergeCell ref="B36:K36"/>
    <mergeCell ref="L36:P36"/>
    <mergeCell ref="Q36:T36"/>
    <mergeCell ref="U36:X36"/>
    <mergeCell ref="Y36:Z36"/>
    <mergeCell ref="AA36:AD36"/>
    <mergeCell ref="B35:K35"/>
    <mergeCell ref="L35:P35"/>
    <mergeCell ref="Q35:T35"/>
    <mergeCell ref="U35:X35"/>
    <mergeCell ref="Y35:Z35"/>
    <mergeCell ref="AA35:AD35"/>
    <mergeCell ref="B34:K34"/>
    <mergeCell ref="L34:P34"/>
    <mergeCell ref="Q34:T34"/>
    <mergeCell ref="U34:X34"/>
    <mergeCell ref="Y34:Z34"/>
    <mergeCell ref="AA34:AD34"/>
    <mergeCell ref="B20:G20"/>
    <mergeCell ref="H20:J20"/>
    <mergeCell ref="B21:AF28"/>
    <mergeCell ref="B30:I30"/>
    <mergeCell ref="B32:K33"/>
    <mergeCell ref="L32:P33"/>
    <mergeCell ref="Q32:T33"/>
    <mergeCell ref="U32:X33"/>
    <mergeCell ref="Y32:Z33"/>
    <mergeCell ref="AA32:AD33"/>
    <mergeCell ref="B17:O17"/>
    <mergeCell ref="P17:R17"/>
    <mergeCell ref="B18:Y18"/>
    <mergeCell ref="Z18:AB18"/>
    <mergeCell ref="B19:G19"/>
    <mergeCell ref="H19:J19"/>
    <mergeCell ref="B11:F11"/>
    <mergeCell ref="G11:Q11"/>
    <mergeCell ref="R11:U11"/>
    <mergeCell ref="V11:AB11"/>
    <mergeCell ref="B12:AF13"/>
    <mergeCell ref="B16:K16"/>
    <mergeCell ref="L16:M16"/>
    <mergeCell ref="N16:O16"/>
    <mergeCell ref="Q16:R16"/>
    <mergeCell ref="B10:F10"/>
    <mergeCell ref="G10:J10"/>
    <mergeCell ref="K10:N10"/>
    <mergeCell ref="O10:T10"/>
    <mergeCell ref="U10:X10"/>
    <mergeCell ref="Y10:AF10"/>
    <mergeCell ref="A1:AG1"/>
    <mergeCell ref="B3:AF6"/>
    <mergeCell ref="B9:F9"/>
    <mergeCell ref="G9:J9"/>
    <mergeCell ref="K9:N9"/>
    <mergeCell ref="O9:AB9"/>
  </mergeCells>
  <phoneticPr fontId="3"/>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16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600-000001000000}">
      <formula1>$AI$9:$AI$11</formula1>
    </dataValidation>
    <dataValidation type="list" allowBlank="1" showInputMessage="1" showErrorMessage="1" sqref="G11:Q11" xr:uid="{00000000-0002-0000-1600-000002000000}">
      <formula1>$AI$3:$AI$7</formula1>
    </dataValidation>
  </dataValidations>
  <pageMargins left="0.7" right="0.7" top="0.75" bottom="0.75" header="0.3" footer="0.3"/>
  <pageSetup scale="68" orientation="portrait" r:id="rId1"/>
  <rowBreaks count="1" manualBreakCount="1">
    <brk id="50" max="32" man="1"/>
  </rowBreaks>
  <colBreaks count="1" manualBreakCount="1">
    <brk id="3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33CC"/>
  </sheetPr>
  <dimension ref="A1:W33"/>
  <sheetViews>
    <sheetView view="pageBreakPreview" topLeftCell="A22" zoomScaleNormal="100" zoomScaleSheetLayoutView="100" workbookViewId="0"/>
  </sheetViews>
  <sheetFormatPr defaultColWidth="9" defaultRowHeight="13.2"/>
  <cols>
    <col min="1" max="1" width="5" style="496" customWidth="1"/>
    <col min="2" max="18" width="9" style="496"/>
    <col min="19" max="19" width="10.77734375" style="496" customWidth="1"/>
    <col min="20" max="21" width="5" style="496" customWidth="1"/>
    <col min="22" max="16384" width="9" style="496"/>
  </cols>
  <sheetData>
    <row r="1" spans="1:23" ht="14.4">
      <c r="A1" s="496" t="s">
        <v>917</v>
      </c>
      <c r="B1" s="497"/>
      <c r="C1" s="497"/>
      <c r="D1" s="498"/>
      <c r="E1" s="497"/>
      <c r="F1" s="497"/>
      <c r="G1" s="497"/>
      <c r="H1" s="499"/>
      <c r="I1" s="499"/>
      <c r="J1" s="499"/>
      <c r="K1" s="499"/>
      <c r="L1" s="499"/>
      <c r="M1" s="499"/>
      <c r="N1" s="499"/>
      <c r="O1" s="499"/>
      <c r="P1" s="499"/>
      <c r="Q1" s="499"/>
      <c r="R1" s="499"/>
      <c r="S1" s="499"/>
      <c r="T1" s="499"/>
      <c r="U1" s="499"/>
    </row>
    <row r="2" spans="1:23" ht="27.75" customHeight="1">
      <c r="A2" s="2383" t="s">
        <v>918</v>
      </c>
      <c r="B2" s="2383"/>
      <c r="C2" s="2383"/>
      <c r="D2" s="2383"/>
      <c r="E2" s="2383"/>
      <c r="F2" s="2383"/>
      <c r="G2" s="2383"/>
      <c r="H2" s="2383"/>
      <c r="I2" s="2383"/>
      <c r="J2" s="2383"/>
      <c r="K2" s="2383"/>
      <c r="L2" s="2383"/>
      <c r="M2" s="2383"/>
      <c r="N2" s="2383"/>
      <c r="O2" s="2383"/>
      <c r="P2" s="2383"/>
      <c r="Q2" s="2383"/>
      <c r="R2" s="2383"/>
      <c r="S2" s="2383"/>
      <c r="T2" s="2383"/>
      <c r="U2" s="500"/>
    </row>
    <row r="3" spans="1:23" ht="5.25" customHeight="1">
      <c r="B3" s="501"/>
      <c r="C3" s="501"/>
      <c r="D3" s="501"/>
      <c r="E3" s="501"/>
      <c r="F3" s="501"/>
      <c r="G3" s="501"/>
      <c r="H3" s="501"/>
      <c r="I3" s="501"/>
      <c r="J3" s="501"/>
      <c r="K3" s="501"/>
      <c r="L3" s="501"/>
      <c r="M3" s="501"/>
      <c r="N3" s="501"/>
      <c r="O3" s="501"/>
      <c r="P3" s="501"/>
      <c r="Q3" s="501"/>
      <c r="R3" s="501"/>
      <c r="S3" s="499"/>
      <c r="T3" s="501"/>
      <c r="U3" s="501"/>
    </row>
    <row r="4" spans="1:23" ht="78" customHeight="1">
      <c r="B4" s="2384" t="s">
        <v>919</v>
      </c>
      <c r="C4" s="2384"/>
      <c r="D4" s="2384"/>
      <c r="E4" s="2384"/>
      <c r="F4" s="2384"/>
      <c r="G4" s="2384"/>
      <c r="H4" s="2384"/>
      <c r="I4" s="2384"/>
      <c r="J4" s="2384"/>
      <c r="K4" s="2384"/>
      <c r="L4" s="2384"/>
      <c r="M4" s="2384"/>
      <c r="N4" s="2384"/>
      <c r="O4" s="2384"/>
      <c r="P4" s="2384"/>
      <c r="Q4" s="2384"/>
      <c r="R4" s="2384"/>
      <c r="S4" s="2384"/>
      <c r="T4" s="502"/>
      <c r="U4" s="502"/>
    </row>
    <row r="5" spans="1:23" ht="14.4">
      <c r="K5" s="499"/>
      <c r="L5" s="499"/>
      <c r="M5" s="499"/>
      <c r="N5" s="499"/>
      <c r="Q5" s="503"/>
      <c r="R5" s="503"/>
      <c r="S5" s="503"/>
      <c r="W5" s="496" t="s">
        <v>920</v>
      </c>
    </row>
    <row r="6" spans="1:23" ht="18.75" customHeight="1">
      <c r="B6" s="504" t="s">
        <v>921</v>
      </c>
      <c r="C6" s="505"/>
      <c r="D6" s="505"/>
      <c r="E6" s="505"/>
      <c r="F6" s="505"/>
      <c r="G6" s="505"/>
      <c r="H6" s="505"/>
      <c r="I6" s="505"/>
      <c r="J6" s="505"/>
      <c r="K6" s="505"/>
      <c r="L6" s="505"/>
      <c r="M6"/>
      <c r="N6"/>
      <c r="O6"/>
      <c r="P6"/>
      <c r="Q6"/>
      <c r="R6"/>
      <c r="T6" s="506"/>
      <c r="U6" s="506"/>
    </row>
    <row r="7" spans="1:23">
      <c r="B7" s="507"/>
      <c r="C7" s="508"/>
      <c r="D7" s="509"/>
      <c r="E7" s="510"/>
      <c r="F7" s="2385" t="s">
        <v>922</v>
      </c>
      <c r="G7" s="511"/>
      <c r="H7" s="512"/>
      <c r="I7" s="512"/>
      <c r="J7" s="513" t="s">
        <v>877</v>
      </c>
      <c r="K7" s="550"/>
      <c r="L7" s="512" t="s">
        <v>878</v>
      </c>
      <c r="M7" s="512"/>
      <c r="N7" s="512"/>
      <c r="O7" s="514"/>
      <c r="P7" s="2387">
        <f>K7+1</f>
        <v>1</v>
      </c>
      <c r="Q7" s="2388"/>
      <c r="R7" s="2389"/>
      <c r="S7" s="2390" t="s">
        <v>923</v>
      </c>
      <c r="T7" s="506"/>
      <c r="U7" s="506"/>
    </row>
    <row r="8" spans="1:23">
      <c r="B8" s="515"/>
      <c r="C8" s="516"/>
      <c r="D8" s="517"/>
      <c r="E8" s="518"/>
      <c r="F8" s="2386"/>
      <c r="G8" s="519" t="s">
        <v>302</v>
      </c>
      <c r="H8" s="520" t="s">
        <v>126</v>
      </c>
      <c r="I8" s="519" t="s">
        <v>127</v>
      </c>
      <c r="J8" s="520" t="s">
        <v>128</v>
      </c>
      <c r="K8" s="520" t="s">
        <v>129</v>
      </c>
      <c r="L8" s="521" t="s">
        <v>130</v>
      </c>
      <c r="M8" s="519" t="s">
        <v>924</v>
      </c>
      <c r="N8" s="520" t="s">
        <v>665</v>
      </c>
      <c r="O8" s="520" t="s">
        <v>666</v>
      </c>
      <c r="P8" s="519" t="s">
        <v>131</v>
      </c>
      <c r="Q8" s="520" t="s">
        <v>132</v>
      </c>
      <c r="R8" s="520" t="s">
        <v>133</v>
      </c>
      <c r="S8" s="2391"/>
      <c r="T8" s="506"/>
      <c r="U8" s="506"/>
    </row>
    <row r="9" spans="1:23" ht="29.25" customHeight="1">
      <c r="B9" s="2370" t="s">
        <v>925</v>
      </c>
      <c r="C9" s="2374" t="s">
        <v>926</v>
      </c>
      <c r="D9" s="2375"/>
      <c r="E9" s="2376"/>
      <c r="F9" s="522">
        <v>0.25</v>
      </c>
      <c r="G9" s="551"/>
      <c r="H9" s="551"/>
      <c r="I9" s="551"/>
      <c r="J9" s="551"/>
      <c r="K9" s="551"/>
      <c r="L9" s="551"/>
      <c r="M9" s="551"/>
      <c r="N9" s="551"/>
      <c r="O9" s="551"/>
      <c r="P9" s="551"/>
      <c r="Q9" s="551"/>
      <c r="R9" s="551"/>
      <c r="S9" s="523"/>
      <c r="T9" s="499"/>
      <c r="U9" s="499"/>
    </row>
    <row r="10" spans="1:23" ht="29.25" customHeight="1">
      <c r="B10" s="2371"/>
      <c r="C10" s="2377" t="s">
        <v>927</v>
      </c>
      <c r="D10" s="2378"/>
      <c r="E10" s="2379"/>
      <c r="F10" s="524">
        <v>0.5</v>
      </c>
      <c r="G10" s="552"/>
      <c r="H10" s="552"/>
      <c r="I10" s="552"/>
      <c r="J10" s="552"/>
      <c r="K10" s="552"/>
      <c r="L10" s="552"/>
      <c r="M10" s="552"/>
      <c r="N10" s="552"/>
      <c r="O10" s="552"/>
      <c r="P10" s="552"/>
      <c r="Q10" s="552"/>
      <c r="R10" s="552"/>
      <c r="S10" s="523"/>
      <c r="T10" s="499"/>
      <c r="U10" s="499"/>
    </row>
    <row r="11" spans="1:23" ht="29.25" customHeight="1">
      <c r="B11" s="2372"/>
      <c r="C11" s="2377" t="s">
        <v>928</v>
      </c>
      <c r="D11" s="2378"/>
      <c r="E11" s="2379"/>
      <c r="F11" s="524">
        <v>0.75</v>
      </c>
      <c r="G11" s="552"/>
      <c r="H11" s="552"/>
      <c r="I11" s="552"/>
      <c r="J11" s="552"/>
      <c r="K11" s="552"/>
      <c r="L11" s="552"/>
      <c r="M11" s="552"/>
      <c r="N11" s="552"/>
      <c r="O11" s="552"/>
      <c r="P11" s="552"/>
      <c r="Q11" s="552"/>
      <c r="R11" s="552"/>
      <c r="S11" s="523"/>
      <c r="T11" s="499"/>
      <c r="U11" s="499"/>
    </row>
    <row r="12" spans="1:23" ht="29.25" customHeight="1">
      <c r="B12" s="2373"/>
      <c r="C12" s="2380" t="s">
        <v>929</v>
      </c>
      <c r="D12" s="2381"/>
      <c r="E12" s="2382"/>
      <c r="F12" s="525">
        <v>1</v>
      </c>
      <c r="G12" s="553"/>
      <c r="H12" s="553"/>
      <c r="I12" s="553"/>
      <c r="J12" s="553"/>
      <c r="K12" s="553"/>
      <c r="L12" s="553"/>
      <c r="M12" s="553"/>
      <c r="N12" s="553"/>
      <c r="O12" s="553"/>
      <c r="P12" s="553"/>
      <c r="Q12" s="553"/>
      <c r="R12" s="553"/>
      <c r="S12" s="523"/>
      <c r="T12" s="499"/>
      <c r="U12" s="499"/>
    </row>
    <row r="13" spans="1:23" ht="29.25" customHeight="1">
      <c r="B13" s="2370" t="s">
        <v>930</v>
      </c>
      <c r="C13" s="2392" t="s">
        <v>931</v>
      </c>
      <c r="D13" s="2395" t="s">
        <v>932</v>
      </c>
      <c r="E13" s="2396"/>
      <c r="F13" s="526">
        <v>0.25</v>
      </c>
      <c r="G13" s="554"/>
      <c r="H13" s="555"/>
      <c r="I13" s="554"/>
      <c r="J13" s="555"/>
      <c r="K13" s="555"/>
      <c r="L13" s="556"/>
      <c r="M13" s="554"/>
      <c r="N13" s="555"/>
      <c r="O13" s="551"/>
      <c r="P13" s="554"/>
      <c r="Q13" s="555"/>
      <c r="R13" s="555"/>
      <c r="S13" s="523"/>
      <c r="T13" s="499"/>
      <c r="U13" s="499"/>
    </row>
    <row r="14" spans="1:23" ht="29.25" customHeight="1">
      <c r="B14" s="2371"/>
      <c r="C14" s="2393"/>
      <c r="D14" s="2397" t="s">
        <v>933</v>
      </c>
      <c r="E14" s="2398"/>
      <c r="F14" s="527">
        <v>0.5</v>
      </c>
      <c r="G14" s="557"/>
      <c r="H14" s="552"/>
      <c r="I14" s="557"/>
      <c r="J14" s="552"/>
      <c r="K14" s="552"/>
      <c r="L14" s="558"/>
      <c r="M14" s="557"/>
      <c r="N14" s="552"/>
      <c r="O14" s="552"/>
      <c r="P14" s="557"/>
      <c r="Q14" s="552"/>
      <c r="R14" s="552"/>
      <c r="S14" s="523"/>
      <c r="T14" s="499"/>
      <c r="U14" s="499"/>
    </row>
    <row r="15" spans="1:23" ht="29.25" customHeight="1">
      <c r="B15" s="2372"/>
      <c r="C15" s="2393"/>
      <c r="D15" s="2397" t="s">
        <v>934</v>
      </c>
      <c r="E15" s="2398"/>
      <c r="F15" s="527">
        <v>0.75</v>
      </c>
      <c r="G15" s="557"/>
      <c r="H15" s="552"/>
      <c r="I15" s="557"/>
      <c r="J15" s="552"/>
      <c r="K15" s="552"/>
      <c r="L15" s="558"/>
      <c r="M15" s="557"/>
      <c r="N15" s="552"/>
      <c r="O15" s="552"/>
      <c r="P15" s="557"/>
      <c r="Q15" s="552"/>
      <c r="R15" s="552"/>
      <c r="S15" s="523"/>
      <c r="T15" s="499"/>
      <c r="U15" s="499"/>
    </row>
    <row r="16" spans="1:23" ht="29.25" customHeight="1">
      <c r="B16" s="2372"/>
      <c r="C16" s="2394"/>
      <c r="D16" s="2399" t="s">
        <v>935</v>
      </c>
      <c r="E16" s="2400"/>
      <c r="F16" s="528">
        <v>1</v>
      </c>
      <c r="G16" s="559"/>
      <c r="H16" s="560"/>
      <c r="I16" s="559"/>
      <c r="J16" s="560"/>
      <c r="K16" s="560"/>
      <c r="L16" s="561"/>
      <c r="M16" s="559"/>
      <c r="N16" s="560"/>
      <c r="O16" s="560"/>
      <c r="P16" s="559"/>
      <c r="Q16" s="560"/>
      <c r="R16" s="560"/>
      <c r="S16" s="523"/>
      <c r="T16" s="499"/>
      <c r="U16" s="499"/>
    </row>
    <row r="17" spans="2:21" ht="29.25" customHeight="1">
      <c r="B17" s="2373"/>
      <c r="C17" s="529" t="s">
        <v>936</v>
      </c>
      <c r="D17" s="2401" t="s">
        <v>937</v>
      </c>
      <c r="E17" s="2402"/>
      <c r="F17" s="530">
        <v>1</v>
      </c>
      <c r="G17" s="554"/>
      <c r="H17" s="555"/>
      <c r="I17" s="554"/>
      <c r="J17" s="555"/>
      <c r="K17" s="555"/>
      <c r="L17" s="556"/>
      <c r="M17" s="554"/>
      <c r="N17" s="555"/>
      <c r="O17" s="555"/>
      <c r="P17" s="554"/>
      <c r="Q17" s="555"/>
      <c r="R17" s="555"/>
      <c r="S17" s="523"/>
      <c r="T17" s="499"/>
      <c r="U17" s="499"/>
    </row>
    <row r="18" spans="2:21" ht="3.75" customHeight="1">
      <c r="B18" s="531"/>
      <c r="C18" s="532"/>
      <c r="D18" s="533"/>
      <c r="E18" s="533"/>
      <c r="F18" s="534"/>
      <c r="G18" s="535"/>
      <c r="H18" s="536"/>
      <c r="I18" s="536"/>
      <c r="J18" s="536"/>
      <c r="K18" s="536"/>
      <c r="L18" s="536"/>
      <c r="M18" s="536"/>
      <c r="N18" s="536"/>
      <c r="O18" s="536"/>
      <c r="P18" s="536"/>
      <c r="Q18" s="536"/>
      <c r="R18" s="536"/>
      <c r="S18" s="537"/>
      <c r="T18" s="499"/>
      <c r="U18" s="499"/>
    </row>
    <row r="19" spans="2:21" ht="18" customHeight="1">
      <c r="B19" s="538"/>
      <c r="C19" s="2403" t="s">
        <v>938</v>
      </c>
      <c r="D19" s="2403"/>
      <c r="E19" s="2403"/>
      <c r="F19" s="539"/>
      <c r="G19" s="562">
        <f>$F$9*G9+$F$11*G11+$F$10*G10+$F$12*G12+$F$13*G13+$F$14*G14+$F$15*G15+$F$16*G16+$F$17*G17</f>
        <v>0</v>
      </c>
      <c r="H19" s="562">
        <f t="shared" ref="H19:R19" si="0">$F$9*H9+$F$11*H11+$F$10*H10+$F$12*H12+$F$13*H13+$F$14*H14+$F$15*H15+$F$16*H16+$F$17*H17</f>
        <v>0</v>
      </c>
      <c r="I19" s="562">
        <f t="shared" si="0"/>
        <v>0</v>
      </c>
      <c r="J19" s="562">
        <f t="shared" si="0"/>
        <v>0</v>
      </c>
      <c r="K19" s="562">
        <f t="shared" si="0"/>
        <v>0</v>
      </c>
      <c r="L19" s="562">
        <f t="shared" si="0"/>
        <v>0</v>
      </c>
      <c r="M19" s="562">
        <f t="shared" si="0"/>
        <v>0</v>
      </c>
      <c r="N19" s="562">
        <f t="shared" si="0"/>
        <v>0</v>
      </c>
      <c r="O19" s="562">
        <f t="shared" si="0"/>
        <v>0</v>
      </c>
      <c r="P19" s="562">
        <f t="shared" si="0"/>
        <v>0</v>
      </c>
      <c r="Q19" s="562">
        <f t="shared" si="0"/>
        <v>0</v>
      </c>
      <c r="R19" s="562">
        <f t="shared" si="0"/>
        <v>0</v>
      </c>
      <c r="S19" s="523"/>
      <c r="T19" s="499"/>
      <c r="U19" s="499"/>
    </row>
    <row r="20" spans="2:21" ht="18" customHeight="1">
      <c r="B20" s="2404" t="s">
        <v>939</v>
      </c>
      <c r="C20" s="2405"/>
      <c r="D20" s="2405"/>
      <c r="E20" s="2406"/>
      <c r="F20" s="526">
        <v>0.8571428571428571</v>
      </c>
      <c r="G20" s="563"/>
      <c r="H20" s="563"/>
      <c r="I20" s="563"/>
      <c r="J20" s="563"/>
      <c r="K20" s="563"/>
      <c r="L20" s="563"/>
      <c r="M20" s="563"/>
      <c r="N20" s="563"/>
      <c r="O20" s="563"/>
      <c r="P20" s="563"/>
      <c r="Q20" s="563"/>
      <c r="R20" s="563"/>
      <c r="S20" s="540"/>
      <c r="T20" s="499"/>
      <c r="U20" s="499"/>
    </row>
    <row r="21" spans="2:21" ht="18" customHeight="1">
      <c r="B21" s="541"/>
      <c r="C21" s="2407" t="s">
        <v>940</v>
      </c>
      <c r="D21" s="2407"/>
      <c r="E21" s="2407"/>
      <c r="F21" s="542"/>
      <c r="G21" s="564">
        <f>IF(G20="",G19,ROUND(G19*6/7,2))</f>
        <v>0</v>
      </c>
      <c r="H21" s="564">
        <f t="shared" ref="H21:R21" si="1">IF(H20="",H19,ROUND(H19*6/7,2))</f>
        <v>0</v>
      </c>
      <c r="I21" s="565">
        <f t="shared" si="1"/>
        <v>0</v>
      </c>
      <c r="J21" s="565">
        <f t="shared" si="1"/>
        <v>0</v>
      </c>
      <c r="K21" s="565">
        <f t="shared" si="1"/>
        <v>0</v>
      </c>
      <c r="L21" s="565">
        <f t="shared" si="1"/>
        <v>0</v>
      </c>
      <c r="M21" s="565">
        <f t="shared" si="1"/>
        <v>0</v>
      </c>
      <c r="N21" s="565">
        <f t="shared" si="1"/>
        <v>0</v>
      </c>
      <c r="O21" s="565">
        <f t="shared" si="1"/>
        <v>0</v>
      </c>
      <c r="P21" s="562">
        <f t="shared" si="1"/>
        <v>0</v>
      </c>
      <c r="Q21" s="562">
        <f t="shared" si="1"/>
        <v>0</v>
      </c>
      <c r="R21" s="562">
        <f t="shared" si="1"/>
        <v>0</v>
      </c>
      <c r="S21" s="566">
        <f>SUM(G21:Q21)</f>
        <v>0</v>
      </c>
      <c r="T21" s="543" t="s">
        <v>941</v>
      </c>
      <c r="U21" s="544"/>
    </row>
    <row r="22" spans="2:21" ht="45" customHeight="1" thickBot="1">
      <c r="B22" s="2408" t="s">
        <v>942</v>
      </c>
      <c r="C22" s="2409"/>
      <c r="D22" s="2409"/>
      <c r="E22" s="2409"/>
      <c r="F22" s="2409"/>
      <c r="G22" s="2409"/>
      <c r="H22" s="2409"/>
      <c r="I22" s="2409"/>
      <c r="J22" s="2409"/>
      <c r="K22" s="2409"/>
      <c r="L22" s="2409"/>
      <c r="M22" s="2409"/>
      <c r="N22" s="2409"/>
      <c r="O22" s="2410"/>
      <c r="P22" s="2417" t="s">
        <v>943</v>
      </c>
      <c r="Q22" s="2417"/>
      <c r="R22" s="2418"/>
      <c r="S22" s="567">
        <f>COUNTIF(G21:Q21,"&gt;0")</f>
        <v>0</v>
      </c>
      <c r="T22" s="544" t="s">
        <v>944</v>
      </c>
      <c r="U22" s="544"/>
    </row>
    <row r="23" spans="2:21" ht="45" customHeight="1" thickBot="1">
      <c r="B23" s="2411"/>
      <c r="C23" s="2412"/>
      <c r="D23" s="2412"/>
      <c r="E23" s="2412"/>
      <c r="F23" s="2412"/>
      <c r="G23" s="2412"/>
      <c r="H23" s="2412"/>
      <c r="I23" s="2412"/>
      <c r="J23" s="2412"/>
      <c r="K23" s="2412"/>
      <c r="L23" s="2412"/>
      <c r="M23" s="2412"/>
      <c r="N23" s="2412"/>
      <c r="O23" s="2413"/>
      <c r="P23" s="2419" t="s">
        <v>945</v>
      </c>
      <c r="Q23" s="2419"/>
      <c r="R23" s="2420"/>
      <c r="S23" s="568" t="str">
        <f>IF(S22&lt;1,"",S21/S22)</f>
        <v/>
      </c>
      <c r="T23" s="545" t="s">
        <v>946</v>
      </c>
      <c r="U23" s="545"/>
    </row>
    <row r="24" spans="2:21" ht="126.75" customHeight="1">
      <c r="B24" s="2414"/>
      <c r="C24" s="2415"/>
      <c r="D24" s="2415"/>
      <c r="E24" s="2415"/>
      <c r="F24" s="2415"/>
      <c r="G24" s="2415"/>
      <c r="H24" s="2415"/>
      <c r="I24" s="2415"/>
      <c r="J24" s="2415"/>
      <c r="K24" s="2415"/>
      <c r="L24" s="2415"/>
      <c r="M24" s="2415"/>
      <c r="N24" s="2415"/>
      <c r="O24" s="2416"/>
      <c r="P24" s="2421" t="s">
        <v>947</v>
      </c>
      <c r="Q24" s="2422"/>
      <c r="R24" s="2422"/>
      <c r="S24" s="2422"/>
      <c r="T24" s="499"/>
      <c r="U24" s="499"/>
    </row>
    <row r="25" spans="2:21">
      <c r="B25" s="546"/>
      <c r="C25" s="546"/>
      <c r="D25" s="546"/>
      <c r="E25" s="546"/>
      <c r="F25" s="546"/>
      <c r="G25" s="546"/>
      <c r="H25" s="546"/>
      <c r="I25" s="546"/>
      <c r="J25" s="546"/>
      <c r="K25" s="546"/>
      <c r="L25" s="546"/>
      <c r="M25" s="546"/>
      <c r="N25" s="546"/>
    </row>
    <row r="26" spans="2:21" ht="14.4">
      <c r="B26" s="504" t="s">
        <v>948</v>
      </c>
      <c r="C26" s="546"/>
      <c r="D26" s="546"/>
      <c r="E26" s="546"/>
      <c r="F26" s="546"/>
      <c r="G26" s="546"/>
      <c r="H26" s="546"/>
      <c r="I26" s="546"/>
      <c r="J26" s="546"/>
      <c r="K26" s="546"/>
      <c r="L26" s="546"/>
      <c r="M26" s="546"/>
      <c r="N26" s="546"/>
    </row>
    <row r="27" spans="2:21" ht="6" customHeight="1" thickBot="1">
      <c r="B27" s="546"/>
      <c r="C27" s="546"/>
      <c r="D27" s="546"/>
      <c r="E27" s="546"/>
      <c r="F27" s="546"/>
      <c r="G27" s="546"/>
      <c r="H27" s="546"/>
      <c r="I27" s="546"/>
      <c r="J27" s="546"/>
      <c r="K27" s="546"/>
      <c r="L27" s="546"/>
      <c r="M27" s="546"/>
      <c r="N27" s="546"/>
    </row>
    <row r="28" spans="2:21" ht="13.5" customHeight="1">
      <c r="B28" s="2423" t="s">
        <v>949</v>
      </c>
      <c r="C28" s="2424"/>
      <c r="D28" s="546"/>
      <c r="E28" s="546"/>
      <c r="F28" s="546"/>
      <c r="G28" s="2425" t="s">
        <v>950</v>
      </c>
      <c r="H28" s="2426"/>
      <c r="I28" s="546"/>
      <c r="J28" s="2427" t="s">
        <v>951</v>
      </c>
      <c r="K28" s="2428"/>
      <c r="M28" s="546"/>
      <c r="N28" s="546"/>
    </row>
    <row r="29" spans="2:21" ht="27.75" customHeight="1" thickBot="1">
      <c r="B29" s="2429"/>
      <c r="C29" s="2430"/>
      <c r="D29" s="547" t="s">
        <v>952</v>
      </c>
      <c r="E29" s="548">
        <v>0.9</v>
      </c>
      <c r="F29" s="547" t="s">
        <v>952</v>
      </c>
      <c r="G29" s="2429"/>
      <c r="H29" s="2430"/>
      <c r="I29" s="547" t="s">
        <v>953</v>
      </c>
      <c r="J29" s="2431">
        <f>B29*E29*G29</f>
        <v>0</v>
      </c>
      <c r="K29" s="2432"/>
      <c r="M29" s="546"/>
      <c r="N29" s="546"/>
    </row>
    <row r="30" spans="2:21" ht="93.6" customHeight="1">
      <c r="B30" s="2412" t="s">
        <v>954</v>
      </c>
      <c r="C30" s="2412"/>
      <c r="D30" s="2412"/>
      <c r="E30" s="2412"/>
      <c r="F30" s="2412"/>
      <c r="G30" s="2412"/>
      <c r="H30" s="2412"/>
      <c r="I30" s="2412"/>
      <c r="J30" s="2412"/>
      <c r="K30" s="2412"/>
      <c r="L30" s="2412"/>
      <c r="M30" s="2412"/>
      <c r="N30" s="2412"/>
      <c r="O30" s="2412"/>
      <c r="P30" s="2412"/>
      <c r="Q30" s="2412"/>
      <c r="R30" s="2412"/>
      <c r="S30" s="2412"/>
    </row>
    <row r="31" spans="2:21">
      <c r="B31" s="546"/>
      <c r="C31" s="546"/>
      <c r="D31" s="546"/>
      <c r="E31" s="546"/>
      <c r="F31" s="546"/>
      <c r="G31" s="546"/>
      <c r="H31" s="546"/>
      <c r="I31" s="546"/>
      <c r="J31" s="546"/>
      <c r="K31" s="546"/>
      <c r="L31" s="546"/>
      <c r="M31" s="546"/>
      <c r="N31" s="546"/>
    </row>
    <row r="32" spans="2:21">
      <c r="B32" s="546"/>
      <c r="C32" s="546"/>
      <c r="D32" s="546"/>
      <c r="E32" s="546"/>
      <c r="F32" s="546"/>
      <c r="G32" s="546"/>
      <c r="H32" s="546"/>
      <c r="I32" s="546"/>
      <c r="J32" s="546"/>
      <c r="K32" s="546"/>
      <c r="L32" s="546"/>
      <c r="M32" s="546"/>
      <c r="N32" s="546"/>
    </row>
    <row r="33" spans="2:19">
      <c r="B33" s="549"/>
      <c r="C33" s="549"/>
      <c r="D33" s="549"/>
      <c r="E33" s="549"/>
      <c r="F33" s="549"/>
      <c r="G33" s="549"/>
      <c r="H33" s="549"/>
      <c r="I33" s="549"/>
      <c r="J33" s="549"/>
      <c r="K33" s="549"/>
      <c r="L33" s="549"/>
      <c r="M33" s="549"/>
      <c r="N33" s="549"/>
      <c r="O33" s="549"/>
      <c r="P33" s="549"/>
      <c r="Q33" s="549"/>
      <c r="R33" s="549"/>
      <c r="S33" s="549"/>
    </row>
  </sheetData>
  <mergeCells count="31">
    <mergeCell ref="B30:S30"/>
    <mergeCell ref="B28:C28"/>
    <mergeCell ref="G28:H28"/>
    <mergeCell ref="J28:K28"/>
    <mergeCell ref="B29:C29"/>
    <mergeCell ref="G29:H29"/>
    <mergeCell ref="J29:K29"/>
    <mergeCell ref="C19:E19"/>
    <mergeCell ref="B20:E20"/>
    <mergeCell ref="C21:E21"/>
    <mergeCell ref="B22:O24"/>
    <mergeCell ref="P22:R22"/>
    <mergeCell ref="P23:R23"/>
    <mergeCell ref="P24:S24"/>
    <mergeCell ref="B13:B17"/>
    <mergeCell ref="C13:C16"/>
    <mergeCell ref="D13:E13"/>
    <mergeCell ref="D14:E14"/>
    <mergeCell ref="D15:E15"/>
    <mergeCell ref="D16:E16"/>
    <mergeCell ref="D17:E17"/>
    <mergeCell ref="A2:T2"/>
    <mergeCell ref="B4:S4"/>
    <mergeCell ref="F7:F8"/>
    <mergeCell ref="P7:R7"/>
    <mergeCell ref="S7:S8"/>
    <mergeCell ref="B9:B12"/>
    <mergeCell ref="C9:E9"/>
    <mergeCell ref="C10:E10"/>
    <mergeCell ref="C11:E11"/>
    <mergeCell ref="C12:E12"/>
  </mergeCells>
  <phoneticPr fontId="3"/>
  <dataValidations count="1">
    <dataValidation type="list" allowBlank="1" showInputMessage="1" sqref="G20:R20" xr:uid="{00000000-0002-0000-1700-000000000000}">
      <formula1>"○, "</formula1>
    </dataValidation>
  </dataValidations>
  <pageMargins left="0.7" right="0.7" top="0.75" bottom="0.75" header="0.3" footer="0.3"/>
  <pageSetup scale="62" orientation="landscape" r:id="rId1"/>
  <rowBreaks count="1" manualBreakCount="1">
    <brk id="31" max="19" man="1"/>
  </rowBreaks>
  <colBreaks count="1" manualBreakCount="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828E-8D4D-40BD-93AD-901AF8AECBEB}">
  <sheetPr>
    <tabColor rgb="FFFFFF00"/>
  </sheetPr>
  <dimension ref="A1:AV224"/>
  <sheetViews>
    <sheetView view="pageBreakPreview" zoomScaleNormal="100" zoomScaleSheetLayoutView="100" workbookViewId="0">
      <pane xSplit="6" ySplit="9" topLeftCell="G10" activePane="bottomRight" state="frozen"/>
      <selection activeCell="AJ190" sqref="AJ190"/>
      <selection pane="topRight" activeCell="AJ190" sqref="AJ190"/>
      <selection pane="bottomLeft" activeCell="AJ190" sqref="AJ190"/>
      <selection pane="bottomRight" activeCell="AG149" sqref="AG149"/>
    </sheetView>
  </sheetViews>
  <sheetFormatPr defaultColWidth="9" defaultRowHeight="12"/>
  <cols>
    <col min="1" max="1" width="1.77734375" style="1218" customWidth="1"/>
    <col min="2" max="2" width="3.44140625" style="1213" customWidth="1"/>
    <col min="3" max="3" width="12.88671875" style="1213" customWidth="1"/>
    <col min="4" max="4" width="3.44140625" style="1213" customWidth="1"/>
    <col min="5" max="5" width="12" style="1213" customWidth="1"/>
    <col min="6" max="6" width="3.88671875" style="1213" customWidth="1"/>
    <col min="7" max="37" width="3.77734375" style="1213" customWidth="1"/>
    <col min="38" max="38" width="8.33203125" style="1213" customWidth="1"/>
    <col min="39" max="40" width="5.88671875" style="1213" customWidth="1"/>
    <col min="41" max="41" width="2.6640625" style="1213" bestFit="1" customWidth="1"/>
    <col min="42" max="42" width="5.21875" style="1213" bestFit="1" customWidth="1"/>
    <col min="43" max="43" width="4.88671875" style="1213" bestFit="1" customWidth="1"/>
    <col min="44" max="44" width="5.109375" style="1213" bestFit="1" customWidth="1"/>
    <col min="45" max="46" width="1.88671875" style="1213" customWidth="1"/>
    <col min="47" max="47" width="3.109375" style="1213" bestFit="1" customWidth="1"/>
    <col min="48" max="48" width="3.21875" style="1213" customWidth="1"/>
    <col min="49" max="16384" width="9" style="1218"/>
  </cols>
  <sheetData>
    <row r="1" spans="1:48" ht="15" thickBot="1">
      <c r="A1" s="1213"/>
      <c r="C1" s="1214" t="s">
        <v>1940</v>
      </c>
      <c r="R1" s="1215" t="s">
        <v>1941</v>
      </c>
      <c r="AM1" s="1216"/>
      <c r="AN1" s="1216"/>
      <c r="AO1" s="1216"/>
      <c r="AP1" s="1216"/>
      <c r="AQ1" s="2595" t="s">
        <v>1942</v>
      </c>
      <c r="AR1" s="2595"/>
      <c r="AS1" s="1217"/>
    </row>
    <row r="2" spans="1:48" ht="14.4">
      <c r="A2" s="1213"/>
      <c r="C2" s="1218"/>
      <c r="J2" s="2596" t="s">
        <v>1943</v>
      </c>
      <c r="K2" s="2596"/>
      <c r="L2" s="1219"/>
      <c r="M2" s="1220" t="s">
        <v>1944</v>
      </c>
      <c r="N2" s="1221"/>
      <c r="O2" s="2597" t="s">
        <v>1945</v>
      </c>
      <c r="P2" s="2597"/>
      <c r="Q2" s="1218"/>
      <c r="T2" s="1222"/>
      <c r="U2" s="1222"/>
      <c r="AA2" s="1223"/>
      <c r="AB2" s="1223"/>
      <c r="AC2" s="1223"/>
      <c r="AD2" s="1223"/>
      <c r="AE2" s="1224"/>
      <c r="AF2" s="1224"/>
      <c r="AG2" s="1224"/>
      <c r="AH2" s="1224"/>
      <c r="AI2" s="1224"/>
      <c r="AJ2" s="1224"/>
      <c r="AK2" s="1224"/>
      <c r="AL2" s="1224"/>
      <c r="AM2" s="1224"/>
      <c r="AN2" s="1224"/>
      <c r="AO2" s="1224"/>
      <c r="AP2" s="1224"/>
      <c r="AQ2" s="1225"/>
      <c r="AR2" s="1225"/>
      <c r="AU2" s="1226" t="s">
        <v>1946</v>
      </c>
      <c r="AV2" s="1227">
        <v>1</v>
      </c>
    </row>
    <row r="3" spans="1:48" ht="12.75" customHeight="1" thickBot="1">
      <c r="A3" s="1213"/>
      <c r="C3" s="1228" t="s">
        <v>1947</v>
      </c>
      <c r="D3" s="1229"/>
      <c r="E3" s="1218"/>
      <c r="G3" s="1218"/>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0"/>
      <c r="AM3" s="1230"/>
      <c r="AN3" s="1224"/>
      <c r="AO3" s="1224"/>
      <c r="AP3" s="1224"/>
      <c r="AQ3" s="1225"/>
      <c r="AR3" s="1225"/>
      <c r="AU3" s="1231" t="s">
        <v>1948</v>
      </c>
      <c r="AV3" s="1232">
        <v>1</v>
      </c>
    </row>
    <row r="4" spans="1:48" ht="12.6" thickBot="1">
      <c r="A4" s="1213"/>
      <c r="C4" s="1233">
        <v>45383</v>
      </c>
      <c r="D4" s="1229"/>
      <c r="E4" s="2598"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600"/>
      <c r="AL4" s="1230"/>
      <c r="AM4" s="1230"/>
      <c r="AN4" s="1224"/>
      <c r="AO4" s="1224"/>
      <c r="AP4" s="1224"/>
      <c r="AQ4" s="1225"/>
      <c r="AR4" s="1225"/>
      <c r="AU4" s="1231" t="s">
        <v>1949</v>
      </c>
      <c r="AV4" s="1232"/>
    </row>
    <row r="5" spans="1:48" s="1213" customFormat="1">
      <c r="C5" s="1234">
        <f>DAY(EOMONTH(C4,0))</f>
        <v>30</v>
      </c>
      <c r="D5" s="1229"/>
      <c r="E5" s="2601"/>
      <c r="F5" s="2602"/>
      <c r="G5" s="2602"/>
      <c r="H5" s="2602"/>
      <c r="I5" s="2602"/>
      <c r="J5" s="2602"/>
      <c r="K5" s="2602"/>
      <c r="L5" s="2602"/>
      <c r="M5" s="2602"/>
      <c r="N5" s="2602"/>
      <c r="O5" s="2602"/>
      <c r="P5" s="2602"/>
      <c r="Q5" s="2602"/>
      <c r="R5" s="2602"/>
      <c r="S5" s="2602"/>
      <c r="T5" s="2602"/>
      <c r="U5" s="2602"/>
      <c r="V5" s="2602"/>
      <c r="W5" s="2602"/>
      <c r="X5" s="2602"/>
      <c r="Y5" s="2602"/>
      <c r="Z5" s="2602"/>
      <c r="AA5" s="2602"/>
      <c r="AB5" s="2602"/>
      <c r="AC5" s="2602"/>
      <c r="AD5" s="2602"/>
      <c r="AE5" s="2602"/>
      <c r="AF5" s="2602"/>
      <c r="AG5" s="2602"/>
      <c r="AH5" s="2602"/>
      <c r="AI5" s="2602"/>
      <c r="AJ5" s="2602"/>
      <c r="AK5" s="2603"/>
      <c r="AL5" s="1230"/>
      <c r="AM5" s="1230"/>
      <c r="AN5" s="1224"/>
      <c r="AO5" s="1224"/>
      <c r="AP5" s="1224"/>
      <c r="AQ5" s="1225"/>
      <c r="AR5" s="1225"/>
      <c r="AU5" s="1231" t="s">
        <v>1950</v>
      </c>
      <c r="AV5" s="1232"/>
    </row>
    <row r="6" spans="1:48" ht="12.6" thickBot="1">
      <c r="A6" s="1213"/>
      <c r="C6" s="1235" t="s">
        <v>1951</v>
      </c>
      <c r="T6" s="1222"/>
      <c r="U6" s="1222"/>
      <c r="AA6" s="1223"/>
      <c r="AB6" s="1223"/>
      <c r="AC6" s="1223"/>
      <c r="AD6" s="1223"/>
      <c r="AE6" s="1224"/>
      <c r="AF6" s="1224"/>
      <c r="AG6" s="1224"/>
      <c r="AH6" s="1224"/>
      <c r="AI6" s="1224"/>
      <c r="AJ6" s="1224"/>
      <c r="AK6" s="1236" t="s">
        <v>1952</v>
      </c>
      <c r="AL6" s="1237">
        <f>N193</f>
        <v>0</v>
      </c>
      <c r="AM6" s="1238">
        <f>N192</f>
        <v>0</v>
      </c>
      <c r="AN6" s="1239"/>
      <c r="AO6" s="1239"/>
      <c r="AP6" s="1239"/>
      <c r="AQ6" s="1225"/>
      <c r="AR6" s="1225"/>
      <c r="AU6" s="1240"/>
      <c r="AV6" s="1241"/>
    </row>
    <row r="7" spans="1:48" ht="15.9" customHeight="1">
      <c r="A7" s="1213"/>
      <c r="C7" s="1242"/>
      <c r="D7" s="2604" t="s">
        <v>1953</v>
      </c>
      <c r="E7" s="1242"/>
      <c r="F7" s="1243"/>
      <c r="G7" s="2607" t="s">
        <v>1954</v>
      </c>
      <c r="H7" s="2501"/>
      <c r="I7" s="2501"/>
      <c r="J7" s="2501"/>
      <c r="K7" s="2501"/>
      <c r="L7" s="2501"/>
      <c r="M7" s="2608"/>
      <c r="N7" s="2607" t="s">
        <v>1955</v>
      </c>
      <c r="O7" s="2501"/>
      <c r="P7" s="2501"/>
      <c r="Q7" s="2501"/>
      <c r="R7" s="2501"/>
      <c r="S7" s="2501"/>
      <c r="T7" s="2608"/>
      <c r="U7" s="2607" t="s">
        <v>1956</v>
      </c>
      <c r="V7" s="2501"/>
      <c r="W7" s="2501"/>
      <c r="X7" s="2501"/>
      <c r="Y7" s="2501"/>
      <c r="Z7" s="2501"/>
      <c r="AA7" s="2608"/>
      <c r="AB7" s="2607" t="s">
        <v>1957</v>
      </c>
      <c r="AC7" s="2501"/>
      <c r="AD7" s="2501"/>
      <c r="AE7" s="2501"/>
      <c r="AF7" s="2501"/>
      <c r="AG7" s="2501"/>
      <c r="AH7" s="2608"/>
      <c r="AI7" s="2501"/>
      <c r="AJ7" s="2501"/>
      <c r="AK7" s="2502"/>
      <c r="AL7" s="2586" t="s">
        <v>1958</v>
      </c>
      <c r="AM7" s="1244" t="s">
        <v>1959</v>
      </c>
      <c r="AN7" s="2589" t="s">
        <v>1960</v>
      </c>
      <c r="AO7" s="2590"/>
      <c r="AP7" s="2590"/>
      <c r="AQ7" s="2590"/>
      <c r="AR7" s="2591"/>
    </row>
    <row r="8" spans="1:48" ht="15.9" customHeight="1">
      <c r="A8" s="1213"/>
      <c r="C8" s="1245" t="s">
        <v>1961</v>
      </c>
      <c r="D8" s="2605"/>
      <c r="E8" s="1245" t="s">
        <v>1962</v>
      </c>
      <c r="F8" s="1246" t="s">
        <v>1963</v>
      </c>
      <c r="G8" s="1247">
        <v>1</v>
      </c>
      <c r="H8" s="1248">
        <v>2</v>
      </c>
      <c r="I8" s="1248">
        <v>3</v>
      </c>
      <c r="J8" s="1248">
        <v>4</v>
      </c>
      <c r="K8" s="1248">
        <v>5</v>
      </c>
      <c r="L8" s="1248">
        <v>6</v>
      </c>
      <c r="M8" s="1249">
        <v>7</v>
      </c>
      <c r="N8" s="1247">
        <v>8</v>
      </c>
      <c r="O8" s="1248">
        <v>9</v>
      </c>
      <c r="P8" s="1248">
        <v>10</v>
      </c>
      <c r="Q8" s="1248">
        <v>11</v>
      </c>
      <c r="R8" s="1248">
        <v>12</v>
      </c>
      <c r="S8" s="1248">
        <v>13</v>
      </c>
      <c r="T8" s="1249">
        <v>14</v>
      </c>
      <c r="U8" s="1247">
        <v>15</v>
      </c>
      <c r="V8" s="1248">
        <v>16</v>
      </c>
      <c r="W8" s="1248">
        <v>17</v>
      </c>
      <c r="X8" s="1248">
        <v>18</v>
      </c>
      <c r="Y8" s="1248">
        <v>19</v>
      </c>
      <c r="Z8" s="1248">
        <v>20</v>
      </c>
      <c r="AA8" s="1249">
        <v>21</v>
      </c>
      <c r="AB8" s="1247">
        <v>22</v>
      </c>
      <c r="AC8" s="1248">
        <v>23</v>
      </c>
      <c r="AD8" s="1248">
        <v>24</v>
      </c>
      <c r="AE8" s="1248">
        <v>25</v>
      </c>
      <c r="AF8" s="1248">
        <v>26</v>
      </c>
      <c r="AG8" s="1248">
        <v>27</v>
      </c>
      <c r="AH8" s="1249">
        <v>28</v>
      </c>
      <c r="AI8" s="1250">
        <v>29</v>
      </c>
      <c r="AJ8" s="1248">
        <v>30</v>
      </c>
      <c r="AK8" s="1248">
        <v>31</v>
      </c>
      <c r="AL8" s="2587"/>
      <c r="AM8" s="1245" t="s">
        <v>1964</v>
      </c>
      <c r="AN8" s="2592"/>
      <c r="AO8" s="2593"/>
      <c r="AP8" s="2593"/>
      <c r="AQ8" s="2593"/>
      <c r="AR8" s="2594"/>
    </row>
    <row r="9" spans="1:48" ht="15.9" customHeight="1">
      <c r="A9" s="1213"/>
      <c r="C9" s="1251"/>
      <c r="D9" s="2606"/>
      <c r="E9" s="1251"/>
      <c r="F9" s="1252" t="s">
        <v>1965</v>
      </c>
      <c r="G9" s="1253">
        <f>IF(C4="","",WEEKDAY(C4))</f>
        <v>2</v>
      </c>
      <c r="H9" s="1254">
        <f>G9+1</f>
        <v>3</v>
      </c>
      <c r="I9" s="1254">
        <f t="shared" ref="I9:AK9" si="0">H9+1</f>
        <v>4</v>
      </c>
      <c r="J9" s="1254">
        <f t="shared" si="0"/>
        <v>5</v>
      </c>
      <c r="K9" s="1254">
        <f t="shared" si="0"/>
        <v>6</v>
      </c>
      <c r="L9" s="1254">
        <f t="shared" si="0"/>
        <v>7</v>
      </c>
      <c r="M9" s="1255">
        <f t="shared" si="0"/>
        <v>8</v>
      </c>
      <c r="N9" s="1253">
        <f t="shared" si="0"/>
        <v>9</v>
      </c>
      <c r="O9" s="1254">
        <f t="shared" si="0"/>
        <v>10</v>
      </c>
      <c r="P9" s="1254">
        <f t="shared" si="0"/>
        <v>11</v>
      </c>
      <c r="Q9" s="1254">
        <f t="shared" si="0"/>
        <v>12</v>
      </c>
      <c r="R9" s="1254">
        <f t="shared" si="0"/>
        <v>13</v>
      </c>
      <c r="S9" s="1254">
        <f t="shared" si="0"/>
        <v>14</v>
      </c>
      <c r="T9" s="1255">
        <f t="shared" si="0"/>
        <v>15</v>
      </c>
      <c r="U9" s="1253">
        <f t="shared" si="0"/>
        <v>16</v>
      </c>
      <c r="V9" s="1254">
        <f t="shared" si="0"/>
        <v>17</v>
      </c>
      <c r="W9" s="1254">
        <f t="shared" si="0"/>
        <v>18</v>
      </c>
      <c r="X9" s="1254">
        <f t="shared" si="0"/>
        <v>19</v>
      </c>
      <c r="Y9" s="1254">
        <f t="shared" si="0"/>
        <v>20</v>
      </c>
      <c r="Z9" s="1254">
        <f t="shared" si="0"/>
        <v>21</v>
      </c>
      <c r="AA9" s="1255">
        <f t="shared" si="0"/>
        <v>22</v>
      </c>
      <c r="AB9" s="1253">
        <f t="shared" si="0"/>
        <v>23</v>
      </c>
      <c r="AC9" s="1254">
        <f t="shared" si="0"/>
        <v>24</v>
      </c>
      <c r="AD9" s="1254">
        <f t="shared" si="0"/>
        <v>25</v>
      </c>
      <c r="AE9" s="1254">
        <f t="shared" si="0"/>
        <v>26</v>
      </c>
      <c r="AF9" s="1254">
        <f t="shared" si="0"/>
        <v>27</v>
      </c>
      <c r="AG9" s="1254">
        <f t="shared" si="0"/>
        <v>28</v>
      </c>
      <c r="AH9" s="1255">
        <f t="shared" si="0"/>
        <v>29</v>
      </c>
      <c r="AI9" s="1254">
        <f t="shared" si="0"/>
        <v>30</v>
      </c>
      <c r="AJ9" s="1254">
        <f t="shared" si="0"/>
        <v>31</v>
      </c>
      <c r="AK9" s="1254">
        <f t="shared" si="0"/>
        <v>32</v>
      </c>
      <c r="AL9" s="2588"/>
      <c r="AM9" s="1245" t="s">
        <v>1966</v>
      </c>
      <c r="AN9" s="1252" t="s">
        <v>1967</v>
      </c>
      <c r="AO9" s="1256" t="s">
        <v>1968</v>
      </c>
      <c r="AP9" s="1257" t="s">
        <v>1969</v>
      </c>
      <c r="AQ9" s="1257" t="s">
        <v>1970</v>
      </c>
      <c r="AR9" s="1257" t="s">
        <v>1971</v>
      </c>
    </row>
    <row r="10" spans="1:48" ht="15.9" customHeight="1">
      <c r="A10" s="1213"/>
      <c r="B10" s="2581" t="s">
        <v>1972</v>
      </c>
      <c r="C10" s="2566"/>
      <c r="D10" s="2568"/>
      <c r="E10" s="2570"/>
      <c r="F10" s="1258" t="s">
        <v>1973</v>
      </c>
      <c r="G10" s="1259"/>
      <c r="H10" s="1260"/>
      <c r="I10" s="1261"/>
      <c r="J10" s="1261"/>
      <c r="K10" s="1261"/>
      <c r="L10" s="1261"/>
      <c r="M10" s="1262"/>
      <c r="N10" s="1259"/>
      <c r="O10" s="1260"/>
      <c r="P10" s="1261"/>
      <c r="Q10" s="1261"/>
      <c r="R10" s="1261"/>
      <c r="S10" s="1261"/>
      <c r="T10" s="1262"/>
      <c r="U10" s="1259"/>
      <c r="V10" s="1260"/>
      <c r="W10" s="1261"/>
      <c r="X10" s="1261"/>
      <c r="Y10" s="1261"/>
      <c r="Z10" s="1261"/>
      <c r="AA10" s="1262"/>
      <c r="AB10" s="1259"/>
      <c r="AC10" s="1260"/>
      <c r="AD10" s="1261"/>
      <c r="AE10" s="1261"/>
      <c r="AF10" s="1261"/>
      <c r="AG10" s="1261"/>
      <c r="AH10" s="1262"/>
      <c r="AI10" s="1263"/>
      <c r="AJ10" s="1261"/>
      <c r="AK10" s="1261"/>
      <c r="AL10" s="1264">
        <f>SUM(G11:AK11)</f>
        <v>0</v>
      </c>
      <c r="AM10" s="1265"/>
      <c r="AN10" s="1266"/>
      <c r="AO10" s="1267"/>
      <c r="AP10" s="1268"/>
      <c r="AQ10" s="1268"/>
      <c r="AR10" s="1268"/>
    </row>
    <row r="11" spans="1:48" ht="15.9" customHeight="1">
      <c r="A11" s="1213"/>
      <c r="B11" s="2581"/>
      <c r="C11" s="2582"/>
      <c r="D11" s="2583"/>
      <c r="E11" s="2584"/>
      <c r="F11" s="1269" t="s">
        <v>1974</v>
      </c>
      <c r="G11" s="1270" t="str">
        <f t="shared" ref="G11:AK11" si="1">IF(G10&lt;&gt;"",VLOOKUP(G10,$AC$197:$AL$221,9,FALSE),"")</f>
        <v/>
      </c>
      <c r="H11" s="1271" t="str">
        <f t="shared" si="1"/>
        <v/>
      </c>
      <c r="I11" s="1271" t="str">
        <f t="shared" si="1"/>
        <v/>
      </c>
      <c r="J11" s="1271" t="str">
        <f t="shared" si="1"/>
        <v/>
      </c>
      <c r="K11" s="1271" t="str">
        <f t="shared" si="1"/>
        <v/>
      </c>
      <c r="L11" s="1271" t="str">
        <f t="shared" si="1"/>
        <v/>
      </c>
      <c r="M11" s="1272" t="str">
        <f t="shared" si="1"/>
        <v/>
      </c>
      <c r="N11" s="1270" t="str">
        <f t="shared" si="1"/>
        <v/>
      </c>
      <c r="O11" s="1271" t="str">
        <f t="shared" si="1"/>
        <v/>
      </c>
      <c r="P11" s="1271" t="str">
        <f t="shared" si="1"/>
        <v/>
      </c>
      <c r="Q11" s="1271" t="str">
        <f t="shared" si="1"/>
        <v/>
      </c>
      <c r="R11" s="1271" t="str">
        <f t="shared" si="1"/>
        <v/>
      </c>
      <c r="S11" s="1271" t="str">
        <f t="shared" si="1"/>
        <v/>
      </c>
      <c r="T11" s="1272" t="str">
        <f t="shared" si="1"/>
        <v/>
      </c>
      <c r="U11" s="1270" t="str">
        <f t="shared" si="1"/>
        <v/>
      </c>
      <c r="V11" s="1271" t="str">
        <f t="shared" si="1"/>
        <v/>
      </c>
      <c r="W11" s="1271" t="str">
        <f t="shared" si="1"/>
        <v/>
      </c>
      <c r="X11" s="1271" t="str">
        <f t="shared" si="1"/>
        <v/>
      </c>
      <c r="Y11" s="1271" t="str">
        <f t="shared" si="1"/>
        <v/>
      </c>
      <c r="Z11" s="1271" t="str">
        <f t="shared" si="1"/>
        <v/>
      </c>
      <c r="AA11" s="1272" t="str">
        <f t="shared" si="1"/>
        <v/>
      </c>
      <c r="AB11" s="1270" t="str">
        <f t="shared" si="1"/>
        <v/>
      </c>
      <c r="AC11" s="1271" t="str">
        <f t="shared" si="1"/>
        <v/>
      </c>
      <c r="AD11" s="1271" t="str">
        <f t="shared" si="1"/>
        <v/>
      </c>
      <c r="AE11" s="1271" t="str">
        <f t="shared" si="1"/>
        <v/>
      </c>
      <c r="AF11" s="1271" t="str">
        <f t="shared" si="1"/>
        <v/>
      </c>
      <c r="AG11" s="1271" t="str">
        <f t="shared" si="1"/>
        <v/>
      </c>
      <c r="AH11" s="1272" t="str">
        <f t="shared" si="1"/>
        <v/>
      </c>
      <c r="AI11" s="1273" t="str">
        <f t="shared" si="1"/>
        <v/>
      </c>
      <c r="AJ11" s="1271" t="str">
        <f t="shared" si="1"/>
        <v/>
      </c>
      <c r="AK11" s="1271" t="str">
        <f t="shared" si="1"/>
        <v/>
      </c>
      <c r="AL11" s="1274">
        <f>SUM(G11:AH11)</f>
        <v>0</v>
      </c>
      <c r="AM11" s="1275">
        <f>AL11/4</f>
        <v>0</v>
      </c>
      <c r="AN11" s="1276" t="str">
        <f>IF(C10="","",C10)</f>
        <v/>
      </c>
      <c r="AO11" s="1277" t="str">
        <f>IF(D10="","",D10)</f>
        <v/>
      </c>
      <c r="AP11" s="1278" t="str">
        <f>IF(D10&lt;&gt;"",VLOOKUP(D10,$AU$2:$AV$6,2,FALSE),"")</f>
        <v/>
      </c>
      <c r="AQ11" s="1275" t="e">
        <f>ROUNDDOWN(AL11/$AL$6,2)</f>
        <v>#DIV/0!</v>
      </c>
      <c r="AR11" s="1275" t="e">
        <f>IF(AP11=1,"",AQ11)</f>
        <v>#DIV/0!</v>
      </c>
    </row>
    <row r="12" spans="1:48" ht="15.9" customHeight="1">
      <c r="A12" s="1213"/>
      <c r="B12" s="2581" t="s">
        <v>1975</v>
      </c>
      <c r="C12" s="2566"/>
      <c r="D12" s="2568"/>
      <c r="E12" s="2570"/>
      <c r="F12" s="1258" t="s">
        <v>1973</v>
      </c>
      <c r="G12" s="1259"/>
      <c r="H12" s="1260"/>
      <c r="I12" s="1261"/>
      <c r="J12" s="1261"/>
      <c r="K12" s="1261"/>
      <c r="L12" s="1261"/>
      <c r="M12" s="1262"/>
      <c r="N12" s="1259"/>
      <c r="O12" s="1260"/>
      <c r="P12" s="1261"/>
      <c r="Q12" s="1261"/>
      <c r="R12" s="1261"/>
      <c r="S12" s="1261"/>
      <c r="T12" s="1262"/>
      <c r="U12" s="1259"/>
      <c r="V12" s="1260"/>
      <c r="W12" s="1261"/>
      <c r="X12" s="1261"/>
      <c r="Y12" s="1261"/>
      <c r="Z12" s="1261"/>
      <c r="AA12" s="1262"/>
      <c r="AB12" s="1259"/>
      <c r="AC12" s="1260"/>
      <c r="AD12" s="1261"/>
      <c r="AE12" s="1261"/>
      <c r="AF12" s="1261"/>
      <c r="AG12" s="1261"/>
      <c r="AH12" s="1262"/>
      <c r="AI12" s="1279"/>
      <c r="AJ12" s="1260"/>
      <c r="AK12" s="1260"/>
      <c r="AL12" s="1264">
        <f>SUM(G13:AK13)</f>
        <v>0</v>
      </c>
      <c r="AM12" s="1265"/>
      <c r="AN12" s="1266"/>
      <c r="AO12" s="1267"/>
      <c r="AP12" s="1265"/>
      <c r="AQ12" s="1268"/>
      <c r="AR12" s="1268"/>
    </row>
    <row r="13" spans="1:48" ht="15.9" customHeight="1">
      <c r="A13" s="1213"/>
      <c r="B13" s="2581"/>
      <c r="C13" s="2582"/>
      <c r="D13" s="2583"/>
      <c r="E13" s="2584"/>
      <c r="F13" s="1269" t="s">
        <v>1974</v>
      </c>
      <c r="G13" s="1270" t="str">
        <f t="shared" ref="G13:AK13" si="2">IF(G12&lt;&gt;"",VLOOKUP(G12,$AC$197:$AL$221,9,FALSE),"")</f>
        <v/>
      </c>
      <c r="H13" s="1271" t="str">
        <f t="shared" si="2"/>
        <v/>
      </c>
      <c r="I13" s="1271" t="str">
        <f t="shared" si="2"/>
        <v/>
      </c>
      <c r="J13" s="1271" t="str">
        <f t="shared" si="2"/>
        <v/>
      </c>
      <c r="K13" s="1271" t="str">
        <f t="shared" si="2"/>
        <v/>
      </c>
      <c r="L13" s="1271" t="str">
        <f t="shared" si="2"/>
        <v/>
      </c>
      <c r="M13" s="1272" t="str">
        <f t="shared" si="2"/>
        <v/>
      </c>
      <c r="N13" s="1270" t="str">
        <f t="shared" si="2"/>
        <v/>
      </c>
      <c r="O13" s="1271" t="str">
        <f t="shared" si="2"/>
        <v/>
      </c>
      <c r="P13" s="1271" t="str">
        <f t="shared" si="2"/>
        <v/>
      </c>
      <c r="Q13" s="1271" t="str">
        <f t="shared" si="2"/>
        <v/>
      </c>
      <c r="R13" s="1271" t="str">
        <f t="shared" si="2"/>
        <v/>
      </c>
      <c r="S13" s="1271" t="str">
        <f t="shared" si="2"/>
        <v/>
      </c>
      <c r="T13" s="1272" t="str">
        <f t="shared" si="2"/>
        <v/>
      </c>
      <c r="U13" s="1270" t="str">
        <f t="shared" si="2"/>
        <v/>
      </c>
      <c r="V13" s="1271" t="str">
        <f t="shared" si="2"/>
        <v/>
      </c>
      <c r="W13" s="1271" t="str">
        <f t="shared" si="2"/>
        <v/>
      </c>
      <c r="X13" s="1271" t="str">
        <f t="shared" si="2"/>
        <v/>
      </c>
      <c r="Y13" s="1271" t="str">
        <f t="shared" si="2"/>
        <v/>
      </c>
      <c r="Z13" s="1271" t="str">
        <f t="shared" si="2"/>
        <v/>
      </c>
      <c r="AA13" s="1272" t="str">
        <f t="shared" si="2"/>
        <v/>
      </c>
      <c r="AB13" s="1270" t="str">
        <f t="shared" si="2"/>
        <v/>
      </c>
      <c r="AC13" s="1271" t="str">
        <f t="shared" si="2"/>
        <v/>
      </c>
      <c r="AD13" s="1271" t="str">
        <f t="shared" si="2"/>
        <v/>
      </c>
      <c r="AE13" s="1271" t="str">
        <f t="shared" si="2"/>
        <v/>
      </c>
      <c r="AF13" s="1271" t="str">
        <f t="shared" si="2"/>
        <v/>
      </c>
      <c r="AG13" s="1271" t="str">
        <f t="shared" si="2"/>
        <v/>
      </c>
      <c r="AH13" s="1272" t="str">
        <f t="shared" si="2"/>
        <v/>
      </c>
      <c r="AI13" s="1273" t="str">
        <f t="shared" si="2"/>
        <v/>
      </c>
      <c r="AJ13" s="1271" t="str">
        <f t="shared" si="2"/>
        <v/>
      </c>
      <c r="AK13" s="1271" t="str">
        <f t="shared" si="2"/>
        <v/>
      </c>
      <c r="AL13" s="1274">
        <f>SUM(G13:AH13)</f>
        <v>0</v>
      </c>
      <c r="AM13" s="1275">
        <f>AL13/4</f>
        <v>0</v>
      </c>
      <c r="AN13" s="1276" t="str">
        <f>IF(C12="","",C12)</f>
        <v/>
      </c>
      <c r="AO13" s="1277" t="str">
        <f>IF(D12="","",D12)</f>
        <v/>
      </c>
      <c r="AP13" s="1278" t="str">
        <f>IF(D12&lt;&gt;"",VLOOKUP(D12,$AU$2:$AV$6,2,FALSE),"")</f>
        <v/>
      </c>
      <c r="AQ13" s="1275" t="e">
        <f>ROUNDDOWN(AL13/$AL$6,2)</f>
        <v>#DIV/0!</v>
      </c>
      <c r="AR13" s="1275" t="e">
        <f>IF(AP13=1,"",AQ13)</f>
        <v>#DIV/0!</v>
      </c>
    </row>
    <row r="14" spans="1:48" ht="15.9" customHeight="1">
      <c r="A14" s="1213"/>
      <c r="B14" s="2581" t="s">
        <v>1976</v>
      </c>
      <c r="C14" s="2566"/>
      <c r="D14" s="2568"/>
      <c r="E14" s="2570"/>
      <c r="F14" s="1258" t="s">
        <v>1973</v>
      </c>
      <c r="G14" s="1259"/>
      <c r="H14" s="1260"/>
      <c r="I14" s="1261"/>
      <c r="J14" s="1261"/>
      <c r="K14" s="1261"/>
      <c r="L14" s="1261"/>
      <c r="M14" s="1262"/>
      <c r="N14" s="1259"/>
      <c r="O14" s="1260"/>
      <c r="P14" s="1261"/>
      <c r="Q14" s="1261"/>
      <c r="R14" s="1261"/>
      <c r="S14" s="1261"/>
      <c r="T14" s="1262"/>
      <c r="U14" s="1259"/>
      <c r="V14" s="1260"/>
      <c r="W14" s="1261"/>
      <c r="X14" s="1261"/>
      <c r="Y14" s="1261"/>
      <c r="Z14" s="1261"/>
      <c r="AA14" s="1262"/>
      <c r="AB14" s="1259"/>
      <c r="AC14" s="1260"/>
      <c r="AD14" s="1261"/>
      <c r="AE14" s="1261"/>
      <c r="AF14" s="1261"/>
      <c r="AG14" s="1261"/>
      <c r="AH14" s="1262"/>
      <c r="AI14" s="1279"/>
      <c r="AJ14" s="1260"/>
      <c r="AK14" s="1260"/>
      <c r="AL14" s="1264">
        <f>SUM(G15:AK15)</f>
        <v>0</v>
      </c>
      <c r="AM14" s="1265"/>
      <c r="AN14" s="1266"/>
      <c r="AO14" s="1267"/>
      <c r="AP14" s="1265"/>
      <c r="AQ14" s="1268"/>
      <c r="AR14" s="1268"/>
    </row>
    <row r="15" spans="1:48" ht="15.9" customHeight="1">
      <c r="A15" s="1213"/>
      <c r="B15" s="2581"/>
      <c r="C15" s="2582"/>
      <c r="D15" s="2583"/>
      <c r="E15" s="2584"/>
      <c r="F15" s="1269" t="s">
        <v>1974</v>
      </c>
      <c r="G15" s="1270" t="str">
        <f t="shared" ref="G15:AK15" si="3">IF(G14&lt;&gt;"",VLOOKUP(G14,$AC$197:$AL$221,9,FALSE),"")</f>
        <v/>
      </c>
      <c r="H15" s="1271" t="str">
        <f t="shared" si="3"/>
        <v/>
      </c>
      <c r="I15" s="1271" t="str">
        <f t="shared" si="3"/>
        <v/>
      </c>
      <c r="J15" s="1271" t="str">
        <f t="shared" si="3"/>
        <v/>
      </c>
      <c r="K15" s="1271" t="str">
        <f t="shared" si="3"/>
        <v/>
      </c>
      <c r="L15" s="1271" t="str">
        <f t="shared" si="3"/>
        <v/>
      </c>
      <c r="M15" s="1272" t="str">
        <f t="shared" si="3"/>
        <v/>
      </c>
      <c r="N15" s="1270" t="str">
        <f t="shared" si="3"/>
        <v/>
      </c>
      <c r="O15" s="1271" t="str">
        <f t="shared" si="3"/>
        <v/>
      </c>
      <c r="P15" s="1271" t="str">
        <f t="shared" si="3"/>
        <v/>
      </c>
      <c r="Q15" s="1271" t="str">
        <f t="shared" si="3"/>
        <v/>
      </c>
      <c r="R15" s="1271" t="str">
        <f t="shared" si="3"/>
        <v/>
      </c>
      <c r="S15" s="1271" t="str">
        <f t="shared" si="3"/>
        <v/>
      </c>
      <c r="T15" s="1272" t="str">
        <f t="shared" si="3"/>
        <v/>
      </c>
      <c r="U15" s="1270" t="str">
        <f t="shared" si="3"/>
        <v/>
      </c>
      <c r="V15" s="1271" t="str">
        <f t="shared" si="3"/>
        <v/>
      </c>
      <c r="W15" s="1271" t="str">
        <f t="shared" si="3"/>
        <v/>
      </c>
      <c r="X15" s="1271" t="str">
        <f t="shared" si="3"/>
        <v/>
      </c>
      <c r="Y15" s="1271" t="str">
        <f t="shared" si="3"/>
        <v/>
      </c>
      <c r="Z15" s="1271" t="str">
        <f t="shared" si="3"/>
        <v/>
      </c>
      <c r="AA15" s="1272" t="str">
        <f t="shared" si="3"/>
        <v/>
      </c>
      <c r="AB15" s="1270" t="str">
        <f t="shared" si="3"/>
        <v/>
      </c>
      <c r="AC15" s="1271" t="str">
        <f t="shared" si="3"/>
        <v/>
      </c>
      <c r="AD15" s="1271" t="str">
        <f t="shared" si="3"/>
        <v/>
      </c>
      <c r="AE15" s="1271" t="str">
        <f t="shared" si="3"/>
        <v/>
      </c>
      <c r="AF15" s="1271" t="str">
        <f t="shared" si="3"/>
        <v/>
      </c>
      <c r="AG15" s="1271" t="str">
        <f t="shared" si="3"/>
        <v/>
      </c>
      <c r="AH15" s="1272" t="str">
        <f t="shared" si="3"/>
        <v/>
      </c>
      <c r="AI15" s="1273" t="str">
        <f t="shared" si="3"/>
        <v/>
      </c>
      <c r="AJ15" s="1271" t="str">
        <f t="shared" si="3"/>
        <v/>
      </c>
      <c r="AK15" s="1271" t="str">
        <f t="shared" si="3"/>
        <v/>
      </c>
      <c r="AL15" s="1274">
        <f>SUM(G15:AH15)</f>
        <v>0</v>
      </c>
      <c r="AM15" s="1275">
        <f>AL15/4</f>
        <v>0</v>
      </c>
      <c r="AN15" s="1276" t="str">
        <f>IF(C14="","",C14)</f>
        <v/>
      </c>
      <c r="AO15" s="1277" t="str">
        <f>IF(D14="","",D14)</f>
        <v/>
      </c>
      <c r="AP15" s="1278" t="str">
        <f>IF(D14&lt;&gt;"",VLOOKUP(D14,$AU$2:$AV$6,2,FALSE),"")</f>
        <v/>
      </c>
      <c r="AQ15" s="1275" t="e">
        <f>ROUNDDOWN(AL15/$AL$6,2)</f>
        <v>#DIV/0!</v>
      </c>
      <c r="AR15" s="1275" t="e">
        <f>IF(AP15=1,"",AQ15)</f>
        <v>#DIV/0!</v>
      </c>
    </row>
    <row r="16" spans="1:48" ht="15.9" customHeight="1">
      <c r="A16" s="1213"/>
      <c r="B16" s="2581" t="s">
        <v>1977</v>
      </c>
      <c r="C16" s="2566"/>
      <c r="D16" s="2568"/>
      <c r="E16" s="2570"/>
      <c r="F16" s="1258" t="s">
        <v>1973</v>
      </c>
      <c r="G16" s="1259"/>
      <c r="H16" s="1260"/>
      <c r="I16" s="1261"/>
      <c r="J16" s="1261"/>
      <c r="K16" s="1261"/>
      <c r="L16" s="1261"/>
      <c r="M16" s="1262"/>
      <c r="N16" s="1259"/>
      <c r="O16" s="1260"/>
      <c r="P16" s="1261"/>
      <c r="Q16" s="1261"/>
      <c r="R16" s="1261"/>
      <c r="S16" s="1261"/>
      <c r="T16" s="1262"/>
      <c r="U16" s="1259"/>
      <c r="V16" s="1260"/>
      <c r="W16" s="1261"/>
      <c r="X16" s="1261"/>
      <c r="Y16" s="1261"/>
      <c r="Z16" s="1261"/>
      <c r="AA16" s="1262"/>
      <c r="AB16" s="1259"/>
      <c r="AC16" s="1260"/>
      <c r="AD16" s="1261"/>
      <c r="AE16" s="1261"/>
      <c r="AF16" s="1261"/>
      <c r="AG16" s="1261"/>
      <c r="AH16" s="1262"/>
      <c r="AI16" s="1279"/>
      <c r="AJ16" s="1260"/>
      <c r="AK16" s="1260"/>
      <c r="AL16" s="1264">
        <f>SUM(G17:AK17)</f>
        <v>0</v>
      </c>
      <c r="AM16" s="1265"/>
      <c r="AN16" s="1266"/>
      <c r="AO16" s="1267"/>
      <c r="AP16" s="1265"/>
      <c r="AQ16" s="1268"/>
      <c r="AR16" s="1268"/>
    </row>
    <row r="17" spans="1:44" ht="15.9" customHeight="1">
      <c r="A17" s="1213"/>
      <c r="B17" s="2581"/>
      <c r="C17" s="2582"/>
      <c r="D17" s="2583"/>
      <c r="E17" s="2584"/>
      <c r="F17" s="1269" t="s">
        <v>1974</v>
      </c>
      <c r="G17" s="1270" t="str">
        <f t="shared" ref="G17:AK17" si="4">IF(G16&lt;&gt;"",VLOOKUP(G16,$AC$197:$AL$221,9,FALSE),"")</f>
        <v/>
      </c>
      <c r="H17" s="1271" t="str">
        <f t="shared" si="4"/>
        <v/>
      </c>
      <c r="I17" s="1271" t="str">
        <f t="shared" si="4"/>
        <v/>
      </c>
      <c r="J17" s="1271" t="str">
        <f t="shared" si="4"/>
        <v/>
      </c>
      <c r="K17" s="1271" t="str">
        <f t="shared" si="4"/>
        <v/>
      </c>
      <c r="L17" s="1271" t="str">
        <f t="shared" si="4"/>
        <v/>
      </c>
      <c r="M17" s="1272" t="str">
        <f t="shared" si="4"/>
        <v/>
      </c>
      <c r="N17" s="1270" t="str">
        <f t="shared" si="4"/>
        <v/>
      </c>
      <c r="O17" s="1271" t="str">
        <f t="shared" si="4"/>
        <v/>
      </c>
      <c r="P17" s="1271" t="str">
        <f t="shared" si="4"/>
        <v/>
      </c>
      <c r="Q17" s="1271" t="str">
        <f t="shared" si="4"/>
        <v/>
      </c>
      <c r="R17" s="1271" t="str">
        <f t="shared" si="4"/>
        <v/>
      </c>
      <c r="S17" s="1271" t="str">
        <f t="shared" si="4"/>
        <v/>
      </c>
      <c r="T17" s="1272" t="str">
        <f t="shared" si="4"/>
        <v/>
      </c>
      <c r="U17" s="1270" t="str">
        <f t="shared" si="4"/>
        <v/>
      </c>
      <c r="V17" s="1271" t="str">
        <f t="shared" si="4"/>
        <v/>
      </c>
      <c r="W17" s="1271" t="str">
        <f t="shared" si="4"/>
        <v/>
      </c>
      <c r="X17" s="1271" t="str">
        <f t="shared" si="4"/>
        <v/>
      </c>
      <c r="Y17" s="1271" t="str">
        <f t="shared" si="4"/>
        <v/>
      </c>
      <c r="Z17" s="1271" t="str">
        <f t="shared" si="4"/>
        <v/>
      </c>
      <c r="AA17" s="1272" t="str">
        <f t="shared" si="4"/>
        <v/>
      </c>
      <c r="AB17" s="1270" t="str">
        <f t="shared" si="4"/>
        <v/>
      </c>
      <c r="AC17" s="1271" t="str">
        <f t="shared" si="4"/>
        <v/>
      </c>
      <c r="AD17" s="1271" t="str">
        <f t="shared" si="4"/>
        <v/>
      </c>
      <c r="AE17" s="1271" t="str">
        <f t="shared" si="4"/>
        <v/>
      </c>
      <c r="AF17" s="1271" t="str">
        <f t="shared" si="4"/>
        <v/>
      </c>
      <c r="AG17" s="1271" t="str">
        <f t="shared" si="4"/>
        <v/>
      </c>
      <c r="AH17" s="1272" t="str">
        <f t="shared" si="4"/>
        <v/>
      </c>
      <c r="AI17" s="1273" t="str">
        <f t="shared" si="4"/>
        <v/>
      </c>
      <c r="AJ17" s="1271" t="str">
        <f t="shared" si="4"/>
        <v/>
      </c>
      <c r="AK17" s="1271" t="str">
        <f t="shared" si="4"/>
        <v/>
      </c>
      <c r="AL17" s="1274">
        <f>SUM(G17:AH17)</f>
        <v>0</v>
      </c>
      <c r="AM17" s="1275">
        <f>AL17/4</f>
        <v>0</v>
      </c>
      <c r="AN17" s="1276" t="str">
        <f>IF(C16="","",C16)</f>
        <v/>
      </c>
      <c r="AO17" s="1277" t="str">
        <f>IF(D16="","",D16)</f>
        <v/>
      </c>
      <c r="AP17" s="1278" t="str">
        <f>IF(D16&lt;&gt;"",VLOOKUP(D16,$AU$2:$AV$6,2,FALSE),"")</f>
        <v/>
      </c>
      <c r="AQ17" s="1275" t="e">
        <f>ROUNDDOWN(AL17/$AL$6,2)</f>
        <v>#DIV/0!</v>
      </c>
      <c r="AR17" s="1275" t="e">
        <f>IF(AP17=1,"",AQ17)</f>
        <v>#DIV/0!</v>
      </c>
    </row>
    <row r="18" spans="1:44" ht="15.9" customHeight="1">
      <c r="A18" s="1213"/>
      <c r="B18" s="2581" t="s">
        <v>1978</v>
      </c>
      <c r="C18" s="2566"/>
      <c r="D18" s="2568"/>
      <c r="E18" s="2570"/>
      <c r="F18" s="1258" t="s">
        <v>1973</v>
      </c>
      <c r="G18" s="1259"/>
      <c r="H18" s="1260"/>
      <c r="I18" s="1261"/>
      <c r="J18" s="1261"/>
      <c r="K18" s="1261"/>
      <c r="L18" s="1261"/>
      <c r="M18" s="1262"/>
      <c r="N18" s="1259"/>
      <c r="O18" s="1260"/>
      <c r="P18" s="1261"/>
      <c r="Q18" s="1261"/>
      <c r="R18" s="1261"/>
      <c r="S18" s="1261"/>
      <c r="T18" s="1262"/>
      <c r="U18" s="1259"/>
      <c r="V18" s="1260"/>
      <c r="W18" s="1261"/>
      <c r="X18" s="1261"/>
      <c r="Y18" s="1261"/>
      <c r="Z18" s="1261"/>
      <c r="AA18" s="1262"/>
      <c r="AB18" s="1259"/>
      <c r="AC18" s="1260"/>
      <c r="AD18" s="1261"/>
      <c r="AE18" s="1261"/>
      <c r="AF18" s="1261"/>
      <c r="AG18" s="1261"/>
      <c r="AH18" s="1262"/>
      <c r="AI18" s="1263"/>
      <c r="AJ18" s="1261"/>
      <c r="AK18" s="1261"/>
      <c r="AL18" s="1264">
        <f>SUM(G19:AK19)</f>
        <v>0</v>
      </c>
      <c r="AM18" s="1265"/>
      <c r="AN18" s="1266"/>
      <c r="AO18" s="1267"/>
      <c r="AP18" s="1265"/>
      <c r="AQ18" s="1268"/>
      <c r="AR18" s="1268"/>
    </row>
    <row r="19" spans="1:44" ht="15.9" customHeight="1">
      <c r="A19" s="1213"/>
      <c r="B19" s="2581"/>
      <c r="C19" s="2582"/>
      <c r="D19" s="2583"/>
      <c r="E19" s="2584"/>
      <c r="F19" s="1269" t="s">
        <v>1974</v>
      </c>
      <c r="G19" s="1270" t="str">
        <f t="shared" ref="G19:AK19" si="5">IF(G18&lt;&gt;"",VLOOKUP(G18,$AC$197:$AL$221,9,FALSE),"")</f>
        <v/>
      </c>
      <c r="H19" s="1271" t="str">
        <f t="shared" si="5"/>
        <v/>
      </c>
      <c r="I19" s="1271" t="str">
        <f t="shared" si="5"/>
        <v/>
      </c>
      <c r="J19" s="1271" t="str">
        <f t="shared" si="5"/>
        <v/>
      </c>
      <c r="K19" s="1271" t="str">
        <f t="shared" si="5"/>
        <v/>
      </c>
      <c r="L19" s="1271" t="str">
        <f t="shared" si="5"/>
        <v/>
      </c>
      <c r="M19" s="1272" t="str">
        <f t="shared" si="5"/>
        <v/>
      </c>
      <c r="N19" s="1270" t="str">
        <f t="shared" si="5"/>
        <v/>
      </c>
      <c r="O19" s="1271" t="str">
        <f t="shared" si="5"/>
        <v/>
      </c>
      <c r="P19" s="1271" t="str">
        <f t="shared" si="5"/>
        <v/>
      </c>
      <c r="Q19" s="1271" t="str">
        <f t="shared" si="5"/>
        <v/>
      </c>
      <c r="R19" s="1271" t="str">
        <f t="shared" si="5"/>
        <v/>
      </c>
      <c r="S19" s="1271" t="str">
        <f t="shared" si="5"/>
        <v/>
      </c>
      <c r="T19" s="1272" t="str">
        <f t="shared" si="5"/>
        <v/>
      </c>
      <c r="U19" s="1270" t="str">
        <f t="shared" si="5"/>
        <v/>
      </c>
      <c r="V19" s="1271" t="str">
        <f t="shared" si="5"/>
        <v/>
      </c>
      <c r="W19" s="1271" t="str">
        <f t="shared" si="5"/>
        <v/>
      </c>
      <c r="X19" s="1271" t="str">
        <f t="shared" si="5"/>
        <v/>
      </c>
      <c r="Y19" s="1271" t="str">
        <f t="shared" si="5"/>
        <v/>
      </c>
      <c r="Z19" s="1271" t="str">
        <f t="shared" si="5"/>
        <v/>
      </c>
      <c r="AA19" s="1272" t="str">
        <f t="shared" si="5"/>
        <v/>
      </c>
      <c r="AB19" s="1270" t="str">
        <f t="shared" si="5"/>
        <v/>
      </c>
      <c r="AC19" s="1271" t="str">
        <f t="shared" si="5"/>
        <v/>
      </c>
      <c r="AD19" s="1271" t="str">
        <f t="shared" si="5"/>
        <v/>
      </c>
      <c r="AE19" s="1271" t="str">
        <f t="shared" si="5"/>
        <v/>
      </c>
      <c r="AF19" s="1271" t="str">
        <f t="shared" si="5"/>
        <v/>
      </c>
      <c r="AG19" s="1271" t="str">
        <f t="shared" si="5"/>
        <v/>
      </c>
      <c r="AH19" s="1272" t="str">
        <f t="shared" si="5"/>
        <v/>
      </c>
      <c r="AI19" s="1273" t="str">
        <f t="shared" si="5"/>
        <v/>
      </c>
      <c r="AJ19" s="1271" t="str">
        <f t="shared" si="5"/>
        <v/>
      </c>
      <c r="AK19" s="1271" t="str">
        <f t="shared" si="5"/>
        <v/>
      </c>
      <c r="AL19" s="1274">
        <f>SUM(G19:AH19)</f>
        <v>0</v>
      </c>
      <c r="AM19" s="1275">
        <f>AL19/4</f>
        <v>0</v>
      </c>
      <c r="AN19" s="1276" t="str">
        <f>IF(C18="","",C18)</f>
        <v/>
      </c>
      <c r="AO19" s="1277" t="str">
        <f>IF(D18="","",D18)</f>
        <v/>
      </c>
      <c r="AP19" s="1278" t="str">
        <f>IF(D18&lt;&gt;"",VLOOKUP(D18,$AU$2:$AV$6,2,FALSE),"")</f>
        <v/>
      </c>
      <c r="AQ19" s="1275" t="e">
        <f>ROUNDDOWN(AL19/$AL$6,2)</f>
        <v>#DIV/0!</v>
      </c>
      <c r="AR19" s="1275" t="e">
        <f>IF(AP19=1,"",AQ19)</f>
        <v>#DIV/0!</v>
      </c>
    </row>
    <row r="20" spans="1:44" ht="15.9" customHeight="1">
      <c r="A20" s="1213"/>
      <c r="B20" s="2581" t="s">
        <v>1979</v>
      </c>
      <c r="C20" s="2566"/>
      <c r="D20" s="2568"/>
      <c r="E20" s="2570"/>
      <c r="F20" s="1258" t="s">
        <v>1973</v>
      </c>
      <c r="G20" s="1259"/>
      <c r="H20" s="1260"/>
      <c r="I20" s="1261"/>
      <c r="J20" s="1261"/>
      <c r="K20" s="1261"/>
      <c r="L20" s="1261"/>
      <c r="M20" s="1262"/>
      <c r="N20" s="1259"/>
      <c r="O20" s="1260"/>
      <c r="P20" s="1261"/>
      <c r="Q20" s="1261"/>
      <c r="R20" s="1261"/>
      <c r="S20" s="1261"/>
      <c r="T20" s="1262"/>
      <c r="U20" s="1259"/>
      <c r="V20" s="1260"/>
      <c r="W20" s="1261"/>
      <c r="X20" s="1261"/>
      <c r="Y20" s="1261"/>
      <c r="Z20" s="1261"/>
      <c r="AA20" s="1262"/>
      <c r="AB20" s="1259"/>
      <c r="AC20" s="1260"/>
      <c r="AD20" s="1261"/>
      <c r="AE20" s="1261"/>
      <c r="AF20" s="1261"/>
      <c r="AG20" s="1261"/>
      <c r="AH20" s="1262"/>
      <c r="AI20" s="1263"/>
      <c r="AJ20" s="1261"/>
      <c r="AK20" s="1261"/>
      <c r="AL20" s="1264">
        <f>SUM(G21:AK21)</f>
        <v>0</v>
      </c>
      <c r="AM20" s="1265"/>
      <c r="AN20" s="1266"/>
      <c r="AO20" s="1267"/>
      <c r="AP20" s="1265"/>
      <c r="AQ20" s="1268"/>
      <c r="AR20" s="1268"/>
    </row>
    <row r="21" spans="1:44" ht="15.9" customHeight="1">
      <c r="A21" s="1213"/>
      <c r="B21" s="2581"/>
      <c r="C21" s="2582"/>
      <c r="D21" s="2583"/>
      <c r="E21" s="2584"/>
      <c r="F21" s="1269" t="s">
        <v>1974</v>
      </c>
      <c r="G21" s="1270" t="str">
        <f t="shared" ref="G21:AK21" si="6">IF(G20&lt;&gt;"",VLOOKUP(G20,$AC$197:$AL$221,9,FALSE),"")</f>
        <v/>
      </c>
      <c r="H21" s="1271" t="str">
        <f t="shared" si="6"/>
        <v/>
      </c>
      <c r="I21" s="1271" t="str">
        <f t="shared" si="6"/>
        <v/>
      </c>
      <c r="J21" s="1271" t="str">
        <f t="shared" si="6"/>
        <v/>
      </c>
      <c r="K21" s="1271" t="str">
        <f t="shared" si="6"/>
        <v/>
      </c>
      <c r="L21" s="1271" t="str">
        <f t="shared" si="6"/>
        <v/>
      </c>
      <c r="M21" s="1272" t="str">
        <f t="shared" si="6"/>
        <v/>
      </c>
      <c r="N21" s="1270" t="str">
        <f t="shared" si="6"/>
        <v/>
      </c>
      <c r="O21" s="1271" t="str">
        <f t="shared" si="6"/>
        <v/>
      </c>
      <c r="P21" s="1271" t="str">
        <f t="shared" si="6"/>
        <v/>
      </c>
      <c r="Q21" s="1271" t="str">
        <f t="shared" si="6"/>
        <v/>
      </c>
      <c r="R21" s="1271" t="str">
        <f t="shared" si="6"/>
        <v/>
      </c>
      <c r="S21" s="1271" t="str">
        <f t="shared" si="6"/>
        <v/>
      </c>
      <c r="T21" s="1272" t="str">
        <f t="shared" si="6"/>
        <v/>
      </c>
      <c r="U21" s="1270" t="str">
        <f t="shared" si="6"/>
        <v/>
      </c>
      <c r="V21" s="1271" t="str">
        <f t="shared" si="6"/>
        <v/>
      </c>
      <c r="W21" s="1271" t="str">
        <f t="shared" si="6"/>
        <v/>
      </c>
      <c r="X21" s="1271" t="str">
        <f t="shared" si="6"/>
        <v/>
      </c>
      <c r="Y21" s="1271" t="str">
        <f t="shared" si="6"/>
        <v/>
      </c>
      <c r="Z21" s="1271" t="str">
        <f t="shared" si="6"/>
        <v/>
      </c>
      <c r="AA21" s="1272" t="str">
        <f t="shared" si="6"/>
        <v/>
      </c>
      <c r="AB21" s="1270" t="str">
        <f t="shared" si="6"/>
        <v/>
      </c>
      <c r="AC21" s="1271" t="str">
        <f t="shared" si="6"/>
        <v/>
      </c>
      <c r="AD21" s="1271" t="str">
        <f t="shared" si="6"/>
        <v/>
      </c>
      <c r="AE21" s="1271" t="str">
        <f t="shared" si="6"/>
        <v/>
      </c>
      <c r="AF21" s="1271" t="str">
        <f t="shared" si="6"/>
        <v/>
      </c>
      <c r="AG21" s="1271" t="str">
        <f t="shared" si="6"/>
        <v/>
      </c>
      <c r="AH21" s="1272" t="str">
        <f t="shared" si="6"/>
        <v/>
      </c>
      <c r="AI21" s="1273" t="str">
        <f t="shared" si="6"/>
        <v/>
      </c>
      <c r="AJ21" s="1271" t="str">
        <f t="shared" si="6"/>
        <v/>
      </c>
      <c r="AK21" s="1271" t="str">
        <f t="shared" si="6"/>
        <v/>
      </c>
      <c r="AL21" s="1274">
        <f>SUM(G21:AH21)</f>
        <v>0</v>
      </c>
      <c r="AM21" s="1275">
        <f>AL21/4</f>
        <v>0</v>
      </c>
      <c r="AN21" s="1276" t="str">
        <f>IF(C20="","",C20)</f>
        <v/>
      </c>
      <c r="AO21" s="1277" t="str">
        <f>IF(D20="","",D20)</f>
        <v/>
      </c>
      <c r="AP21" s="1278" t="str">
        <f>IF(D20&lt;&gt;"",VLOOKUP(D20,$AU$2:$AV$6,2,FALSE),"")</f>
        <v/>
      </c>
      <c r="AQ21" s="1275" t="e">
        <f>ROUNDDOWN(AL21/$AL$6,2)</f>
        <v>#DIV/0!</v>
      </c>
      <c r="AR21" s="1275" t="e">
        <f>IF(AP21=1,"",AQ21)</f>
        <v>#DIV/0!</v>
      </c>
    </row>
    <row r="22" spans="1:44" ht="15.9" customHeight="1">
      <c r="A22" s="1213"/>
      <c r="B22" s="2581" t="s">
        <v>1980</v>
      </c>
      <c r="C22" s="2566"/>
      <c r="D22" s="2568"/>
      <c r="E22" s="2570"/>
      <c r="F22" s="1258" t="s">
        <v>1973</v>
      </c>
      <c r="G22" s="1259"/>
      <c r="H22" s="1260"/>
      <c r="I22" s="1261"/>
      <c r="J22" s="1261"/>
      <c r="K22" s="1261"/>
      <c r="L22" s="1261"/>
      <c r="M22" s="1262"/>
      <c r="N22" s="1259"/>
      <c r="O22" s="1260"/>
      <c r="P22" s="1261"/>
      <c r="Q22" s="1261"/>
      <c r="R22" s="1261"/>
      <c r="S22" s="1261"/>
      <c r="T22" s="1262"/>
      <c r="U22" s="1259"/>
      <c r="V22" s="1260"/>
      <c r="W22" s="1261"/>
      <c r="X22" s="1261"/>
      <c r="Y22" s="1261"/>
      <c r="Z22" s="1261"/>
      <c r="AA22" s="1262"/>
      <c r="AB22" s="1259"/>
      <c r="AC22" s="1260"/>
      <c r="AD22" s="1261"/>
      <c r="AE22" s="1261"/>
      <c r="AF22" s="1261"/>
      <c r="AG22" s="1261"/>
      <c r="AH22" s="1262"/>
      <c r="AI22" s="1279"/>
      <c r="AJ22" s="1260"/>
      <c r="AK22" s="1260"/>
      <c r="AL22" s="1264">
        <f>SUM(G23:AK23)</f>
        <v>0</v>
      </c>
      <c r="AM22" s="1265"/>
      <c r="AN22" s="1266"/>
      <c r="AO22" s="1267"/>
      <c r="AP22" s="1265"/>
      <c r="AQ22" s="1268"/>
      <c r="AR22" s="1268"/>
    </row>
    <row r="23" spans="1:44" ht="15.9" customHeight="1">
      <c r="A23" s="1213"/>
      <c r="B23" s="2581"/>
      <c r="C23" s="2582"/>
      <c r="D23" s="2583"/>
      <c r="E23" s="2584"/>
      <c r="F23" s="1269" t="s">
        <v>1974</v>
      </c>
      <c r="G23" s="1270" t="str">
        <f t="shared" ref="G23:AK23" si="7">IF(G22&lt;&gt;"",VLOOKUP(G22,$AC$197:$AL$221,9,FALSE),"")</f>
        <v/>
      </c>
      <c r="H23" s="1271" t="str">
        <f t="shared" si="7"/>
        <v/>
      </c>
      <c r="I23" s="1271" t="str">
        <f t="shared" si="7"/>
        <v/>
      </c>
      <c r="J23" s="1271" t="str">
        <f t="shared" si="7"/>
        <v/>
      </c>
      <c r="K23" s="1271" t="str">
        <f t="shared" si="7"/>
        <v/>
      </c>
      <c r="L23" s="1271" t="str">
        <f t="shared" si="7"/>
        <v/>
      </c>
      <c r="M23" s="1272" t="str">
        <f t="shared" si="7"/>
        <v/>
      </c>
      <c r="N23" s="1270" t="str">
        <f t="shared" si="7"/>
        <v/>
      </c>
      <c r="O23" s="1271" t="str">
        <f t="shared" si="7"/>
        <v/>
      </c>
      <c r="P23" s="1271" t="str">
        <f t="shared" si="7"/>
        <v/>
      </c>
      <c r="Q23" s="1271" t="str">
        <f t="shared" si="7"/>
        <v/>
      </c>
      <c r="R23" s="1271" t="str">
        <f t="shared" si="7"/>
        <v/>
      </c>
      <c r="S23" s="1271" t="str">
        <f t="shared" si="7"/>
        <v/>
      </c>
      <c r="T23" s="1272" t="str">
        <f t="shared" si="7"/>
        <v/>
      </c>
      <c r="U23" s="1270" t="str">
        <f t="shared" si="7"/>
        <v/>
      </c>
      <c r="V23" s="1271" t="str">
        <f t="shared" si="7"/>
        <v/>
      </c>
      <c r="W23" s="1271" t="str">
        <f t="shared" si="7"/>
        <v/>
      </c>
      <c r="X23" s="1271" t="str">
        <f t="shared" si="7"/>
        <v/>
      </c>
      <c r="Y23" s="1271" t="str">
        <f t="shared" si="7"/>
        <v/>
      </c>
      <c r="Z23" s="1271" t="str">
        <f t="shared" si="7"/>
        <v/>
      </c>
      <c r="AA23" s="1272" t="str">
        <f t="shared" si="7"/>
        <v/>
      </c>
      <c r="AB23" s="1270" t="str">
        <f t="shared" si="7"/>
        <v/>
      </c>
      <c r="AC23" s="1271" t="str">
        <f t="shared" si="7"/>
        <v/>
      </c>
      <c r="AD23" s="1271" t="str">
        <f t="shared" si="7"/>
        <v/>
      </c>
      <c r="AE23" s="1271" t="str">
        <f t="shared" si="7"/>
        <v/>
      </c>
      <c r="AF23" s="1271" t="str">
        <f t="shared" si="7"/>
        <v/>
      </c>
      <c r="AG23" s="1271" t="str">
        <f t="shared" si="7"/>
        <v/>
      </c>
      <c r="AH23" s="1272" t="str">
        <f t="shared" si="7"/>
        <v/>
      </c>
      <c r="AI23" s="1273" t="str">
        <f t="shared" si="7"/>
        <v/>
      </c>
      <c r="AJ23" s="1271" t="str">
        <f t="shared" si="7"/>
        <v/>
      </c>
      <c r="AK23" s="1271" t="str">
        <f t="shared" si="7"/>
        <v/>
      </c>
      <c r="AL23" s="1274">
        <f>SUM(G23:AH23)</f>
        <v>0</v>
      </c>
      <c r="AM23" s="1275">
        <f>AL23/4</f>
        <v>0</v>
      </c>
      <c r="AN23" s="1276" t="str">
        <f>IF(C22="","",C22)</f>
        <v/>
      </c>
      <c r="AO23" s="1277" t="str">
        <f>IF(D22="","",D22)</f>
        <v/>
      </c>
      <c r="AP23" s="1278" t="str">
        <f>IF(D22&lt;&gt;"",VLOOKUP(D22,$AU$2:$AV$6,2,FALSE),"")</f>
        <v/>
      </c>
      <c r="AQ23" s="1275" t="e">
        <f>ROUNDDOWN(AL23/$AL$6,2)</f>
        <v>#DIV/0!</v>
      </c>
      <c r="AR23" s="1275" t="e">
        <f>IF(AP23=1,"",AQ23)</f>
        <v>#DIV/0!</v>
      </c>
    </row>
    <row r="24" spans="1:44" ht="15.9" customHeight="1">
      <c r="A24" s="1213"/>
      <c r="B24" s="2581" t="s">
        <v>1981</v>
      </c>
      <c r="C24" s="2566"/>
      <c r="D24" s="2568"/>
      <c r="E24" s="2570"/>
      <c r="F24" s="1258" t="s">
        <v>1973</v>
      </c>
      <c r="G24" s="1259"/>
      <c r="H24" s="1260"/>
      <c r="I24" s="1261"/>
      <c r="J24" s="1261"/>
      <c r="K24" s="1261"/>
      <c r="L24" s="1261"/>
      <c r="M24" s="1262"/>
      <c r="N24" s="1259"/>
      <c r="O24" s="1260"/>
      <c r="P24" s="1261"/>
      <c r="Q24" s="1261"/>
      <c r="R24" s="1261"/>
      <c r="S24" s="1261"/>
      <c r="T24" s="1262"/>
      <c r="U24" s="1259"/>
      <c r="V24" s="1260"/>
      <c r="W24" s="1261"/>
      <c r="X24" s="1261"/>
      <c r="Y24" s="1261"/>
      <c r="Z24" s="1261"/>
      <c r="AA24" s="1262"/>
      <c r="AB24" s="1259"/>
      <c r="AC24" s="1260"/>
      <c r="AD24" s="1261"/>
      <c r="AE24" s="1261"/>
      <c r="AF24" s="1261"/>
      <c r="AG24" s="1261"/>
      <c r="AH24" s="1262"/>
      <c r="AI24" s="1279"/>
      <c r="AJ24" s="1260"/>
      <c r="AK24" s="1260"/>
      <c r="AL24" s="1264">
        <f>SUM(G25:AK25)</f>
        <v>0</v>
      </c>
      <c r="AM24" s="1265"/>
      <c r="AN24" s="1266"/>
      <c r="AO24" s="1267"/>
      <c r="AP24" s="1265"/>
      <c r="AQ24" s="1268"/>
      <c r="AR24" s="1268"/>
    </row>
    <row r="25" spans="1:44" ht="15.9" customHeight="1">
      <c r="A25" s="1213"/>
      <c r="B25" s="2581"/>
      <c r="C25" s="2582"/>
      <c r="D25" s="2583"/>
      <c r="E25" s="2584"/>
      <c r="F25" s="1269" t="s">
        <v>1974</v>
      </c>
      <c r="G25" s="1270" t="str">
        <f t="shared" ref="G25:AK25" si="8">IF(G24&lt;&gt;"",VLOOKUP(G24,$AC$197:$AL$221,9,FALSE),"")</f>
        <v/>
      </c>
      <c r="H25" s="1271" t="str">
        <f t="shared" si="8"/>
        <v/>
      </c>
      <c r="I25" s="1271" t="str">
        <f t="shared" si="8"/>
        <v/>
      </c>
      <c r="J25" s="1271" t="str">
        <f t="shared" si="8"/>
        <v/>
      </c>
      <c r="K25" s="1271" t="str">
        <f t="shared" si="8"/>
        <v/>
      </c>
      <c r="L25" s="1271" t="str">
        <f t="shared" si="8"/>
        <v/>
      </c>
      <c r="M25" s="1272" t="str">
        <f t="shared" si="8"/>
        <v/>
      </c>
      <c r="N25" s="1270" t="str">
        <f t="shared" si="8"/>
        <v/>
      </c>
      <c r="O25" s="1271" t="str">
        <f t="shared" si="8"/>
        <v/>
      </c>
      <c r="P25" s="1271" t="str">
        <f t="shared" si="8"/>
        <v/>
      </c>
      <c r="Q25" s="1271" t="str">
        <f t="shared" si="8"/>
        <v/>
      </c>
      <c r="R25" s="1271" t="str">
        <f t="shared" si="8"/>
        <v/>
      </c>
      <c r="S25" s="1271" t="str">
        <f t="shared" si="8"/>
        <v/>
      </c>
      <c r="T25" s="1272" t="str">
        <f t="shared" si="8"/>
        <v/>
      </c>
      <c r="U25" s="1270" t="str">
        <f t="shared" si="8"/>
        <v/>
      </c>
      <c r="V25" s="1271" t="str">
        <f t="shared" si="8"/>
        <v/>
      </c>
      <c r="W25" s="1271" t="str">
        <f t="shared" si="8"/>
        <v/>
      </c>
      <c r="X25" s="1271" t="str">
        <f t="shared" si="8"/>
        <v/>
      </c>
      <c r="Y25" s="1271" t="str">
        <f t="shared" si="8"/>
        <v/>
      </c>
      <c r="Z25" s="1271" t="str">
        <f t="shared" si="8"/>
        <v/>
      </c>
      <c r="AA25" s="1272" t="str">
        <f t="shared" si="8"/>
        <v/>
      </c>
      <c r="AB25" s="1270" t="str">
        <f t="shared" si="8"/>
        <v/>
      </c>
      <c r="AC25" s="1271" t="str">
        <f t="shared" si="8"/>
        <v/>
      </c>
      <c r="AD25" s="1271" t="str">
        <f t="shared" si="8"/>
        <v/>
      </c>
      <c r="AE25" s="1271" t="str">
        <f t="shared" si="8"/>
        <v/>
      </c>
      <c r="AF25" s="1271" t="str">
        <f t="shared" si="8"/>
        <v/>
      </c>
      <c r="AG25" s="1271" t="str">
        <f t="shared" si="8"/>
        <v/>
      </c>
      <c r="AH25" s="1272" t="str">
        <f t="shared" si="8"/>
        <v/>
      </c>
      <c r="AI25" s="1273" t="str">
        <f t="shared" si="8"/>
        <v/>
      </c>
      <c r="AJ25" s="1271" t="str">
        <f t="shared" si="8"/>
        <v/>
      </c>
      <c r="AK25" s="1271" t="str">
        <f t="shared" si="8"/>
        <v/>
      </c>
      <c r="AL25" s="1274">
        <f>SUM(G25:AH25)</f>
        <v>0</v>
      </c>
      <c r="AM25" s="1275">
        <f>AL25/4</f>
        <v>0</v>
      </c>
      <c r="AN25" s="1276" t="str">
        <f>IF(C24="","",C24)</f>
        <v/>
      </c>
      <c r="AO25" s="1277" t="str">
        <f>IF(D24="","",D24)</f>
        <v/>
      </c>
      <c r="AP25" s="1278" t="str">
        <f>IF(D24&lt;&gt;"",VLOOKUP(D24,$AU$2:$AV$6,2,FALSE),"")</f>
        <v/>
      </c>
      <c r="AQ25" s="1275" t="e">
        <f>ROUNDDOWN(AL25/$AL$6,2)</f>
        <v>#DIV/0!</v>
      </c>
      <c r="AR25" s="1275" t="e">
        <f>IF(AP25=1,"",AQ25)</f>
        <v>#DIV/0!</v>
      </c>
    </row>
    <row r="26" spans="1:44" ht="15.9" customHeight="1">
      <c r="A26" s="1213"/>
      <c r="B26" s="2581" t="s">
        <v>1982</v>
      </c>
      <c r="C26" s="2566"/>
      <c r="D26" s="2568"/>
      <c r="E26" s="2570"/>
      <c r="F26" s="1258" t="s">
        <v>1973</v>
      </c>
      <c r="G26" s="1259"/>
      <c r="H26" s="1260"/>
      <c r="I26" s="1261"/>
      <c r="J26" s="1261"/>
      <c r="K26" s="1261"/>
      <c r="L26" s="1261"/>
      <c r="M26" s="1262"/>
      <c r="N26" s="1259"/>
      <c r="O26" s="1260"/>
      <c r="P26" s="1261"/>
      <c r="Q26" s="1261"/>
      <c r="R26" s="1261"/>
      <c r="S26" s="1261"/>
      <c r="T26" s="1262"/>
      <c r="U26" s="1259"/>
      <c r="V26" s="1260"/>
      <c r="W26" s="1261"/>
      <c r="X26" s="1261"/>
      <c r="Y26" s="1261"/>
      <c r="Z26" s="1261"/>
      <c r="AA26" s="1262"/>
      <c r="AB26" s="1259"/>
      <c r="AC26" s="1260"/>
      <c r="AD26" s="1261"/>
      <c r="AE26" s="1261"/>
      <c r="AF26" s="1261"/>
      <c r="AG26" s="1261"/>
      <c r="AH26" s="1262"/>
      <c r="AI26" s="1263"/>
      <c r="AJ26" s="1261"/>
      <c r="AK26" s="1261"/>
      <c r="AL26" s="1264">
        <f>SUM(G27:AK27)</f>
        <v>0</v>
      </c>
      <c r="AM26" s="1265"/>
      <c r="AN26" s="1266"/>
      <c r="AO26" s="1267"/>
      <c r="AP26" s="1265"/>
      <c r="AQ26" s="1268"/>
      <c r="AR26" s="1268"/>
    </row>
    <row r="27" spans="1:44" ht="15.9" customHeight="1">
      <c r="A27" s="1213"/>
      <c r="B27" s="2581"/>
      <c r="C27" s="2582"/>
      <c r="D27" s="2583"/>
      <c r="E27" s="2584"/>
      <c r="F27" s="1269" t="s">
        <v>1974</v>
      </c>
      <c r="G27" s="1270" t="str">
        <f t="shared" ref="G27:AK27" si="9">IF(G26&lt;&gt;"",VLOOKUP(G26,$AC$197:$AL$221,9,FALSE),"")</f>
        <v/>
      </c>
      <c r="H27" s="1271" t="str">
        <f t="shared" si="9"/>
        <v/>
      </c>
      <c r="I27" s="1271" t="str">
        <f t="shared" si="9"/>
        <v/>
      </c>
      <c r="J27" s="1271" t="str">
        <f t="shared" si="9"/>
        <v/>
      </c>
      <c r="K27" s="1271" t="str">
        <f t="shared" si="9"/>
        <v/>
      </c>
      <c r="L27" s="1271" t="str">
        <f t="shared" si="9"/>
        <v/>
      </c>
      <c r="M27" s="1272" t="str">
        <f t="shared" si="9"/>
        <v/>
      </c>
      <c r="N27" s="1270" t="str">
        <f t="shared" si="9"/>
        <v/>
      </c>
      <c r="O27" s="1271" t="str">
        <f t="shared" si="9"/>
        <v/>
      </c>
      <c r="P27" s="1271" t="str">
        <f t="shared" si="9"/>
        <v/>
      </c>
      <c r="Q27" s="1271" t="str">
        <f t="shared" si="9"/>
        <v/>
      </c>
      <c r="R27" s="1271" t="str">
        <f t="shared" si="9"/>
        <v/>
      </c>
      <c r="S27" s="1271" t="str">
        <f t="shared" si="9"/>
        <v/>
      </c>
      <c r="T27" s="1272" t="str">
        <f t="shared" si="9"/>
        <v/>
      </c>
      <c r="U27" s="1270" t="str">
        <f t="shared" si="9"/>
        <v/>
      </c>
      <c r="V27" s="1271" t="str">
        <f t="shared" si="9"/>
        <v/>
      </c>
      <c r="W27" s="1271" t="str">
        <f t="shared" si="9"/>
        <v/>
      </c>
      <c r="X27" s="1271" t="str">
        <f t="shared" si="9"/>
        <v/>
      </c>
      <c r="Y27" s="1271" t="str">
        <f t="shared" si="9"/>
        <v/>
      </c>
      <c r="Z27" s="1271" t="str">
        <f t="shared" si="9"/>
        <v/>
      </c>
      <c r="AA27" s="1272" t="str">
        <f t="shared" si="9"/>
        <v/>
      </c>
      <c r="AB27" s="1270" t="str">
        <f t="shared" si="9"/>
        <v/>
      </c>
      <c r="AC27" s="1271" t="str">
        <f t="shared" si="9"/>
        <v/>
      </c>
      <c r="AD27" s="1271" t="str">
        <f t="shared" si="9"/>
        <v/>
      </c>
      <c r="AE27" s="1271" t="str">
        <f t="shared" si="9"/>
        <v/>
      </c>
      <c r="AF27" s="1271" t="str">
        <f t="shared" si="9"/>
        <v/>
      </c>
      <c r="AG27" s="1271" t="str">
        <f t="shared" si="9"/>
        <v/>
      </c>
      <c r="AH27" s="1272" t="str">
        <f t="shared" si="9"/>
        <v/>
      </c>
      <c r="AI27" s="1273" t="str">
        <f t="shared" si="9"/>
        <v/>
      </c>
      <c r="AJ27" s="1271" t="str">
        <f t="shared" si="9"/>
        <v/>
      </c>
      <c r="AK27" s="1271" t="str">
        <f t="shared" si="9"/>
        <v/>
      </c>
      <c r="AL27" s="1274">
        <f>SUM(G27:AH27)</f>
        <v>0</v>
      </c>
      <c r="AM27" s="1275">
        <f>AL27/4</f>
        <v>0</v>
      </c>
      <c r="AN27" s="1276" t="str">
        <f>IF(C26="","",C26)</f>
        <v/>
      </c>
      <c r="AO27" s="1277" t="str">
        <f>IF(D26="","",D26)</f>
        <v/>
      </c>
      <c r="AP27" s="1278" t="str">
        <f>IF(D26&lt;&gt;"",VLOOKUP(D26,$AU$2:$AV$6,2,FALSE),"")</f>
        <v/>
      </c>
      <c r="AQ27" s="1275" t="e">
        <f>ROUNDDOWN(AL27/$AL$6,2)</f>
        <v>#DIV/0!</v>
      </c>
      <c r="AR27" s="1275" t="e">
        <f>IF(AP27=1,"",AQ27)</f>
        <v>#DIV/0!</v>
      </c>
    </row>
    <row r="28" spans="1:44" ht="15.9" customHeight="1">
      <c r="A28" s="1213"/>
      <c r="B28" s="2581" t="s">
        <v>1983</v>
      </c>
      <c r="C28" s="2566"/>
      <c r="D28" s="2568"/>
      <c r="E28" s="2570"/>
      <c r="F28" s="1258" t="s">
        <v>1973</v>
      </c>
      <c r="G28" s="1259"/>
      <c r="H28" s="1260"/>
      <c r="I28" s="1261"/>
      <c r="J28" s="1261"/>
      <c r="K28" s="1261"/>
      <c r="L28" s="1261"/>
      <c r="M28" s="1262"/>
      <c r="N28" s="1259"/>
      <c r="O28" s="1260"/>
      <c r="P28" s="1261"/>
      <c r="Q28" s="1261"/>
      <c r="R28" s="1261"/>
      <c r="S28" s="1261"/>
      <c r="T28" s="1262"/>
      <c r="U28" s="1259"/>
      <c r="V28" s="1260"/>
      <c r="W28" s="1261"/>
      <c r="X28" s="1261"/>
      <c r="Y28" s="1261"/>
      <c r="Z28" s="1261"/>
      <c r="AA28" s="1262"/>
      <c r="AB28" s="1259"/>
      <c r="AC28" s="1260"/>
      <c r="AD28" s="1261"/>
      <c r="AE28" s="1261"/>
      <c r="AF28" s="1261"/>
      <c r="AG28" s="1261"/>
      <c r="AH28" s="1262"/>
      <c r="AI28" s="1263"/>
      <c r="AJ28" s="1261"/>
      <c r="AK28" s="1261"/>
      <c r="AL28" s="1264">
        <f>SUM(G29:AK29)</f>
        <v>0</v>
      </c>
      <c r="AM28" s="1265"/>
      <c r="AN28" s="1266"/>
      <c r="AO28" s="1267"/>
      <c r="AP28" s="1265"/>
      <c r="AQ28" s="1268"/>
      <c r="AR28" s="1268"/>
    </row>
    <row r="29" spans="1:44" ht="15.9" customHeight="1">
      <c r="A29" s="1213"/>
      <c r="B29" s="2581"/>
      <c r="C29" s="2582"/>
      <c r="D29" s="2583"/>
      <c r="E29" s="2584"/>
      <c r="F29" s="1269" t="s">
        <v>1974</v>
      </c>
      <c r="G29" s="1270" t="str">
        <f t="shared" ref="G29:AK29" si="10">IF(G28&lt;&gt;"",VLOOKUP(G28,$AC$197:$AL$221,9,FALSE),"")</f>
        <v/>
      </c>
      <c r="H29" s="1271" t="str">
        <f t="shared" si="10"/>
        <v/>
      </c>
      <c r="I29" s="1271" t="str">
        <f t="shared" si="10"/>
        <v/>
      </c>
      <c r="J29" s="1271" t="str">
        <f t="shared" si="10"/>
        <v/>
      </c>
      <c r="K29" s="1271" t="str">
        <f t="shared" si="10"/>
        <v/>
      </c>
      <c r="L29" s="1271" t="str">
        <f t="shared" si="10"/>
        <v/>
      </c>
      <c r="M29" s="1272" t="str">
        <f t="shared" si="10"/>
        <v/>
      </c>
      <c r="N29" s="1270" t="str">
        <f t="shared" si="10"/>
        <v/>
      </c>
      <c r="O29" s="1271" t="str">
        <f t="shared" si="10"/>
        <v/>
      </c>
      <c r="P29" s="1271" t="str">
        <f t="shared" si="10"/>
        <v/>
      </c>
      <c r="Q29" s="1271" t="str">
        <f t="shared" si="10"/>
        <v/>
      </c>
      <c r="R29" s="1271" t="str">
        <f t="shared" si="10"/>
        <v/>
      </c>
      <c r="S29" s="1271" t="str">
        <f t="shared" si="10"/>
        <v/>
      </c>
      <c r="T29" s="1272" t="str">
        <f t="shared" si="10"/>
        <v/>
      </c>
      <c r="U29" s="1270" t="str">
        <f t="shared" si="10"/>
        <v/>
      </c>
      <c r="V29" s="1271" t="str">
        <f t="shared" si="10"/>
        <v/>
      </c>
      <c r="W29" s="1271" t="str">
        <f t="shared" si="10"/>
        <v/>
      </c>
      <c r="X29" s="1271" t="str">
        <f t="shared" si="10"/>
        <v/>
      </c>
      <c r="Y29" s="1271" t="str">
        <f t="shared" si="10"/>
        <v/>
      </c>
      <c r="Z29" s="1271" t="str">
        <f t="shared" si="10"/>
        <v/>
      </c>
      <c r="AA29" s="1272" t="str">
        <f t="shared" si="10"/>
        <v/>
      </c>
      <c r="AB29" s="1270" t="str">
        <f t="shared" si="10"/>
        <v/>
      </c>
      <c r="AC29" s="1271" t="str">
        <f t="shared" si="10"/>
        <v/>
      </c>
      <c r="AD29" s="1271" t="str">
        <f t="shared" si="10"/>
        <v/>
      </c>
      <c r="AE29" s="1271" t="str">
        <f t="shared" si="10"/>
        <v/>
      </c>
      <c r="AF29" s="1271" t="str">
        <f t="shared" si="10"/>
        <v/>
      </c>
      <c r="AG29" s="1271" t="str">
        <f t="shared" si="10"/>
        <v/>
      </c>
      <c r="AH29" s="1272" t="str">
        <f t="shared" si="10"/>
        <v/>
      </c>
      <c r="AI29" s="1273" t="str">
        <f t="shared" si="10"/>
        <v/>
      </c>
      <c r="AJ29" s="1271" t="str">
        <f t="shared" si="10"/>
        <v/>
      </c>
      <c r="AK29" s="1271" t="str">
        <f t="shared" si="10"/>
        <v/>
      </c>
      <c r="AL29" s="1274">
        <f>SUM(G29:AH29)</f>
        <v>0</v>
      </c>
      <c r="AM29" s="1275">
        <f>AL29/4</f>
        <v>0</v>
      </c>
      <c r="AN29" s="1276" t="str">
        <f>IF(C28="","",C28)</f>
        <v/>
      </c>
      <c r="AO29" s="1277" t="str">
        <f>IF(D28="","",D28)</f>
        <v/>
      </c>
      <c r="AP29" s="1278" t="str">
        <f>IF(D28&lt;&gt;"",VLOOKUP(D28,$AU$2:$AV$6,2,FALSE),"")</f>
        <v/>
      </c>
      <c r="AQ29" s="1275" t="e">
        <f>ROUNDDOWN(AL29/$AL$6,2)</f>
        <v>#DIV/0!</v>
      </c>
      <c r="AR29" s="1275" t="e">
        <f>IF(AP29=1,"",AQ29)</f>
        <v>#DIV/0!</v>
      </c>
    </row>
    <row r="30" spans="1:44" ht="15.9" customHeight="1">
      <c r="A30" s="1213"/>
      <c r="B30" s="2581" t="s">
        <v>1984</v>
      </c>
      <c r="C30" s="2566"/>
      <c r="D30" s="2568"/>
      <c r="E30" s="2570"/>
      <c r="F30" s="1258" t="s">
        <v>1973</v>
      </c>
      <c r="G30" s="1259"/>
      <c r="H30" s="1260"/>
      <c r="I30" s="1261"/>
      <c r="J30" s="1261"/>
      <c r="K30" s="1261"/>
      <c r="L30" s="1261"/>
      <c r="M30" s="1262"/>
      <c r="N30" s="1259"/>
      <c r="O30" s="1260"/>
      <c r="P30" s="1261"/>
      <c r="Q30" s="1261"/>
      <c r="R30" s="1261"/>
      <c r="S30" s="1261"/>
      <c r="T30" s="1262"/>
      <c r="U30" s="1259"/>
      <c r="V30" s="1260"/>
      <c r="W30" s="1261"/>
      <c r="X30" s="1261"/>
      <c r="Y30" s="1261"/>
      <c r="Z30" s="1261"/>
      <c r="AA30" s="1262"/>
      <c r="AB30" s="1259"/>
      <c r="AC30" s="1260"/>
      <c r="AD30" s="1261"/>
      <c r="AE30" s="1261"/>
      <c r="AF30" s="1261"/>
      <c r="AG30" s="1261"/>
      <c r="AH30" s="1262"/>
      <c r="AI30" s="1279"/>
      <c r="AJ30" s="1260"/>
      <c r="AK30" s="1260"/>
      <c r="AL30" s="1264">
        <f>SUM(G31:AK31)</f>
        <v>0</v>
      </c>
      <c r="AM30" s="1265"/>
      <c r="AN30" s="1266"/>
      <c r="AO30" s="1267"/>
      <c r="AP30" s="1265"/>
      <c r="AQ30" s="1268"/>
      <c r="AR30" s="1268"/>
    </row>
    <row r="31" spans="1:44" ht="15.9" customHeight="1">
      <c r="A31" s="1213"/>
      <c r="B31" s="2581"/>
      <c r="C31" s="2582"/>
      <c r="D31" s="2583"/>
      <c r="E31" s="2584"/>
      <c r="F31" s="1269" t="s">
        <v>1974</v>
      </c>
      <c r="G31" s="1270" t="str">
        <f t="shared" ref="G31:AK31" si="11">IF(G30&lt;&gt;"",VLOOKUP(G30,$AC$197:$AL$221,9,FALSE),"")</f>
        <v/>
      </c>
      <c r="H31" s="1271" t="str">
        <f t="shared" si="11"/>
        <v/>
      </c>
      <c r="I31" s="1271" t="str">
        <f t="shared" si="11"/>
        <v/>
      </c>
      <c r="J31" s="1271" t="str">
        <f t="shared" si="11"/>
        <v/>
      </c>
      <c r="K31" s="1271" t="str">
        <f t="shared" si="11"/>
        <v/>
      </c>
      <c r="L31" s="1271" t="str">
        <f t="shared" si="11"/>
        <v/>
      </c>
      <c r="M31" s="1272" t="str">
        <f t="shared" si="11"/>
        <v/>
      </c>
      <c r="N31" s="1270" t="str">
        <f t="shared" si="11"/>
        <v/>
      </c>
      <c r="O31" s="1271" t="str">
        <f t="shared" si="11"/>
        <v/>
      </c>
      <c r="P31" s="1271" t="str">
        <f t="shared" si="11"/>
        <v/>
      </c>
      <c r="Q31" s="1271" t="str">
        <f t="shared" si="11"/>
        <v/>
      </c>
      <c r="R31" s="1271" t="str">
        <f t="shared" si="11"/>
        <v/>
      </c>
      <c r="S31" s="1271" t="str">
        <f t="shared" si="11"/>
        <v/>
      </c>
      <c r="T31" s="1272" t="str">
        <f t="shared" si="11"/>
        <v/>
      </c>
      <c r="U31" s="1270" t="str">
        <f t="shared" si="11"/>
        <v/>
      </c>
      <c r="V31" s="1271" t="str">
        <f t="shared" si="11"/>
        <v/>
      </c>
      <c r="W31" s="1271" t="str">
        <f t="shared" si="11"/>
        <v/>
      </c>
      <c r="X31" s="1271" t="str">
        <f t="shared" si="11"/>
        <v/>
      </c>
      <c r="Y31" s="1271" t="str">
        <f t="shared" si="11"/>
        <v/>
      </c>
      <c r="Z31" s="1271" t="str">
        <f t="shared" si="11"/>
        <v/>
      </c>
      <c r="AA31" s="1272" t="str">
        <f t="shared" si="11"/>
        <v/>
      </c>
      <c r="AB31" s="1270" t="str">
        <f t="shared" si="11"/>
        <v/>
      </c>
      <c r="AC31" s="1271" t="str">
        <f t="shared" si="11"/>
        <v/>
      </c>
      <c r="AD31" s="1271" t="str">
        <f t="shared" si="11"/>
        <v/>
      </c>
      <c r="AE31" s="1271" t="str">
        <f t="shared" si="11"/>
        <v/>
      </c>
      <c r="AF31" s="1271" t="str">
        <f t="shared" si="11"/>
        <v/>
      </c>
      <c r="AG31" s="1271" t="str">
        <f t="shared" si="11"/>
        <v/>
      </c>
      <c r="AH31" s="1272" t="str">
        <f t="shared" si="11"/>
        <v/>
      </c>
      <c r="AI31" s="1273" t="str">
        <f t="shared" si="11"/>
        <v/>
      </c>
      <c r="AJ31" s="1271" t="str">
        <f t="shared" si="11"/>
        <v/>
      </c>
      <c r="AK31" s="1271" t="str">
        <f t="shared" si="11"/>
        <v/>
      </c>
      <c r="AL31" s="1274">
        <f>SUM(G31:AH31)</f>
        <v>0</v>
      </c>
      <c r="AM31" s="1275">
        <f>AL31/4</f>
        <v>0</v>
      </c>
      <c r="AN31" s="1276" t="str">
        <f>IF(C30="","",C30)</f>
        <v/>
      </c>
      <c r="AO31" s="1277" t="str">
        <f>IF(D30="","",D30)</f>
        <v/>
      </c>
      <c r="AP31" s="1278" t="str">
        <f>IF(D30&lt;&gt;"",VLOOKUP(D30,$AU$2:$AV$6,2,FALSE),"")</f>
        <v/>
      </c>
      <c r="AQ31" s="1275" t="e">
        <f>ROUNDDOWN(AL31/$AL$6,2)</f>
        <v>#DIV/0!</v>
      </c>
      <c r="AR31" s="1275" t="e">
        <f>IF(AP31=1,"",AQ31)</f>
        <v>#DIV/0!</v>
      </c>
    </row>
    <row r="32" spans="1:44" ht="15.9" customHeight="1">
      <c r="A32" s="1213"/>
      <c r="B32" s="2581" t="s">
        <v>1985</v>
      </c>
      <c r="C32" s="2566"/>
      <c r="D32" s="2568"/>
      <c r="E32" s="2570"/>
      <c r="F32" s="1258" t="s">
        <v>1973</v>
      </c>
      <c r="G32" s="1259"/>
      <c r="H32" s="1260"/>
      <c r="I32" s="1261"/>
      <c r="J32" s="1261"/>
      <c r="K32" s="1261"/>
      <c r="L32" s="1261"/>
      <c r="M32" s="1262"/>
      <c r="N32" s="1259"/>
      <c r="O32" s="1260"/>
      <c r="P32" s="1261"/>
      <c r="Q32" s="1261"/>
      <c r="R32" s="1261"/>
      <c r="S32" s="1261"/>
      <c r="T32" s="1262"/>
      <c r="U32" s="1259"/>
      <c r="V32" s="1260"/>
      <c r="W32" s="1261"/>
      <c r="X32" s="1261"/>
      <c r="Y32" s="1261"/>
      <c r="Z32" s="1261"/>
      <c r="AA32" s="1262"/>
      <c r="AB32" s="1259"/>
      <c r="AC32" s="1260"/>
      <c r="AD32" s="1261"/>
      <c r="AE32" s="1261"/>
      <c r="AF32" s="1261"/>
      <c r="AG32" s="1261"/>
      <c r="AH32" s="1262"/>
      <c r="AI32" s="1279"/>
      <c r="AJ32" s="1260"/>
      <c r="AK32" s="1260"/>
      <c r="AL32" s="1264">
        <f>SUM(G33:AK33)</f>
        <v>0</v>
      </c>
      <c r="AM32" s="1265"/>
      <c r="AN32" s="1266"/>
      <c r="AO32" s="1267"/>
      <c r="AP32" s="1265"/>
      <c r="AQ32" s="1268"/>
      <c r="AR32" s="1268"/>
    </row>
    <row r="33" spans="1:44" ht="15.9" customHeight="1">
      <c r="A33" s="1213"/>
      <c r="B33" s="2581"/>
      <c r="C33" s="2582"/>
      <c r="D33" s="2583"/>
      <c r="E33" s="2584"/>
      <c r="F33" s="1269" t="s">
        <v>1974</v>
      </c>
      <c r="G33" s="1270" t="str">
        <f t="shared" ref="G33:AK33" si="12">IF(G32&lt;&gt;"",VLOOKUP(G32,$AC$197:$AL$221,9,FALSE),"")</f>
        <v/>
      </c>
      <c r="H33" s="1271" t="str">
        <f t="shared" si="12"/>
        <v/>
      </c>
      <c r="I33" s="1271" t="str">
        <f t="shared" si="12"/>
        <v/>
      </c>
      <c r="J33" s="1271" t="str">
        <f t="shared" si="12"/>
        <v/>
      </c>
      <c r="K33" s="1271" t="str">
        <f t="shared" si="12"/>
        <v/>
      </c>
      <c r="L33" s="1271" t="str">
        <f t="shared" si="12"/>
        <v/>
      </c>
      <c r="M33" s="1272" t="str">
        <f t="shared" si="12"/>
        <v/>
      </c>
      <c r="N33" s="1270" t="str">
        <f t="shared" si="12"/>
        <v/>
      </c>
      <c r="O33" s="1271" t="str">
        <f t="shared" si="12"/>
        <v/>
      </c>
      <c r="P33" s="1271" t="str">
        <f t="shared" si="12"/>
        <v/>
      </c>
      <c r="Q33" s="1271" t="str">
        <f t="shared" si="12"/>
        <v/>
      </c>
      <c r="R33" s="1271" t="str">
        <f t="shared" si="12"/>
        <v/>
      </c>
      <c r="S33" s="1271" t="str">
        <f t="shared" si="12"/>
        <v/>
      </c>
      <c r="T33" s="1272" t="str">
        <f t="shared" si="12"/>
        <v/>
      </c>
      <c r="U33" s="1270" t="str">
        <f t="shared" si="12"/>
        <v/>
      </c>
      <c r="V33" s="1271" t="str">
        <f t="shared" si="12"/>
        <v/>
      </c>
      <c r="W33" s="1271" t="str">
        <f t="shared" si="12"/>
        <v/>
      </c>
      <c r="X33" s="1271" t="str">
        <f t="shared" si="12"/>
        <v/>
      </c>
      <c r="Y33" s="1271" t="str">
        <f t="shared" si="12"/>
        <v/>
      </c>
      <c r="Z33" s="1271" t="str">
        <f t="shared" si="12"/>
        <v/>
      </c>
      <c r="AA33" s="1272" t="str">
        <f t="shared" si="12"/>
        <v/>
      </c>
      <c r="AB33" s="1270" t="str">
        <f t="shared" si="12"/>
        <v/>
      </c>
      <c r="AC33" s="1271" t="str">
        <f t="shared" si="12"/>
        <v/>
      </c>
      <c r="AD33" s="1271" t="str">
        <f t="shared" si="12"/>
        <v/>
      </c>
      <c r="AE33" s="1271" t="str">
        <f t="shared" si="12"/>
        <v/>
      </c>
      <c r="AF33" s="1271" t="str">
        <f t="shared" si="12"/>
        <v/>
      </c>
      <c r="AG33" s="1271" t="str">
        <f t="shared" si="12"/>
        <v/>
      </c>
      <c r="AH33" s="1272" t="str">
        <f t="shared" si="12"/>
        <v/>
      </c>
      <c r="AI33" s="1273" t="str">
        <f t="shared" si="12"/>
        <v/>
      </c>
      <c r="AJ33" s="1271" t="str">
        <f t="shared" si="12"/>
        <v/>
      </c>
      <c r="AK33" s="1271" t="str">
        <f t="shared" si="12"/>
        <v/>
      </c>
      <c r="AL33" s="1274">
        <f>SUM(G33:AH33)</f>
        <v>0</v>
      </c>
      <c r="AM33" s="1275">
        <f>AL33/4</f>
        <v>0</v>
      </c>
      <c r="AN33" s="1276" t="str">
        <f>IF(C32="","",C32)</f>
        <v/>
      </c>
      <c r="AO33" s="1277" t="str">
        <f>IF(D32="","",D32)</f>
        <v/>
      </c>
      <c r="AP33" s="1278" t="str">
        <f>IF(D32&lt;&gt;"",VLOOKUP(D32,$AU$2:$AV$6,2,FALSE),"")</f>
        <v/>
      </c>
      <c r="AQ33" s="1275" t="e">
        <f>ROUNDDOWN(AL33/$AL$6,2)</f>
        <v>#DIV/0!</v>
      </c>
      <c r="AR33" s="1275" t="e">
        <f>IF(AP33=1,"",AQ33)</f>
        <v>#DIV/0!</v>
      </c>
    </row>
    <row r="34" spans="1:44" ht="15.9" customHeight="1">
      <c r="A34" s="1213"/>
      <c r="B34" s="2581" t="s">
        <v>1986</v>
      </c>
      <c r="C34" s="2566"/>
      <c r="D34" s="2568"/>
      <c r="E34" s="2570"/>
      <c r="F34" s="1258" t="s">
        <v>1973</v>
      </c>
      <c r="G34" s="1259"/>
      <c r="H34" s="1260"/>
      <c r="I34" s="1261"/>
      <c r="J34" s="1261"/>
      <c r="K34" s="1261"/>
      <c r="L34" s="1261"/>
      <c r="M34" s="1262"/>
      <c r="N34" s="1259"/>
      <c r="O34" s="1260"/>
      <c r="P34" s="1261"/>
      <c r="Q34" s="1261"/>
      <c r="R34" s="1261"/>
      <c r="S34" s="1261"/>
      <c r="T34" s="1262"/>
      <c r="U34" s="1259"/>
      <c r="V34" s="1260"/>
      <c r="W34" s="1261"/>
      <c r="X34" s="1261"/>
      <c r="Y34" s="1261"/>
      <c r="Z34" s="1261"/>
      <c r="AA34" s="1262"/>
      <c r="AB34" s="1259"/>
      <c r="AC34" s="1260"/>
      <c r="AD34" s="1261"/>
      <c r="AE34" s="1261"/>
      <c r="AF34" s="1261"/>
      <c r="AG34" s="1261"/>
      <c r="AH34" s="1262"/>
      <c r="AI34" s="1263"/>
      <c r="AJ34" s="1261"/>
      <c r="AK34" s="1261"/>
      <c r="AL34" s="1264">
        <f>SUM(G35:AK35)</f>
        <v>0</v>
      </c>
      <c r="AM34" s="1265"/>
      <c r="AN34" s="1266"/>
      <c r="AO34" s="1267"/>
      <c r="AP34" s="1265"/>
      <c r="AQ34" s="1268"/>
      <c r="AR34" s="1268"/>
    </row>
    <row r="35" spans="1:44" ht="15.9" customHeight="1">
      <c r="A35" s="1213"/>
      <c r="B35" s="2581"/>
      <c r="C35" s="2582"/>
      <c r="D35" s="2583"/>
      <c r="E35" s="2584"/>
      <c r="F35" s="1269" t="s">
        <v>1974</v>
      </c>
      <c r="G35" s="1270" t="str">
        <f t="shared" ref="G35:AK35" si="13">IF(G34&lt;&gt;"",VLOOKUP(G34,$AC$197:$AL$221,9,FALSE),"")</f>
        <v/>
      </c>
      <c r="H35" s="1271" t="str">
        <f t="shared" si="13"/>
        <v/>
      </c>
      <c r="I35" s="1271" t="str">
        <f t="shared" si="13"/>
        <v/>
      </c>
      <c r="J35" s="1271" t="str">
        <f t="shared" si="13"/>
        <v/>
      </c>
      <c r="K35" s="1271" t="str">
        <f t="shared" si="13"/>
        <v/>
      </c>
      <c r="L35" s="1271" t="str">
        <f t="shared" si="13"/>
        <v/>
      </c>
      <c r="M35" s="1272" t="str">
        <f t="shared" si="13"/>
        <v/>
      </c>
      <c r="N35" s="1270" t="str">
        <f t="shared" si="13"/>
        <v/>
      </c>
      <c r="O35" s="1271" t="str">
        <f t="shared" si="13"/>
        <v/>
      </c>
      <c r="P35" s="1271" t="str">
        <f t="shared" si="13"/>
        <v/>
      </c>
      <c r="Q35" s="1271" t="str">
        <f t="shared" si="13"/>
        <v/>
      </c>
      <c r="R35" s="1271" t="str">
        <f t="shared" si="13"/>
        <v/>
      </c>
      <c r="S35" s="1271" t="str">
        <f t="shared" si="13"/>
        <v/>
      </c>
      <c r="T35" s="1272" t="str">
        <f t="shared" si="13"/>
        <v/>
      </c>
      <c r="U35" s="1270" t="str">
        <f t="shared" si="13"/>
        <v/>
      </c>
      <c r="V35" s="1271" t="str">
        <f t="shared" si="13"/>
        <v/>
      </c>
      <c r="W35" s="1271" t="str">
        <f t="shared" si="13"/>
        <v/>
      </c>
      <c r="X35" s="1271" t="str">
        <f t="shared" si="13"/>
        <v/>
      </c>
      <c r="Y35" s="1271" t="str">
        <f t="shared" si="13"/>
        <v/>
      </c>
      <c r="Z35" s="1271" t="str">
        <f t="shared" si="13"/>
        <v/>
      </c>
      <c r="AA35" s="1272" t="str">
        <f t="shared" si="13"/>
        <v/>
      </c>
      <c r="AB35" s="1270" t="str">
        <f t="shared" si="13"/>
        <v/>
      </c>
      <c r="AC35" s="1271" t="str">
        <f t="shared" si="13"/>
        <v/>
      </c>
      <c r="AD35" s="1271" t="str">
        <f t="shared" si="13"/>
        <v/>
      </c>
      <c r="AE35" s="1271" t="str">
        <f t="shared" si="13"/>
        <v/>
      </c>
      <c r="AF35" s="1271" t="str">
        <f t="shared" si="13"/>
        <v/>
      </c>
      <c r="AG35" s="1271" t="str">
        <f t="shared" si="13"/>
        <v/>
      </c>
      <c r="AH35" s="1272" t="str">
        <f t="shared" si="13"/>
        <v/>
      </c>
      <c r="AI35" s="1273" t="str">
        <f t="shared" si="13"/>
        <v/>
      </c>
      <c r="AJ35" s="1271" t="str">
        <f t="shared" si="13"/>
        <v/>
      </c>
      <c r="AK35" s="1271" t="str">
        <f t="shared" si="13"/>
        <v/>
      </c>
      <c r="AL35" s="1274">
        <f>SUM(G35:AH35)</f>
        <v>0</v>
      </c>
      <c r="AM35" s="1275">
        <f>AL35/4</f>
        <v>0</v>
      </c>
      <c r="AN35" s="1276" t="str">
        <f>IF(C34="","",C34)</f>
        <v/>
      </c>
      <c r="AO35" s="1277" t="str">
        <f>IF(D34="","",D34)</f>
        <v/>
      </c>
      <c r="AP35" s="1278" t="str">
        <f>IF(D34&lt;&gt;"",VLOOKUP(D34,$AU$2:$AV$6,2,FALSE),"")</f>
        <v/>
      </c>
      <c r="AQ35" s="1275" t="e">
        <f>ROUNDDOWN(AL35/$AL$6,2)</f>
        <v>#DIV/0!</v>
      </c>
      <c r="AR35" s="1275" t="e">
        <f>IF(AP35=1,"",AQ35)</f>
        <v>#DIV/0!</v>
      </c>
    </row>
    <row r="36" spans="1:44" ht="15.9" customHeight="1">
      <c r="A36" s="1213"/>
      <c r="B36" s="2581" t="s">
        <v>1987</v>
      </c>
      <c r="C36" s="2566"/>
      <c r="D36" s="2568"/>
      <c r="E36" s="2570"/>
      <c r="F36" s="1258" t="s">
        <v>1973</v>
      </c>
      <c r="G36" s="1259"/>
      <c r="H36" s="1260"/>
      <c r="I36" s="1261"/>
      <c r="J36" s="1261"/>
      <c r="K36" s="1261"/>
      <c r="L36" s="1261"/>
      <c r="M36" s="1262"/>
      <c r="N36" s="1259"/>
      <c r="O36" s="1260"/>
      <c r="P36" s="1261"/>
      <c r="Q36" s="1261"/>
      <c r="R36" s="1261"/>
      <c r="S36" s="1261"/>
      <c r="T36" s="1262"/>
      <c r="U36" s="1259"/>
      <c r="V36" s="1260"/>
      <c r="W36" s="1261"/>
      <c r="X36" s="1261"/>
      <c r="Y36" s="1261"/>
      <c r="Z36" s="1261"/>
      <c r="AA36" s="1262"/>
      <c r="AB36" s="1259"/>
      <c r="AC36" s="1260"/>
      <c r="AD36" s="1261"/>
      <c r="AE36" s="1261"/>
      <c r="AF36" s="1261"/>
      <c r="AG36" s="1261"/>
      <c r="AH36" s="1262"/>
      <c r="AI36" s="1263"/>
      <c r="AJ36" s="1261"/>
      <c r="AK36" s="1261"/>
      <c r="AL36" s="1264">
        <f>SUM(G37:AK37)</f>
        <v>0</v>
      </c>
      <c r="AM36" s="1265"/>
      <c r="AN36" s="1266"/>
      <c r="AO36" s="1267"/>
      <c r="AP36" s="1265"/>
      <c r="AQ36" s="1268"/>
      <c r="AR36" s="1268"/>
    </row>
    <row r="37" spans="1:44" ht="15.9" customHeight="1">
      <c r="A37" s="1213"/>
      <c r="B37" s="2581"/>
      <c r="C37" s="2582"/>
      <c r="D37" s="2583"/>
      <c r="E37" s="2584"/>
      <c r="F37" s="1269" t="s">
        <v>1974</v>
      </c>
      <c r="G37" s="1270" t="str">
        <f t="shared" ref="G37:AK37" si="14">IF(G36&lt;&gt;"",VLOOKUP(G36,$AC$197:$AL$221,9,FALSE),"")</f>
        <v/>
      </c>
      <c r="H37" s="1271" t="str">
        <f t="shared" si="14"/>
        <v/>
      </c>
      <c r="I37" s="1271" t="str">
        <f t="shared" si="14"/>
        <v/>
      </c>
      <c r="J37" s="1271" t="str">
        <f t="shared" si="14"/>
        <v/>
      </c>
      <c r="K37" s="1271" t="str">
        <f t="shared" si="14"/>
        <v/>
      </c>
      <c r="L37" s="1271" t="str">
        <f t="shared" si="14"/>
        <v/>
      </c>
      <c r="M37" s="1272" t="str">
        <f t="shared" si="14"/>
        <v/>
      </c>
      <c r="N37" s="1270" t="str">
        <f t="shared" si="14"/>
        <v/>
      </c>
      <c r="O37" s="1271" t="str">
        <f t="shared" si="14"/>
        <v/>
      </c>
      <c r="P37" s="1271" t="str">
        <f t="shared" si="14"/>
        <v/>
      </c>
      <c r="Q37" s="1271" t="str">
        <f t="shared" si="14"/>
        <v/>
      </c>
      <c r="R37" s="1271" t="str">
        <f t="shared" si="14"/>
        <v/>
      </c>
      <c r="S37" s="1271" t="str">
        <f t="shared" si="14"/>
        <v/>
      </c>
      <c r="T37" s="1272" t="str">
        <f t="shared" si="14"/>
        <v/>
      </c>
      <c r="U37" s="1270" t="str">
        <f t="shared" si="14"/>
        <v/>
      </c>
      <c r="V37" s="1271" t="str">
        <f t="shared" si="14"/>
        <v/>
      </c>
      <c r="W37" s="1271" t="str">
        <f t="shared" si="14"/>
        <v/>
      </c>
      <c r="X37" s="1271" t="str">
        <f t="shared" si="14"/>
        <v/>
      </c>
      <c r="Y37" s="1271" t="str">
        <f t="shared" si="14"/>
        <v/>
      </c>
      <c r="Z37" s="1271" t="str">
        <f t="shared" si="14"/>
        <v/>
      </c>
      <c r="AA37" s="1272" t="str">
        <f t="shared" si="14"/>
        <v/>
      </c>
      <c r="AB37" s="1270" t="str">
        <f t="shared" si="14"/>
        <v/>
      </c>
      <c r="AC37" s="1271" t="str">
        <f t="shared" si="14"/>
        <v/>
      </c>
      <c r="AD37" s="1271" t="str">
        <f t="shared" si="14"/>
        <v/>
      </c>
      <c r="AE37" s="1271" t="str">
        <f t="shared" si="14"/>
        <v/>
      </c>
      <c r="AF37" s="1271" t="str">
        <f t="shared" si="14"/>
        <v/>
      </c>
      <c r="AG37" s="1271" t="str">
        <f t="shared" si="14"/>
        <v/>
      </c>
      <c r="AH37" s="1272" t="str">
        <f t="shared" si="14"/>
        <v/>
      </c>
      <c r="AI37" s="1273" t="str">
        <f t="shared" si="14"/>
        <v/>
      </c>
      <c r="AJ37" s="1271" t="str">
        <f t="shared" si="14"/>
        <v/>
      </c>
      <c r="AK37" s="1271" t="str">
        <f t="shared" si="14"/>
        <v/>
      </c>
      <c r="AL37" s="1274">
        <f>SUM(G37:AH37)</f>
        <v>0</v>
      </c>
      <c r="AM37" s="1275">
        <f>AL37/4</f>
        <v>0</v>
      </c>
      <c r="AN37" s="1276" t="str">
        <f>IF(C36="","",C36)</f>
        <v/>
      </c>
      <c r="AO37" s="1277" t="str">
        <f>IF(D36="","",D36)</f>
        <v/>
      </c>
      <c r="AP37" s="1278" t="str">
        <f>IF(D36&lt;&gt;"",VLOOKUP(D36,$AU$2:$AV$6,2,FALSE),"")</f>
        <v/>
      </c>
      <c r="AQ37" s="1275" t="e">
        <f>ROUNDDOWN(AL37/$AL$6,2)</f>
        <v>#DIV/0!</v>
      </c>
      <c r="AR37" s="1275" t="e">
        <f>IF(AP37=1,"",AQ37)</f>
        <v>#DIV/0!</v>
      </c>
    </row>
    <row r="38" spans="1:44" ht="15.9" customHeight="1">
      <c r="A38" s="1213"/>
      <c r="B38" s="2581" t="s">
        <v>1988</v>
      </c>
      <c r="C38" s="2566"/>
      <c r="D38" s="2568"/>
      <c r="E38" s="2570"/>
      <c r="F38" s="1258" t="s">
        <v>1973</v>
      </c>
      <c r="G38" s="1259"/>
      <c r="H38" s="1260"/>
      <c r="I38" s="1261"/>
      <c r="J38" s="1261"/>
      <c r="K38" s="1261"/>
      <c r="L38" s="1261"/>
      <c r="M38" s="1262"/>
      <c r="N38" s="1259"/>
      <c r="O38" s="1260"/>
      <c r="P38" s="1261"/>
      <c r="Q38" s="1261"/>
      <c r="R38" s="1261"/>
      <c r="S38" s="1261"/>
      <c r="T38" s="1262"/>
      <c r="U38" s="1259"/>
      <c r="V38" s="1260"/>
      <c r="W38" s="1261"/>
      <c r="X38" s="1261"/>
      <c r="Y38" s="1261"/>
      <c r="Z38" s="1261"/>
      <c r="AA38" s="1262"/>
      <c r="AB38" s="1259"/>
      <c r="AC38" s="1260"/>
      <c r="AD38" s="1261"/>
      <c r="AE38" s="1261"/>
      <c r="AF38" s="1261"/>
      <c r="AG38" s="1261"/>
      <c r="AH38" s="1262"/>
      <c r="AI38" s="1279"/>
      <c r="AJ38" s="1260"/>
      <c r="AK38" s="1260"/>
      <c r="AL38" s="1264">
        <f>SUM(G39:AK39)</f>
        <v>0</v>
      </c>
      <c r="AM38" s="1265"/>
      <c r="AN38" s="1266"/>
      <c r="AO38" s="1267"/>
      <c r="AP38" s="1265"/>
      <c r="AQ38" s="1268"/>
      <c r="AR38" s="1268"/>
    </row>
    <row r="39" spans="1:44" ht="15.9" customHeight="1">
      <c r="A39" s="1213"/>
      <c r="B39" s="2581"/>
      <c r="C39" s="2582"/>
      <c r="D39" s="2583"/>
      <c r="E39" s="2584"/>
      <c r="F39" s="1269" t="s">
        <v>1974</v>
      </c>
      <c r="G39" s="1270" t="str">
        <f t="shared" ref="G39:AK39" si="15">IF(G38&lt;&gt;"",VLOOKUP(G38,$AC$197:$AL$221,9,FALSE),"")</f>
        <v/>
      </c>
      <c r="H39" s="1271" t="str">
        <f t="shared" si="15"/>
        <v/>
      </c>
      <c r="I39" s="1271" t="str">
        <f t="shared" si="15"/>
        <v/>
      </c>
      <c r="J39" s="1271" t="str">
        <f t="shared" si="15"/>
        <v/>
      </c>
      <c r="K39" s="1271" t="str">
        <f t="shared" si="15"/>
        <v/>
      </c>
      <c r="L39" s="1271" t="str">
        <f t="shared" si="15"/>
        <v/>
      </c>
      <c r="M39" s="1272" t="str">
        <f t="shared" si="15"/>
        <v/>
      </c>
      <c r="N39" s="1270" t="str">
        <f t="shared" si="15"/>
        <v/>
      </c>
      <c r="O39" s="1271" t="str">
        <f t="shared" si="15"/>
        <v/>
      </c>
      <c r="P39" s="1271" t="str">
        <f t="shared" si="15"/>
        <v/>
      </c>
      <c r="Q39" s="1271" t="str">
        <f t="shared" si="15"/>
        <v/>
      </c>
      <c r="R39" s="1271" t="str">
        <f t="shared" si="15"/>
        <v/>
      </c>
      <c r="S39" s="1271" t="str">
        <f t="shared" si="15"/>
        <v/>
      </c>
      <c r="T39" s="1272" t="str">
        <f t="shared" si="15"/>
        <v/>
      </c>
      <c r="U39" s="1270" t="str">
        <f t="shared" si="15"/>
        <v/>
      </c>
      <c r="V39" s="1271" t="str">
        <f t="shared" si="15"/>
        <v/>
      </c>
      <c r="W39" s="1271" t="str">
        <f t="shared" si="15"/>
        <v/>
      </c>
      <c r="X39" s="1271" t="str">
        <f t="shared" si="15"/>
        <v/>
      </c>
      <c r="Y39" s="1271" t="str">
        <f t="shared" si="15"/>
        <v/>
      </c>
      <c r="Z39" s="1271" t="str">
        <f t="shared" si="15"/>
        <v/>
      </c>
      <c r="AA39" s="1272" t="str">
        <f t="shared" si="15"/>
        <v/>
      </c>
      <c r="AB39" s="1270" t="str">
        <f t="shared" si="15"/>
        <v/>
      </c>
      <c r="AC39" s="1271" t="str">
        <f t="shared" si="15"/>
        <v/>
      </c>
      <c r="AD39" s="1271" t="str">
        <f t="shared" si="15"/>
        <v/>
      </c>
      <c r="AE39" s="1271" t="str">
        <f t="shared" si="15"/>
        <v/>
      </c>
      <c r="AF39" s="1271" t="str">
        <f t="shared" si="15"/>
        <v/>
      </c>
      <c r="AG39" s="1271" t="str">
        <f t="shared" si="15"/>
        <v/>
      </c>
      <c r="AH39" s="1272" t="str">
        <f t="shared" si="15"/>
        <v/>
      </c>
      <c r="AI39" s="1273" t="str">
        <f t="shared" si="15"/>
        <v/>
      </c>
      <c r="AJ39" s="1271" t="str">
        <f t="shared" si="15"/>
        <v/>
      </c>
      <c r="AK39" s="1271" t="str">
        <f t="shared" si="15"/>
        <v/>
      </c>
      <c r="AL39" s="1274">
        <f>SUM(G39:AH39)</f>
        <v>0</v>
      </c>
      <c r="AM39" s="1275">
        <f>AL39/4</f>
        <v>0</v>
      </c>
      <c r="AN39" s="1276" t="str">
        <f>IF(C38="","",C38)</f>
        <v/>
      </c>
      <c r="AO39" s="1277" t="str">
        <f>IF(D38="","",D38)</f>
        <v/>
      </c>
      <c r="AP39" s="1278" t="str">
        <f>IF(D38&lt;&gt;"",VLOOKUP(D38,$AU$2:$AV$6,2,FALSE),"")</f>
        <v/>
      </c>
      <c r="AQ39" s="1275" t="e">
        <f>ROUNDDOWN(AL39/$AL$6,2)</f>
        <v>#DIV/0!</v>
      </c>
      <c r="AR39" s="1275" t="e">
        <f>IF(AP39=1,"",AQ39)</f>
        <v>#DIV/0!</v>
      </c>
    </row>
    <row r="40" spans="1:44" ht="15.9" customHeight="1">
      <c r="A40" s="1213"/>
      <c r="B40" s="2581" t="s">
        <v>1989</v>
      </c>
      <c r="C40" s="2566"/>
      <c r="D40" s="2568"/>
      <c r="E40" s="2570"/>
      <c r="F40" s="1258" t="s">
        <v>1973</v>
      </c>
      <c r="G40" s="1259"/>
      <c r="H40" s="1260"/>
      <c r="I40" s="1261"/>
      <c r="J40" s="1261"/>
      <c r="K40" s="1261"/>
      <c r="L40" s="1261"/>
      <c r="M40" s="1262"/>
      <c r="N40" s="1259"/>
      <c r="O40" s="1260"/>
      <c r="P40" s="1261"/>
      <c r="Q40" s="1261"/>
      <c r="R40" s="1261"/>
      <c r="S40" s="1261"/>
      <c r="T40" s="1262"/>
      <c r="U40" s="1259"/>
      <c r="V40" s="1260"/>
      <c r="W40" s="1261"/>
      <c r="X40" s="1261"/>
      <c r="Y40" s="1261"/>
      <c r="Z40" s="1261"/>
      <c r="AA40" s="1262"/>
      <c r="AB40" s="1259"/>
      <c r="AC40" s="1260"/>
      <c r="AD40" s="1261"/>
      <c r="AE40" s="1261"/>
      <c r="AF40" s="1261"/>
      <c r="AG40" s="1261"/>
      <c r="AH40" s="1262"/>
      <c r="AI40" s="1279"/>
      <c r="AJ40" s="1260"/>
      <c r="AK40" s="1260"/>
      <c r="AL40" s="1264">
        <f>SUM(G41:AK41)</f>
        <v>0</v>
      </c>
      <c r="AM40" s="1265"/>
      <c r="AN40" s="1266"/>
      <c r="AO40" s="1267"/>
      <c r="AP40" s="1265"/>
      <c r="AQ40" s="1268"/>
      <c r="AR40" s="1268"/>
    </row>
    <row r="41" spans="1:44" ht="15.9" customHeight="1">
      <c r="A41" s="1213"/>
      <c r="B41" s="2581"/>
      <c r="C41" s="2582"/>
      <c r="D41" s="2583"/>
      <c r="E41" s="2584"/>
      <c r="F41" s="1269" t="s">
        <v>1974</v>
      </c>
      <c r="G41" s="1270" t="str">
        <f t="shared" ref="G41:AK41" si="16">IF(G40&lt;&gt;"",VLOOKUP(G40,$AC$197:$AL$221,9,FALSE),"")</f>
        <v/>
      </c>
      <c r="H41" s="1271" t="str">
        <f t="shared" si="16"/>
        <v/>
      </c>
      <c r="I41" s="1271" t="str">
        <f t="shared" si="16"/>
        <v/>
      </c>
      <c r="J41" s="1271" t="str">
        <f t="shared" si="16"/>
        <v/>
      </c>
      <c r="K41" s="1271" t="str">
        <f t="shared" si="16"/>
        <v/>
      </c>
      <c r="L41" s="1271" t="str">
        <f t="shared" si="16"/>
        <v/>
      </c>
      <c r="M41" s="1272" t="str">
        <f t="shared" si="16"/>
        <v/>
      </c>
      <c r="N41" s="1270" t="str">
        <f t="shared" si="16"/>
        <v/>
      </c>
      <c r="O41" s="1271" t="str">
        <f t="shared" si="16"/>
        <v/>
      </c>
      <c r="P41" s="1271" t="str">
        <f t="shared" si="16"/>
        <v/>
      </c>
      <c r="Q41" s="1271" t="str">
        <f t="shared" si="16"/>
        <v/>
      </c>
      <c r="R41" s="1271" t="str">
        <f t="shared" si="16"/>
        <v/>
      </c>
      <c r="S41" s="1271" t="str">
        <f t="shared" si="16"/>
        <v/>
      </c>
      <c r="T41" s="1272" t="str">
        <f t="shared" si="16"/>
        <v/>
      </c>
      <c r="U41" s="1270" t="str">
        <f t="shared" si="16"/>
        <v/>
      </c>
      <c r="V41" s="1271" t="str">
        <f t="shared" si="16"/>
        <v/>
      </c>
      <c r="W41" s="1271" t="str">
        <f t="shared" si="16"/>
        <v/>
      </c>
      <c r="X41" s="1271" t="str">
        <f t="shared" si="16"/>
        <v/>
      </c>
      <c r="Y41" s="1271" t="str">
        <f t="shared" si="16"/>
        <v/>
      </c>
      <c r="Z41" s="1271" t="str">
        <f t="shared" si="16"/>
        <v/>
      </c>
      <c r="AA41" s="1272" t="str">
        <f t="shared" si="16"/>
        <v/>
      </c>
      <c r="AB41" s="1270" t="str">
        <f t="shared" si="16"/>
        <v/>
      </c>
      <c r="AC41" s="1271" t="str">
        <f t="shared" si="16"/>
        <v/>
      </c>
      <c r="AD41" s="1271" t="str">
        <f t="shared" si="16"/>
        <v/>
      </c>
      <c r="AE41" s="1271" t="str">
        <f t="shared" si="16"/>
        <v/>
      </c>
      <c r="AF41" s="1271" t="str">
        <f t="shared" si="16"/>
        <v/>
      </c>
      <c r="AG41" s="1271" t="str">
        <f t="shared" si="16"/>
        <v/>
      </c>
      <c r="AH41" s="1272" t="str">
        <f t="shared" si="16"/>
        <v/>
      </c>
      <c r="AI41" s="1273" t="str">
        <f t="shared" si="16"/>
        <v/>
      </c>
      <c r="AJ41" s="1271" t="str">
        <f t="shared" si="16"/>
        <v/>
      </c>
      <c r="AK41" s="1271" t="str">
        <f t="shared" si="16"/>
        <v/>
      </c>
      <c r="AL41" s="1274">
        <f>SUM(G41:AH41)</f>
        <v>0</v>
      </c>
      <c r="AM41" s="1275">
        <f>AL41/4</f>
        <v>0</v>
      </c>
      <c r="AN41" s="1276" t="str">
        <f>IF(C40="","",C40)</f>
        <v/>
      </c>
      <c r="AO41" s="1277" t="str">
        <f>IF(D40="","",D40)</f>
        <v/>
      </c>
      <c r="AP41" s="1278" t="str">
        <f>IF(D40&lt;&gt;"",VLOOKUP(D40,$AU$2:$AV$6,2,FALSE),"")</f>
        <v/>
      </c>
      <c r="AQ41" s="1275" t="e">
        <f>ROUNDDOWN(AL41/$AL$6,2)</f>
        <v>#DIV/0!</v>
      </c>
      <c r="AR41" s="1275" t="e">
        <f>IF(AP41=1,"",AQ41)</f>
        <v>#DIV/0!</v>
      </c>
    </row>
    <row r="42" spans="1:44" ht="15.9" customHeight="1">
      <c r="A42" s="1213"/>
      <c r="B42" s="2581" t="s">
        <v>1990</v>
      </c>
      <c r="C42" s="2566"/>
      <c r="D42" s="2568"/>
      <c r="E42" s="2570"/>
      <c r="F42" s="1258" t="s">
        <v>1973</v>
      </c>
      <c r="G42" s="1259"/>
      <c r="H42" s="1260"/>
      <c r="I42" s="1261"/>
      <c r="J42" s="1261"/>
      <c r="K42" s="1261"/>
      <c r="L42" s="1261"/>
      <c r="M42" s="1262"/>
      <c r="N42" s="1259"/>
      <c r="O42" s="1260"/>
      <c r="P42" s="1261"/>
      <c r="Q42" s="1261"/>
      <c r="R42" s="1261"/>
      <c r="S42" s="1261"/>
      <c r="T42" s="1262"/>
      <c r="U42" s="1259"/>
      <c r="V42" s="1260"/>
      <c r="W42" s="1261"/>
      <c r="X42" s="1261"/>
      <c r="Y42" s="1261"/>
      <c r="Z42" s="1261"/>
      <c r="AA42" s="1262"/>
      <c r="AB42" s="1259"/>
      <c r="AC42" s="1260"/>
      <c r="AD42" s="1261"/>
      <c r="AE42" s="1261"/>
      <c r="AF42" s="1261"/>
      <c r="AG42" s="1261"/>
      <c r="AH42" s="1262"/>
      <c r="AI42" s="1263"/>
      <c r="AJ42" s="1261"/>
      <c r="AK42" s="1261"/>
      <c r="AL42" s="1264">
        <f>SUM(G43:AK43)</f>
        <v>0</v>
      </c>
      <c r="AM42" s="1265"/>
      <c r="AN42" s="1266"/>
      <c r="AO42" s="1267"/>
      <c r="AP42" s="1265"/>
      <c r="AQ42" s="1268"/>
      <c r="AR42" s="1268"/>
    </row>
    <row r="43" spans="1:44" ht="15.9" customHeight="1">
      <c r="A43" s="1213"/>
      <c r="B43" s="2581"/>
      <c r="C43" s="2582"/>
      <c r="D43" s="2583"/>
      <c r="E43" s="2584"/>
      <c r="F43" s="1269" t="s">
        <v>1974</v>
      </c>
      <c r="G43" s="1270" t="str">
        <f t="shared" ref="G43:AK43" si="17">IF(G42&lt;&gt;"",VLOOKUP(G42,$AC$197:$AL$221,9,FALSE),"")</f>
        <v/>
      </c>
      <c r="H43" s="1271" t="str">
        <f t="shared" si="17"/>
        <v/>
      </c>
      <c r="I43" s="1271" t="str">
        <f t="shared" si="17"/>
        <v/>
      </c>
      <c r="J43" s="1271" t="str">
        <f t="shared" si="17"/>
        <v/>
      </c>
      <c r="K43" s="1271" t="str">
        <f t="shared" si="17"/>
        <v/>
      </c>
      <c r="L43" s="1271" t="str">
        <f t="shared" si="17"/>
        <v/>
      </c>
      <c r="M43" s="1272" t="str">
        <f t="shared" si="17"/>
        <v/>
      </c>
      <c r="N43" s="1270" t="str">
        <f t="shared" si="17"/>
        <v/>
      </c>
      <c r="O43" s="1271" t="str">
        <f t="shared" si="17"/>
        <v/>
      </c>
      <c r="P43" s="1271" t="str">
        <f t="shared" si="17"/>
        <v/>
      </c>
      <c r="Q43" s="1271" t="str">
        <f t="shared" si="17"/>
        <v/>
      </c>
      <c r="R43" s="1271" t="str">
        <f t="shared" si="17"/>
        <v/>
      </c>
      <c r="S43" s="1271" t="str">
        <f t="shared" si="17"/>
        <v/>
      </c>
      <c r="T43" s="1272" t="str">
        <f t="shared" si="17"/>
        <v/>
      </c>
      <c r="U43" s="1270" t="str">
        <f t="shared" si="17"/>
        <v/>
      </c>
      <c r="V43" s="1271" t="str">
        <f t="shared" si="17"/>
        <v/>
      </c>
      <c r="W43" s="1271" t="str">
        <f t="shared" si="17"/>
        <v/>
      </c>
      <c r="X43" s="1271" t="str">
        <f t="shared" si="17"/>
        <v/>
      </c>
      <c r="Y43" s="1271" t="str">
        <f t="shared" si="17"/>
        <v/>
      </c>
      <c r="Z43" s="1271" t="str">
        <f t="shared" si="17"/>
        <v/>
      </c>
      <c r="AA43" s="1272" t="str">
        <f t="shared" si="17"/>
        <v/>
      </c>
      <c r="AB43" s="1270" t="str">
        <f t="shared" si="17"/>
        <v/>
      </c>
      <c r="AC43" s="1271" t="str">
        <f t="shared" si="17"/>
        <v/>
      </c>
      <c r="AD43" s="1271" t="str">
        <f t="shared" si="17"/>
        <v/>
      </c>
      <c r="AE43" s="1271" t="str">
        <f t="shared" si="17"/>
        <v/>
      </c>
      <c r="AF43" s="1271" t="str">
        <f t="shared" si="17"/>
        <v/>
      </c>
      <c r="AG43" s="1271" t="str">
        <f t="shared" si="17"/>
        <v/>
      </c>
      <c r="AH43" s="1272" t="str">
        <f t="shared" si="17"/>
        <v/>
      </c>
      <c r="AI43" s="1273" t="str">
        <f t="shared" si="17"/>
        <v/>
      </c>
      <c r="AJ43" s="1271" t="str">
        <f t="shared" si="17"/>
        <v/>
      </c>
      <c r="AK43" s="1271" t="str">
        <f t="shared" si="17"/>
        <v/>
      </c>
      <c r="AL43" s="1274">
        <f>SUM(G43:AH43)</f>
        <v>0</v>
      </c>
      <c r="AM43" s="1275">
        <f>AL43/4</f>
        <v>0</v>
      </c>
      <c r="AN43" s="1276" t="str">
        <f>IF(C42="","",C42)</f>
        <v/>
      </c>
      <c r="AO43" s="1277" t="str">
        <f>IF(D42="","",D42)</f>
        <v/>
      </c>
      <c r="AP43" s="1278" t="str">
        <f>IF(D42&lt;&gt;"",VLOOKUP(D42,$AU$2:$AV$6,2,FALSE),"")</f>
        <v/>
      </c>
      <c r="AQ43" s="1275" t="e">
        <f>ROUNDDOWN(AL43/$AL$6,2)</f>
        <v>#DIV/0!</v>
      </c>
      <c r="AR43" s="1275" t="e">
        <f>IF(AP43=1,"",AQ43)</f>
        <v>#DIV/0!</v>
      </c>
    </row>
    <row r="44" spans="1:44" ht="15.9" customHeight="1">
      <c r="A44" s="1213"/>
      <c r="B44" s="2581" t="s">
        <v>1991</v>
      </c>
      <c r="C44" s="2566"/>
      <c r="D44" s="2568"/>
      <c r="E44" s="2570"/>
      <c r="F44" s="1258" t="s">
        <v>1973</v>
      </c>
      <c r="G44" s="1259"/>
      <c r="H44" s="1260"/>
      <c r="I44" s="1261"/>
      <c r="J44" s="1261"/>
      <c r="K44" s="1261"/>
      <c r="L44" s="1261"/>
      <c r="M44" s="1262"/>
      <c r="N44" s="1259"/>
      <c r="O44" s="1260"/>
      <c r="P44" s="1261"/>
      <c r="Q44" s="1261"/>
      <c r="R44" s="1261"/>
      <c r="S44" s="1261"/>
      <c r="T44" s="1262"/>
      <c r="U44" s="1259"/>
      <c r="V44" s="1260"/>
      <c r="W44" s="1261"/>
      <c r="X44" s="1261"/>
      <c r="Y44" s="1261"/>
      <c r="Z44" s="1261"/>
      <c r="AA44" s="1262"/>
      <c r="AB44" s="1259"/>
      <c r="AC44" s="1260"/>
      <c r="AD44" s="1261"/>
      <c r="AE44" s="1261"/>
      <c r="AF44" s="1261"/>
      <c r="AG44" s="1261"/>
      <c r="AH44" s="1262"/>
      <c r="AI44" s="1263"/>
      <c r="AJ44" s="1261"/>
      <c r="AK44" s="1261"/>
      <c r="AL44" s="1264">
        <f>SUM(G45:AK45)</f>
        <v>0</v>
      </c>
      <c r="AM44" s="1265"/>
      <c r="AN44" s="1266"/>
      <c r="AO44" s="1267"/>
      <c r="AP44" s="1265"/>
      <c r="AQ44" s="1268"/>
      <c r="AR44" s="1268"/>
    </row>
    <row r="45" spans="1:44" ht="15.9" customHeight="1">
      <c r="A45" s="1213"/>
      <c r="B45" s="2581"/>
      <c r="C45" s="2582"/>
      <c r="D45" s="2583"/>
      <c r="E45" s="2584"/>
      <c r="F45" s="1269" t="s">
        <v>1974</v>
      </c>
      <c r="G45" s="1270" t="str">
        <f t="shared" ref="G45:AK45" si="18">IF(G44&lt;&gt;"",VLOOKUP(G44,$AC$197:$AL$221,9,FALSE),"")</f>
        <v/>
      </c>
      <c r="H45" s="1271" t="str">
        <f t="shared" si="18"/>
        <v/>
      </c>
      <c r="I45" s="1271" t="str">
        <f t="shared" si="18"/>
        <v/>
      </c>
      <c r="J45" s="1271" t="str">
        <f t="shared" si="18"/>
        <v/>
      </c>
      <c r="K45" s="1271" t="str">
        <f t="shared" si="18"/>
        <v/>
      </c>
      <c r="L45" s="1271" t="str">
        <f t="shared" si="18"/>
        <v/>
      </c>
      <c r="M45" s="1272" t="str">
        <f t="shared" si="18"/>
        <v/>
      </c>
      <c r="N45" s="1270" t="str">
        <f t="shared" si="18"/>
        <v/>
      </c>
      <c r="O45" s="1271" t="str">
        <f t="shared" si="18"/>
        <v/>
      </c>
      <c r="P45" s="1271" t="str">
        <f t="shared" si="18"/>
        <v/>
      </c>
      <c r="Q45" s="1271" t="str">
        <f t="shared" si="18"/>
        <v/>
      </c>
      <c r="R45" s="1271" t="str">
        <f t="shared" si="18"/>
        <v/>
      </c>
      <c r="S45" s="1271" t="str">
        <f t="shared" si="18"/>
        <v/>
      </c>
      <c r="T45" s="1272" t="str">
        <f t="shared" si="18"/>
        <v/>
      </c>
      <c r="U45" s="1270" t="str">
        <f t="shared" si="18"/>
        <v/>
      </c>
      <c r="V45" s="1271" t="str">
        <f t="shared" si="18"/>
        <v/>
      </c>
      <c r="W45" s="1271" t="str">
        <f t="shared" si="18"/>
        <v/>
      </c>
      <c r="X45" s="1271" t="str">
        <f t="shared" si="18"/>
        <v/>
      </c>
      <c r="Y45" s="1271" t="str">
        <f t="shared" si="18"/>
        <v/>
      </c>
      <c r="Z45" s="1271" t="str">
        <f t="shared" si="18"/>
        <v/>
      </c>
      <c r="AA45" s="1272" t="str">
        <f t="shared" si="18"/>
        <v/>
      </c>
      <c r="AB45" s="1270" t="str">
        <f t="shared" si="18"/>
        <v/>
      </c>
      <c r="AC45" s="1271" t="str">
        <f t="shared" si="18"/>
        <v/>
      </c>
      <c r="AD45" s="1271" t="str">
        <f t="shared" si="18"/>
        <v/>
      </c>
      <c r="AE45" s="1271" t="str">
        <f t="shared" si="18"/>
        <v/>
      </c>
      <c r="AF45" s="1271" t="str">
        <f t="shared" si="18"/>
        <v/>
      </c>
      <c r="AG45" s="1271" t="str">
        <f t="shared" si="18"/>
        <v/>
      </c>
      <c r="AH45" s="1272" t="str">
        <f t="shared" si="18"/>
        <v/>
      </c>
      <c r="AI45" s="1273" t="str">
        <f t="shared" si="18"/>
        <v/>
      </c>
      <c r="AJ45" s="1271" t="str">
        <f t="shared" si="18"/>
        <v/>
      </c>
      <c r="AK45" s="1271" t="str">
        <f t="shared" si="18"/>
        <v/>
      </c>
      <c r="AL45" s="1274">
        <f>SUM(G45:AH45)</f>
        <v>0</v>
      </c>
      <c r="AM45" s="1275">
        <f>AL45/4</f>
        <v>0</v>
      </c>
      <c r="AN45" s="1276" t="str">
        <f>IF(C44="","",C44)</f>
        <v/>
      </c>
      <c r="AO45" s="1277" t="str">
        <f>IF(D44="","",D44)</f>
        <v/>
      </c>
      <c r="AP45" s="1278" t="str">
        <f>IF(D44&lt;&gt;"",VLOOKUP(D44,$AU$2:$AV$6,2,FALSE),"")</f>
        <v/>
      </c>
      <c r="AQ45" s="1275" t="e">
        <f>ROUNDDOWN(AL45/$AL$6,2)</f>
        <v>#DIV/0!</v>
      </c>
      <c r="AR45" s="1275" t="e">
        <f>IF(AP45=1,"",AQ45)</f>
        <v>#DIV/0!</v>
      </c>
    </row>
    <row r="46" spans="1:44" ht="15.9" customHeight="1">
      <c r="A46" s="1213"/>
      <c r="B46" s="2581" t="s">
        <v>1992</v>
      </c>
      <c r="C46" s="2566"/>
      <c r="D46" s="2568"/>
      <c r="E46" s="2570"/>
      <c r="F46" s="1258" t="s">
        <v>1973</v>
      </c>
      <c r="G46" s="1259"/>
      <c r="H46" s="1260"/>
      <c r="I46" s="1261"/>
      <c r="J46" s="1261"/>
      <c r="K46" s="1261"/>
      <c r="L46" s="1261"/>
      <c r="M46" s="1262"/>
      <c r="N46" s="1259"/>
      <c r="O46" s="1260"/>
      <c r="P46" s="1261"/>
      <c r="Q46" s="1261"/>
      <c r="R46" s="1261"/>
      <c r="S46" s="1261"/>
      <c r="T46" s="1262"/>
      <c r="U46" s="1259"/>
      <c r="V46" s="1260"/>
      <c r="W46" s="1261"/>
      <c r="X46" s="1261"/>
      <c r="Y46" s="1261"/>
      <c r="Z46" s="1261"/>
      <c r="AA46" s="1262"/>
      <c r="AB46" s="1259"/>
      <c r="AC46" s="1260"/>
      <c r="AD46" s="1261"/>
      <c r="AE46" s="1261"/>
      <c r="AF46" s="1261"/>
      <c r="AG46" s="1261"/>
      <c r="AH46" s="1262"/>
      <c r="AI46" s="1279"/>
      <c r="AJ46" s="1260"/>
      <c r="AK46" s="1260"/>
      <c r="AL46" s="1264">
        <f>SUM(G47:AK47)</f>
        <v>0</v>
      </c>
      <c r="AM46" s="1265"/>
      <c r="AN46" s="1266"/>
      <c r="AO46" s="1267"/>
      <c r="AP46" s="1265"/>
      <c r="AQ46" s="1268"/>
      <c r="AR46" s="1268"/>
    </row>
    <row r="47" spans="1:44" ht="15.9" customHeight="1">
      <c r="A47" s="1213"/>
      <c r="B47" s="2581"/>
      <c r="C47" s="2582"/>
      <c r="D47" s="2583"/>
      <c r="E47" s="2584"/>
      <c r="F47" s="1269" t="s">
        <v>1974</v>
      </c>
      <c r="G47" s="1270" t="str">
        <f t="shared" ref="G47:AK47" si="19">IF(G46&lt;&gt;"",VLOOKUP(G46,$AC$197:$AL$221,9,FALSE),"")</f>
        <v/>
      </c>
      <c r="H47" s="1271" t="str">
        <f t="shared" si="19"/>
        <v/>
      </c>
      <c r="I47" s="1271" t="str">
        <f t="shared" si="19"/>
        <v/>
      </c>
      <c r="J47" s="1271" t="str">
        <f t="shared" si="19"/>
        <v/>
      </c>
      <c r="K47" s="1271" t="str">
        <f t="shared" si="19"/>
        <v/>
      </c>
      <c r="L47" s="1271" t="str">
        <f t="shared" si="19"/>
        <v/>
      </c>
      <c r="M47" s="1272" t="str">
        <f t="shared" si="19"/>
        <v/>
      </c>
      <c r="N47" s="1270" t="str">
        <f t="shared" si="19"/>
        <v/>
      </c>
      <c r="O47" s="1271" t="str">
        <f t="shared" si="19"/>
        <v/>
      </c>
      <c r="P47" s="1271" t="str">
        <f t="shared" si="19"/>
        <v/>
      </c>
      <c r="Q47" s="1271" t="str">
        <f t="shared" si="19"/>
        <v/>
      </c>
      <c r="R47" s="1271" t="str">
        <f t="shared" si="19"/>
        <v/>
      </c>
      <c r="S47" s="1271" t="str">
        <f t="shared" si="19"/>
        <v/>
      </c>
      <c r="T47" s="1272" t="str">
        <f t="shared" si="19"/>
        <v/>
      </c>
      <c r="U47" s="1270" t="str">
        <f t="shared" si="19"/>
        <v/>
      </c>
      <c r="V47" s="1271" t="str">
        <f t="shared" si="19"/>
        <v/>
      </c>
      <c r="W47" s="1271" t="str">
        <f t="shared" si="19"/>
        <v/>
      </c>
      <c r="X47" s="1271" t="str">
        <f t="shared" si="19"/>
        <v/>
      </c>
      <c r="Y47" s="1271" t="str">
        <f t="shared" si="19"/>
        <v/>
      </c>
      <c r="Z47" s="1271" t="str">
        <f t="shared" si="19"/>
        <v/>
      </c>
      <c r="AA47" s="1272" t="str">
        <f t="shared" si="19"/>
        <v/>
      </c>
      <c r="AB47" s="1270" t="str">
        <f t="shared" si="19"/>
        <v/>
      </c>
      <c r="AC47" s="1271" t="str">
        <f t="shared" si="19"/>
        <v/>
      </c>
      <c r="AD47" s="1271" t="str">
        <f t="shared" si="19"/>
        <v/>
      </c>
      <c r="AE47" s="1271" t="str">
        <f t="shared" si="19"/>
        <v/>
      </c>
      <c r="AF47" s="1271" t="str">
        <f t="shared" si="19"/>
        <v/>
      </c>
      <c r="AG47" s="1271" t="str">
        <f t="shared" si="19"/>
        <v/>
      </c>
      <c r="AH47" s="1272" t="str">
        <f t="shared" si="19"/>
        <v/>
      </c>
      <c r="AI47" s="1273" t="str">
        <f t="shared" si="19"/>
        <v/>
      </c>
      <c r="AJ47" s="1271" t="str">
        <f t="shared" si="19"/>
        <v/>
      </c>
      <c r="AK47" s="1271" t="str">
        <f t="shared" si="19"/>
        <v/>
      </c>
      <c r="AL47" s="1274">
        <f>SUM(G47:AH47)</f>
        <v>0</v>
      </c>
      <c r="AM47" s="1275">
        <f>AL47/4</f>
        <v>0</v>
      </c>
      <c r="AN47" s="1276" t="str">
        <f>IF(C46="","",C46)</f>
        <v/>
      </c>
      <c r="AO47" s="1277" t="str">
        <f>IF(D46="","",D46)</f>
        <v/>
      </c>
      <c r="AP47" s="1278" t="str">
        <f>IF(D46&lt;&gt;"",VLOOKUP(D46,$AU$2:$AV$6,2,FALSE),"")</f>
        <v/>
      </c>
      <c r="AQ47" s="1275" t="e">
        <f>ROUNDDOWN(AL47/$AL$6,2)</f>
        <v>#DIV/0!</v>
      </c>
      <c r="AR47" s="1275" t="e">
        <f>IF(AP47=1,"",AQ47)</f>
        <v>#DIV/0!</v>
      </c>
    </row>
    <row r="48" spans="1:44" ht="15.9" customHeight="1">
      <c r="A48" s="1213"/>
      <c r="B48" s="2581" t="s">
        <v>1993</v>
      </c>
      <c r="C48" s="2566"/>
      <c r="D48" s="2568"/>
      <c r="E48" s="2570"/>
      <c r="F48" s="1258" t="s">
        <v>1973</v>
      </c>
      <c r="G48" s="1259"/>
      <c r="H48" s="1260"/>
      <c r="I48" s="1261"/>
      <c r="J48" s="1261"/>
      <c r="K48" s="1261"/>
      <c r="L48" s="1261"/>
      <c r="M48" s="1262"/>
      <c r="N48" s="1259"/>
      <c r="O48" s="1260"/>
      <c r="P48" s="1261"/>
      <c r="Q48" s="1261"/>
      <c r="R48" s="1261"/>
      <c r="S48" s="1261"/>
      <c r="T48" s="1262"/>
      <c r="U48" s="1259"/>
      <c r="V48" s="1260"/>
      <c r="W48" s="1261"/>
      <c r="X48" s="1261"/>
      <c r="Y48" s="1261"/>
      <c r="Z48" s="1261"/>
      <c r="AA48" s="1262"/>
      <c r="AB48" s="1259"/>
      <c r="AC48" s="1260"/>
      <c r="AD48" s="1261"/>
      <c r="AE48" s="1261"/>
      <c r="AF48" s="1261"/>
      <c r="AG48" s="1261"/>
      <c r="AH48" s="1262"/>
      <c r="AI48" s="1279"/>
      <c r="AJ48" s="1260"/>
      <c r="AK48" s="1260"/>
      <c r="AL48" s="1264">
        <f>SUM(G49:AK49)</f>
        <v>0</v>
      </c>
      <c r="AM48" s="1265"/>
      <c r="AN48" s="1266"/>
      <c r="AO48" s="1267"/>
      <c r="AP48" s="1265"/>
      <c r="AQ48" s="1268"/>
      <c r="AR48" s="1268"/>
    </row>
    <row r="49" spans="1:44" ht="15.9" customHeight="1">
      <c r="A49" s="1213"/>
      <c r="B49" s="2581"/>
      <c r="C49" s="2582"/>
      <c r="D49" s="2583"/>
      <c r="E49" s="2584"/>
      <c r="F49" s="1269" t="s">
        <v>1974</v>
      </c>
      <c r="G49" s="1270" t="str">
        <f t="shared" ref="G49:AK49" si="20">IF(G48&lt;&gt;"",VLOOKUP(G48,$AC$197:$AL$221,9,FALSE),"")</f>
        <v/>
      </c>
      <c r="H49" s="1271" t="str">
        <f t="shared" si="20"/>
        <v/>
      </c>
      <c r="I49" s="1271" t="str">
        <f t="shared" si="20"/>
        <v/>
      </c>
      <c r="J49" s="1271" t="str">
        <f t="shared" si="20"/>
        <v/>
      </c>
      <c r="K49" s="1271" t="str">
        <f t="shared" si="20"/>
        <v/>
      </c>
      <c r="L49" s="1271" t="str">
        <f t="shared" si="20"/>
        <v/>
      </c>
      <c r="M49" s="1272" t="str">
        <f t="shared" si="20"/>
        <v/>
      </c>
      <c r="N49" s="1270" t="str">
        <f t="shared" si="20"/>
        <v/>
      </c>
      <c r="O49" s="1271" t="str">
        <f t="shared" si="20"/>
        <v/>
      </c>
      <c r="P49" s="1271" t="str">
        <f t="shared" si="20"/>
        <v/>
      </c>
      <c r="Q49" s="1271" t="str">
        <f t="shared" si="20"/>
        <v/>
      </c>
      <c r="R49" s="1271" t="str">
        <f t="shared" si="20"/>
        <v/>
      </c>
      <c r="S49" s="1271" t="str">
        <f t="shared" si="20"/>
        <v/>
      </c>
      <c r="T49" s="1272" t="str">
        <f t="shared" si="20"/>
        <v/>
      </c>
      <c r="U49" s="1270" t="str">
        <f t="shared" si="20"/>
        <v/>
      </c>
      <c r="V49" s="1271" t="str">
        <f t="shared" si="20"/>
        <v/>
      </c>
      <c r="W49" s="1271" t="str">
        <f t="shared" si="20"/>
        <v/>
      </c>
      <c r="X49" s="1271" t="str">
        <f t="shared" si="20"/>
        <v/>
      </c>
      <c r="Y49" s="1271" t="str">
        <f t="shared" si="20"/>
        <v/>
      </c>
      <c r="Z49" s="1271" t="str">
        <f t="shared" si="20"/>
        <v/>
      </c>
      <c r="AA49" s="1272" t="str">
        <f t="shared" si="20"/>
        <v/>
      </c>
      <c r="AB49" s="1270" t="str">
        <f t="shared" si="20"/>
        <v/>
      </c>
      <c r="AC49" s="1271" t="str">
        <f t="shared" si="20"/>
        <v/>
      </c>
      <c r="AD49" s="1271" t="str">
        <f t="shared" si="20"/>
        <v/>
      </c>
      <c r="AE49" s="1271" t="str">
        <f t="shared" si="20"/>
        <v/>
      </c>
      <c r="AF49" s="1271" t="str">
        <f t="shared" si="20"/>
        <v/>
      </c>
      <c r="AG49" s="1271" t="str">
        <f t="shared" si="20"/>
        <v/>
      </c>
      <c r="AH49" s="1272" t="str">
        <f t="shared" si="20"/>
        <v/>
      </c>
      <c r="AI49" s="1273" t="str">
        <f t="shared" si="20"/>
        <v/>
      </c>
      <c r="AJ49" s="1271" t="str">
        <f t="shared" si="20"/>
        <v/>
      </c>
      <c r="AK49" s="1271" t="str">
        <f t="shared" si="20"/>
        <v/>
      </c>
      <c r="AL49" s="1274">
        <f>SUM(G49:AH49)</f>
        <v>0</v>
      </c>
      <c r="AM49" s="1275">
        <f>AL49/4</f>
        <v>0</v>
      </c>
      <c r="AN49" s="1276" t="str">
        <f>IF(C48="","",C48)</f>
        <v/>
      </c>
      <c r="AO49" s="1277" t="str">
        <f>IF(D48="","",D48)</f>
        <v/>
      </c>
      <c r="AP49" s="1278" t="str">
        <f>IF(D48&lt;&gt;"",VLOOKUP(D48,$AU$2:$AV$6,2,FALSE),"")</f>
        <v/>
      </c>
      <c r="AQ49" s="1275" t="e">
        <f>ROUNDDOWN(AL49/$AL$6,2)</f>
        <v>#DIV/0!</v>
      </c>
      <c r="AR49" s="1275" t="e">
        <f>IF(AP49=1,"",AQ49)</f>
        <v>#DIV/0!</v>
      </c>
    </row>
    <row r="50" spans="1:44" ht="15.9" customHeight="1">
      <c r="A50" s="1213"/>
      <c r="B50" s="2581" t="s">
        <v>1994</v>
      </c>
      <c r="C50" s="2566"/>
      <c r="D50" s="2568"/>
      <c r="E50" s="2570"/>
      <c r="F50" s="1258" t="s">
        <v>1973</v>
      </c>
      <c r="G50" s="1259"/>
      <c r="H50" s="1260"/>
      <c r="I50" s="1261"/>
      <c r="J50" s="1261"/>
      <c r="K50" s="1261"/>
      <c r="L50" s="1261"/>
      <c r="M50" s="1262"/>
      <c r="N50" s="1259"/>
      <c r="O50" s="1260"/>
      <c r="P50" s="1261"/>
      <c r="Q50" s="1261"/>
      <c r="R50" s="1261"/>
      <c r="S50" s="1261"/>
      <c r="T50" s="1262"/>
      <c r="U50" s="1259"/>
      <c r="V50" s="1260"/>
      <c r="W50" s="1261"/>
      <c r="X50" s="1261"/>
      <c r="Y50" s="1261"/>
      <c r="Z50" s="1261"/>
      <c r="AA50" s="1262"/>
      <c r="AB50" s="1259"/>
      <c r="AC50" s="1260"/>
      <c r="AD50" s="1261"/>
      <c r="AE50" s="1261"/>
      <c r="AF50" s="1261"/>
      <c r="AG50" s="1261"/>
      <c r="AH50" s="1262"/>
      <c r="AI50" s="1263"/>
      <c r="AJ50" s="1261"/>
      <c r="AK50" s="1261"/>
      <c r="AL50" s="1264">
        <f>SUM(G51:AK51)</f>
        <v>0</v>
      </c>
      <c r="AM50" s="1265"/>
      <c r="AN50" s="1266"/>
      <c r="AO50" s="1267"/>
      <c r="AP50" s="1265"/>
      <c r="AQ50" s="1268"/>
      <c r="AR50" s="1268"/>
    </row>
    <row r="51" spans="1:44" ht="15.9" customHeight="1">
      <c r="A51" s="1213"/>
      <c r="B51" s="2581"/>
      <c r="C51" s="2582"/>
      <c r="D51" s="2583"/>
      <c r="E51" s="2584"/>
      <c r="F51" s="1269" t="s">
        <v>1974</v>
      </c>
      <c r="G51" s="1270" t="str">
        <f t="shared" ref="G51:AK51" si="21">IF(G50&lt;&gt;"",VLOOKUP(G50,$AC$197:$AL$221,9,FALSE),"")</f>
        <v/>
      </c>
      <c r="H51" s="1271" t="str">
        <f t="shared" si="21"/>
        <v/>
      </c>
      <c r="I51" s="1271" t="str">
        <f t="shared" si="21"/>
        <v/>
      </c>
      <c r="J51" s="1271" t="str">
        <f t="shared" si="21"/>
        <v/>
      </c>
      <c r="K51" s="1271" t="str">
        <f t="shared" si="21"/>
        <v/>
      </c>
      <c r="L51" s="1271" t="str">
        <f t="shared" si="21"/>
        <v/>
      </c>
      <c r="M51" s="1272" t="str">
        <f t="shared" si="21"/>
        <v/>
      </c>
      <c r="N51" s="1270" t="str">
        <f t="shared" si="21"/>
        <v/>
      </c>
      <c r="O51" s="1271" t="str">
        <f t="shared" si="21"/>
        <v/>
      </c>
      <c r="P51" s="1271" t="str">
        <f t="shared" si="21"/>
        <v/>
      </c>
      <c r="Q51" s="1271" t="str">
        <f t="shared" si="21"/>
        <v/>
      </c>
      <c r="R51" s="1271" t="str">
        <f t="shared" si="21"/>
        <v/>
      </c>
      <c r="S51" s="1271" t="str">
        <f t="shared" si="21"/>
        <v/>
      </c>
      <c r="T51" s="1272" t="str">
        <f t="shared" si="21"/>
        <v/>
      </c>
      <c r="U51" s="1270" t="str">
        <f t="shared" si="21"/>
        <v/>
      </c>
      <c r="V51" s="1271" t="str">
        <f t="shared" si="21"/>
        <v/>
      </c>
      <c r="W51" s="1271" t="str">
        <f t="shared" si="21"/>
        <v/>
      </c>
      <c r="X51" s="1271" t="str">
        <f t="shared" si="21"/>
        <v/>
      </c>
      <c r="Y51" s="1271" t="str">
        <f t="shared" si="21"/>
        <v/>
      </c>
      <c r="Z51" s="1271" t="str">
        <f t="shared" si="21"/>
        <v/>
      </c>
      <c r="AA51" s="1272" t="str">
        <f t="shared" si="21"/>
        <v/>
      </c>
      <c r="AB51" s="1270" t="str">
        <f t="shared" si="21"/>
        <v/>
      </c>
      <c r="AC51" s="1271" t="str">
        <f t="shared" si="21"/>
        <v/>
      </c>
      <c r="AD51" s="1271" t="str">
        <f t="shared" si="21"/>
        <v/>
      </c>
      <c r="AE51" s="1271" t="str">
        <f t="shared" si="21"/>
        <v/>
      </c>
      <c r="AF51" s="1271" t="str">
        <f t="shared" si="21"/>
        <v/>
      </c>
      <c r="AG51" s="1271" t="str">
        <f t="shared" si="21"/>
        <v/>
      </c>
      <c r="AH51" s="1272" t="str">
        <f t="shared" si="21"/>
        <v/>
      </c>
      <c r="AI51" s="1273" t="str">
        <f t="shared" si="21"/>
        <v/>
      </c>
      <c r="AJ51" s="1271" t="str">
        <f t="shared" si="21"/>
        <v/>
      </c>
      <c r="AK51" s="1271" t="str">
        <f t="shared" si="21"/>
        <v/>
      </c>
      <c r="AL51" s="1274">
        <f>SUM(G51:AH51)</f>
        <v>0</v>
      </c>
      <c r="AM51" s="1275">
        <f>AL51/4</f>
        <v>0</v>
      </c>
      <c r="AN51" s="1276" t="str">
        <f>IF(C50="","",C50)</f>
        <v/>
      </c>
      <c r="AO51" s="1277" t="str">
        <f>IF(D50="","",D50)</f>
        <v/>
      </c>
      <c r="AP51" s="1278" t="str">
        <f>IF(D50&lt;&gt;"",VLOOKUP(D50,$AU$2:$AV$6,2,FALSE),"")</f>
        <v/>
      </c>
      <c r="AQ51" s="1275" t="e">
        <f>ROUNDDOWN(AL51/$AL$6,2)</f>
        <v>#DIV/0!</v>
      </c>
      <c r="AR51" s="1275" t="e">
        <f>IF(AP51=1,"",AQ51)</f>
        <v>#DIV/0!</v>
      </c>
    </row>
    <row r="52" spans="1:44" ht="15.9" customHeight="1">
      <c r="A52" s="1213"/>
      <c r="B52" s="2581" t="s">
        <v>1995</v>
      </c>
      <c r="C52" s="2566"/>
      <c r="D52" s="2568"/>
      <c r="E52" s="2570"/>
      <c r="F52" s="1258" t="s">
        <v>1973</v>
      </c>
      <c r="G52" s="1259"/>
      <c r="H52" s="1260"/>
      <c r="I52" s="1261"/>
      <c r="J52" s="1261"/>
      <c r="K52" s="1261"/>
      <c r="L52" s="1261"/>
      <c r="M52" s="1262"/>
      <c r="N52" s="1259"/>
      <c r="O52" s="1260"/>
      <c r="P52" s="1261"/>
      <c r="Q52" s="1261"/>
      <c r="R52" s="1261"/>
      <c r="S52" s="1261"/>
      <c r="T52" s="1262"/>
      <c r="U52" s="1259"/>
      <c r="V52" s="1260"/>
      <c r="W52" s="1261"/>
      <c r="X52" s="1261"/>
      <c r="Y52" s="1261"/>
      <c r="Z52" s="1261"/>
      <c r="AA52" s="1262"/>
      <c r="AB52" s="1259"/>
      <c r="AC52" s="1260"/>
      <c r="AD52" s="1261"/>
      <c r="AE52" s="1261"/>
      <c r="AF52" s="1261"/>
      <c r="AG52" s="1261"/>
      <c r="AH52" s="1262"/>
      <c r="AI52" s="1263"/>
      <c r="AJ52" s="1261"/>
      <c r="AK52" s="1261"/>
      <c r="AL52" s="1264">
        <f>SUM(G53:AK53)</f>
        <v>0</v>
      </c>
      <c r="AM52" s="1265"/>
      <c r="AN52" s="1266"/>
      <c r="AO52" s="1267"/>
      <c r="AP52" s="1265"/>
      <c r="AQ52" s="1268"/>
      <c r="AR52" s="1268"/>
    </row>
    <row r="53" spans="1:44" ht="15.9" customHeight="1">
      <c r="A53" s="1213"/>
      <c r="B53" s="2581"/>
      <c r="C53" s="2582"/>
      <c r="D53" s="2583"/>
      <c r="E53" s="2584"/>
      <c r="F53" s="1269" t="s">
        <v>1974</v>
      </c>
      <c r="G53" s="1270" t="str">
        <f t="shared" ref="G53:AK53" si="22">IF(G52&lt;&gt;"",VLOOKUP(G52,$AC$197:$AL$221,9,FALSE),"")</f>
        <v/>
      </c>
      <c r="H53" s="1271" t="str">
        <f t="shared" si="22"/>
        <v/>
      </c>
      <c r="I53" s="1271" t="str">
        <f t="shared" si="22"/>
        <v/>
      </c>
      <c r="J53" s="1271" t="str">
        <f t="shared" si="22"/>
        <v/>
      </c>
      <c r="K53" s="1271" t="str">
        <f t="shared" si="22"/>
        <v/>
      </c>
      <c r="L53" s="1271" t="str">
        <f t="shared" si="22"/>
        <v/>
      </c>
      <c r="M53" s="1272" t="str">
        <f t="shared" si="22"/>
        <v/>
      </c>
      <c r="N53" s="1270" t="str">
        <f t="shared" si="22"/>
        <v/>
      </c>
      <c r="O53" s="1271" t="str">
        <f t="shared" si="22"/>
        <v/>
      </c>
      <c r="P53" s="1271" t="str">
        <f t="shared" si="22"/>
        <v/>
      </c>
      <c r="Q53" s="1271" t="str">
        <f t="shared" si="22"/>
        <v/>
      </c>
      <c r="R53" s="1271" t="str">
        <f t="shared" si="22"/>
        <v/>
      </c>
      <c r="S53" s="1271" t="str">
        <f t="shared" si="22"/>
        <v/>
      </c>
      <c r="T53" s="1272" t="str">
        <f t="shared" si="22"/>
        <v/>
      </c>
      <c r="U53" s="1270" t="str">
        <f t="shared" si="22"/>
        <v/>
      </c>
      <c r="V53" s="1271" t="str">
        <f t="shared" si="22"/>
        <v/>
      </c>
      <c r="W53" s="1271" t="str">
        <f t="shared" si="22"/>
        <v/>
      </c>
      <c r="X53" s="1271" t="str">
        <f t="shared" si="22"/>
        <v/>
      </c>
      <c r="Y53" s="1271" t="str">
        <f t="shared" si="22"/>
        <v/>
      </c>
      <c r="Z53" s="1271" t="str">
        <f t="shared" si="22"/>
        <v/>
      </c>
      <c r="AA53" s="1272" t="str">
        <f t="shared" si="22"/>
        <v/>
      </c>
      <c r="AB53" s="1270" t="str">
        <f t="shared" si="22"/>
        <v/>
      </c>
      <c r="AC53" s="1271" t="str">
        <f t="shared" si="22"/>
        <v/>
      </c>
      <c r="AD53" s="1271" t="str">
        <f t="shared" si="22"/>
        <v/>
      </c>
      <c r="AE53" s="1271" t="str">
        <f t="shared" si="22"/>
        <v/>
      </c>
      <c r="AF53" s="1271" t="str">
        <f t="shared" si="22"/>
        <v/>
      </c>
      <c r="AG53" s="1271" t="str">
        <f t="shared" si="22"/>
        <v/>
      </c>
      <c r="AH53" s="1272" t="str">
        <f t="shared" si="22"/>
        <v/>
      </c>
      <c r="AI53" s="1273" t="str">
        <f t="shared" si="22"/>
        <v/>
      </c>
      <c r="AJ53" s="1271" t="str">
        <f t="shared" si="22"/>
        <v/>
      </c>
      <c r="AK53" s="1271" t="str">
        <f t="shared" si="22"/>
        <v/>
      </c>
      <c r="AL53" s="1274">
        <f>SUM(G53:AH53)</f>
        <v>0</v>
      </c>
      <c r="AM53" s="1275">
        <f>AL53/4</f>
        <v>0</v>
      </c>
      <c r="AN53" s="1276" t="str">
        <f>IF(C52="","",C52)</f>
        <v/>
      </c>
      <c r="AO53" s="1277" t="str">
        <f>IF(D52="","",D52)</f>
        <v/>
      </c>
      <c r="AP53" s="1278" t="str">
        <f>IF(D52&lt;&gt;"",VLOOKUP(D52,$AU$2:$AV$6,2,FALSE),"")</f>
        <v/>
      </c>
      <c r="AQ53" s="1275" t="e">
        <f>ROUNDDOWN(AL53/$AL$6,2)</f>
        <v>#DIV/0!</v>
      </c>
      <c r="AR53" s="1275" t="e">
        <f>IF(AP53=1,"",AQ53)</f>
        <v>#DIV/0!</v>
      </c>
    </row>
    <row r="54" spans="1:44" ht="15.9" customHeight="1">
      <c r="A54" s="1213"/>
      <c r="B54" s="2581" t="s">
        <v>1996</v>
      </c>
      <c r="C54" s="2566"/>
      <c r="D54" s="2568"/>
      <c r="E54" s="2570"/>
      <c r="F54" s="1258" t="s">
        <v>1973</v>
      </c>
      <c r="G54" s="1259"/>
      <c r="H54" s="1260"/>
      <c r="I54" s="1261"/>
      <c r="J54" s="1261"/>
      <c r="K54" s="1261"/>
      <c r="L54" s="1261"/>
      <c r="M54" s="1262"/>
      <c r="N54" s="1259"/>
      <c r="O54" s="1260"/>
      <c r="P54" s="1261"/>
      <c r="Q54" s="1261"/>
      <c r="R54" s="1261"/>
      <c r="S54" s="1261"/>
      <c r="T54" s="1262"/>
      <c r="U54" s="1259"/>
      <c r="V54" s="1260"/>
      <c r="W54" s="1261"/>
      <c r="X54" s="1261"/>
      <c r="Y54" s="1261"/>
      <c r="Z54" s="1261"/>
      <c r="AA54" s="1262"/>
      <c r="AB54" s="1259"/>
      <c r="AC54" s="1260"/>
      <c r="AD54" s="1261"/>
      <c r="AE54" s="1261"/>
      <c r="AF54" s="1261"/>
      <c r="AG54" s="1261"/>
      <c r="AH54" s="1262"/>
      <c r="AI54" s="1279"/>
      <c r="AJ54" s="1260"/>
      <c r="AK54" s="1260"/>
      <c r="AL54" s="1264">
        <f>SUM(G55:AK55)</f>
        <v>0</v>
      </c>
      <c r="AM54" s="1265"/>
      <c r="AN54" s="1266"/>
      <c r="AO54" s="1267"/>
      <c r="AP54" s="1265"/>
      <c r="AQ54" s="1268"/>
      <c r="AR54" s="1268"/>
    </row>
    <row r="55" spans="1:44" ht="15.9" customHeight="1">
      <c r="A55" s="1213"/>
      <c r="B55" s="2581"/>
      <c r="C55" s="2582"/>
      <c r="D55" s="2583"/>
      <c r="E55" s="2584"/>
      <c r="F55" s="1269" t="s">
        <v>1974</v>
      </c>
      <c r="G55" s="1270" t="str">
        <f t="shared" ref="G55:AK55" si="23">IF(G54&lt;&gt;"",VLOOKUP(G54,$AC$197:$AL$221,9,FALSE),"")</f>
        <v/>
      </c>
      <c r="H55" s="1271" t="str">
        <f t="shared" si="23"/>
        <v/>
      </c>
      <c r="I55" s="1271" t="str">
        <f t="shared" si="23"/>
        <v/>
      </c>
      <c r="J55" s="1271" t="str">
        <f t="shared" si="23"/>
        <v/>
      </c>
      <c r="K55" s="1271" t="str">
        <f t="shared" si="23"/>
        <v/>
      </c>
      <c r="L55" s="1271" t="str">
        <f t="shared" si="23"/>
        <v/>
      </c>
      <c r="M55" s="1272" t="str">
        <f t="shared" si="23"/>
        <v/>
      </c>
      <c r="N55" s="1270" t="str">
        <f t="shared" si="23"/>
        <v/>
      </c>
      <c r="O55" s="1271" t="str">
        <f t="shared" si="23"/>
        <v/>
      </c>
      <c r="P55" s="1271" t="str">
        <f t="shared" si="23"/>
        <v/>
      </c>
      <c r="Q55" s="1271" t="str">
        <f t="shared" si="23"/>
        <v/>
      </c>
      <c r="R55" s="1271" t="str">
        <f t="shared" si="23"/>
        <v/>
      </c>
      <c r="S55" s="1271" t="str">
        <f t="shared" si="23"/>
        <v/>
      </c>
      <c r="T55" s="1272" t="str">
        <f t="shared" si="23"/>
        <v/>
      </c>
      <c r="U55" s="1270" t="str">
        <f t="shared" si="23"/>
        <v/>
      </c>
      <c r="V55" s="1271" t="str">
        <f t="shared" si="23"/>
        <v/>
      </c>
      <c r="W55" s="1271" t="str">
        <f t="shared" si="23"/>
        <v/>
      </c>
      <c r="X55" s="1271" t="str">
        <f t="shared" si="23"/>
        <v/>
      </c>
      <c r="Y55" s="1271" t="str">
        <f t="shared" si="23"/>
        <v/>
      </c>
      <c r="Z55" s="1271" t="str">
        <f t="shared" si="23"/>
        <v/>
      </c>
      <c r="AA55" s="1272" t="str">
        <f t="shared" si="23"/>
        <v/>
      </c>
      <c r="AB55" s="1270" t="str">
        <f t="shared" si="23"/>
        <v/>
      </c>
      <c r="AC55" s="1271" t="str">
        <f t="shared" si="23"/>
        <v/>
      </c>
      <c r="AD55" s="1271" t="str">
        <f t="shared" si="23"/>
        <v/>
      </c>
      <c r="AE55" s="1271" t="str">
        <f t="shared" si="23"/>
        <v/>
      </c>
      <c r="AF55" s="1271" t="str">
        <f t="shared" si="23"/>
        <v/>
      </c>
      <c r="AG55" s="1271" t="str">
        <f t="shared" si="23"/>
        <v/>
      </c>
      <c r="AH55" s="1272" t="str">
        <f t="shared" si="23"/>
        <v/>
      </c>
      <c r="AI55" s="1273" t="str">
        <f t="shared" si="23"/>
        <v/>
      </c>
      <c r="AJ55" s="1271" t="str">
        <f t="shared" si="23"/>
        <v/>
      </c>
      <c r="AK55" s="1271" t="str">
        <f t="shared" si="23"/>
        <v/>
      </c>
      <c r="AL55" s="1274">
        <f>SUM(G55:AH55)</f>
        <v>0</v>
      </c>
      <c r="AM55" s="1275">
        <f>AL55/4</f>
        <v>0</v>
      </c>
      <c r="AN55" s="1276" t="str">
        <f>IF(C54="","",C54)</f>
        <v/>
      </c>
      <c r="AO55" s="1277" t="str">
        <f>IF(D54="","",D54)</f>
        <v/>
      </c>
      <c r="AP55" s="1278" t="str">
        <f>IF(D54&lt;&gt;"",VLOOKUP(D54,$AU$2:$AV$6,2,FALSE),"")</f>
        <v/>
      </c>
      <c r="AQ55" s="1275" t="e">
        <f>ROUNDDOWN(AL55/$AL$6,2)</f>
        <v>#DIV/0!</v>
      </c>
      <c r="AR55" s="1275" t="e">
        <f>IF(AP55=1,"",AQ55)</f>
        <v>#DIV/0!</v>
      </c>
    </row>
    <row r="56" spans="1:44" ht="15.9" customHeight="1">
      <c r="A56" s="1213"/>
      <c r="B56" s="2581" t="s">
        <v>1997</v>
      </c>
      <c r="C56" s="2566"/>
      <c r="D56" s="2568"/>
      <c r="E56" s="2570"/>
      <c r="F56" s="1258" t="s">
        <v>1973</v>
      </c>
      <c r="G56" s="1259"/>
      <c r="H56" s="1260"/>
      <c r="I56" s="1261"/>
      <c r="J56" s="1261"/>
      <c r="K56" s="1261"/>
      <c r="L56" s="1261"/>
      <c r="M56" s="1262"/>
      <c r="N56" s="1259"/>
      <c r="O56" s="1260"/>
      <c r="P56" s="1261"/>
      <c r="Q56" s="1261"/>
      <c r="R56" s="1261"/>
      <c r="S56" s="1261"/>
      <c r="T56" s="1262"/>
      <c r="U56" s="1259"/>
      <c r="V56" s="1260"/>
      <c r="W56" s="1261"/>
      <c r="X56" s="1261"/>
      <c r="Y56" s="1261"/>
      <c r="Z56" s="1261"/>
      <c r="AA56" s="1262"/>
      <c r="AB56" s="1259"/>
      <c r="AC56" s="1260"/>
      <c r="AD56" s="1261"/>
      <c r="AE56" s="1261"/>
      <c r="AF56" s="1261"/>
      <c r="AG56" s="1261"/>
      <c r="AH56" s="1262"/>
      <c r="AI56" s="1279"/>
      <c r="AJ56" s="1260"/>
      <c r="AK56" s="1260"/>
      <c r="AL56" s="1264">
        <f>SUM(G57:AK57)</f>
        <v>0</v>
      </c>
      <c r="AM56" s="1265"/>
      <c r="AN56" s="1266"/>
      <c r="AO56" s="1267"/>
      <c r="AP56" s="1265"/>
      <c r="AQ56" s="1268"/>
      <c r="AR56" s="1268"/>
    </row>
    <row r="57" spans="1:44" ht="15.9" customHeight="1">
      <c r="A57" s="1213"/>
      <c r="B57" s="2581"/>
      <c r="C57" s="2582"/>
      <c r="D57" s="2583"/>
      <c r="E57" s="2584"/>
      <c r="F57" s="1269" t="s">
        <v>1974</v>
      </c>
      <c r="G57" s="1270" t="str">
        <f t="shared" ref="G57:AK57" si="24">IF(G56&lt;&gt;"",VLOOKUP(G56,$AC$197:$AL$221,9,FALSE),"")</f>
        <v/>
      </c>
      <c r="H57" s="1271" t="str">
        <f t="shared" si="24"/>
        <v/>
      </c>
      <c r="I57" s="1271" t="str">
        <f t="shared" si="24"/>
        <v/>
      </c>
      <c r="J57" s="1271" t="str">
        <f t="shared" si="24"/>
        <v/>
      </c>
      <c r="K57" s="1271" t="str">
        <f t="shared" si="24"/>
        <v/>
      </c>
      <c r="L57" s="1271" t="str">
        <f t="shared" si="24"/>
        <v/>
      </c>
      <c r="M57" s="1272" t="str">
        <f t="shared" si="24"/>
        <v/>
      </c>
      <c r="N57" s="1270" t="str">
        <f t="shared" si="24"/>
        <v/>
      </c>
      <c r="O57" s="1271" t="str">
        <f t="shared" si="24"/>
        <v/>
      </c>
      <c r="P57" s="1271" t="str">
        <f t="shared" si="24"/>
        <v/>
      </c>
      <c r="Q57" s="1271" t="str">
        <f t="shared" si="24"/>
        <v/>
      </c>
      <c r="R57" s="1271" t="str">
        <f t="shared" si="24"/>
        <v/>
      </c>
      <c r="S57" s="1271" t="str">
        <f t="shared" si="24"/>
        <v/>
      </c>
      <c r="T57" s="1272" t="str">
        <f t="shared" si="24"/>
        <v/>
      </c>
      <c r="U57" s="1270" t="str">
        <f t="shared" si="24"/>
        <v/>
      </c>
      <c r="V57" s="1271" t="str">
        <f t="shared" si="24"/>
        <v/>
      </c>
      <c r="W57" s="1271" t="str">
        <f t="shared" si="24"/>
        <v/>
      </c>
      <c r="X57" s="1271" t="str">
        <f t="shared" si="24"/>
        <v/>
      </c>
      <c r="Y57" s="1271" t="str">
        <f t="shared" si="24"/>
        <v/>
      </c>
      <c r="Z57" s="1271" t="str">
        <f t="shared" si="24"/>
        <v/>
      </c>
      <c r="AA57" s="1272" t="str">
        <f t="shared" si="24"/>
        <v/>
      </c>
      <c r="AB57" s="1270" t="str">
        <f t="shared" si="24"/>
        <v/>
      </c>
      <c r="AC57" s="1271" t="str">
        <f t="shared" si="24"/>
        <v/>
      </c>
      <c r="AD57" s="1271" t="str">
        <f t="shared" si="24"/>
        <v/>
      </c>
      <c r="AE57" s="1271" t="str">
        <f t="shared" si="24"/>
        <v/>
      </c>
      <c r="AF57" s="1271" t="str">
        <f t="shared" si="24"/>
        <v/>
      </c>
      <c r="AG57" s="1271" t="str">
        <f t="shared" si="24"/>
        <v/>
      </c>
      <c r="AH57" s="1272" t="str">
        <f t="shared" si="24"/>
        <v/>
      </c>
      <c r="AI57" s="1273" t="str">
        <f t="shared" si="24"/>
        <v/>
      </c>
      <c r="AJ57" s="1271" t="str">
        <f t="shared" si="24"/>
        <v/>
      </c>
      <c r="AK57" s="1271" t="str">
        <f t="shared" si="24"/>
        <v/>
      </c>
      <c r="AL57" s="1274">
        <f>SUM(G57:AH57)</f>
        <v>0</v>
      </c>
      <c r="AM57" s="1275">
        <f>AL57/4</f>
        <v>0</v>
      </c>
      <c r="AN57" s="1276" t="str">
        <f>IF(C56="","",C56)</f>
        <v/>
      </c>
      <c r="AO57" s="1277" t="str">
        <f>IF(D56="","",D56)</f>
        <v/>
      </c>
      <c r="AP57" s="1278" t="str">
        <f>IF(D56&lt;&gt;"",VLOOKUP(D56,$AU$2:$AV$6,2,FALSE),"")</f>
        <v/>
      </c>
      <c r="AQ57" s="1275" t="e">
        <f>ROUNDDOWN(AL57/$AL$6,2)</f>
        <v>#DIV/0!</v>
      </c>
      <c r="AR57" s="1275" t="e">
        <f>IF(AP57=1,"",AQ57)</f>
        <v>#DIV/0!</v>
      </c>
    </row>
    <row r="58" spans="1:44" ht="15.9" customHeight="1">
      <c r="A58" s="1213"/>
      <c r="B58" s="2581" t="s">
        <v>1998</v>
      </c>
      <c r="C58" s="2566"/>
      <c r="D58" s="2568"/>
      <c r="E58" s="2570"/>
      <c r="F58" s="1258" t="s">
        <v>1973</v>
      </c>
      <c r="G58" s="1259"/>
      <c r="H58" s="1260"/>
      <c r="I58" s="1261"/>
      <c r="J58" s="1261"/>
      <c r="K58" s="1261"/>
      <c r="L58" s="1261"/>
      <c r="M58" s="1262"/>
      <c r="N58" s="1259"/>
      <c r="O58" s="1260"/>
      <c r="P58" s="1261"/>
      <c r="Q58" s="1261"/>
      <c r="R58" s="1261"/>
      <c r="S58" s="1261"/>
      <c r="T58" s="1262"/>
      <c r="U58" s="1259"/>
      <c r="V58" s="1260"/>
      <c r="W58" s="1261"/>
      <c r="X58" s="1261"/>
      <c r="Y58" s="1261"/>
      <c r="Z58" s="1261"/>
      <c r="AA58" s="1262"/>
      <c r="AB58" s="1259"/>
      <c r="AC58" s="1260"/>
      <c r="AD58" s="1261"/>
      <c r="AE58" s="1261"/>
      <c r="AF58" s="1261"/>
      <c r="AG58" s="1261"/>
      <c r="AH58" s="1262"/>
      <c r="AI58" s="1263"/>
      <c r="AJ58" s="1261"/>
      <c r="AK58" s="1261"/>
      <c r="AL58" s="1264">
        <f>SUM(G59:AK59)</f>
        <v>0</v>
      </c>
      <c r="AM58" s="1265"/>
      <c r="AN58" s="1266"/>
      <c r="AO58" s="1267"/>
      <c r="AP58" s="1265"/>
      <c r="AQ58" s="1268"/>
      <c r="AR58" s="1268"/>
    </row>
    <row r="59" spans="1:44" ht="15.9" customHeight="1">
      <c r="A59" s="1213"/>
      <c r="B59" s="2581"/>
      <c r="C59" s="2582"/>
      <c r="D59" s="2583"/>
      <c r="E59" s="2584"/>
      <c r="F59" s="1269" t="s">
        <v>1974</v>
      </c>
      <c r="G59" s="1270" t="str">
        <f t="shared" ref="G59:AK59" si="25">IF(G58&lt;&gt;"",VLOOKUP(G58,$AC$197:$AL$221,9,FALSE),"")</f>
        <v/>
      </c>
      <c r="H59" s="1271" t="str">
        <f t="shared" si="25"/>
        <v/>
      </c>
      <c r="I59" s="1271" t="str">
        <f t="shared" si="25"/>
        <v/>
      </c>
      <c r="J59" s="1271" t="str">
        <f t="shared" si="25"/>
        <v/>
      </c>
      <c r="K59" s="1271" t="str">
        <f t="shared" si="25"/>
        <v/>
      </c>
      <c r="L59" s="1271" t="str">
        <f t="shared" si="25"/>
        <v/>
      </c>
      <c r="M59" s="1272" t="str">
        <f t="shared" si="25"/>
        <v/>
      </c>
      <c r="N59" s="1270" t="str">
        <f t="shared" si="25"/>
        <v/>
      </c>
      <c r="O59" s="1271" t="str">
        <f t="shared" si="25"/>
        <v/>
      </c>
      <c r="P59" s="1271" t="str">
        <f t="shared" si="25"/>
        <v/>
      </c>
      <c r="Q59" s="1271" t="str">
        <f t="shared" si="25"/>
        <v/>
      </c>
      <c r="R59" s="1271" t="str">
        <f t="shared" si="25"/>
        <v/>
      </c>
      <c r="S59" s="1271" t="str">
        <f t="shared" si="25"/>
        <v/>
      </c>
      <c r="T59" s="1272" t="str">
        <f t="shared" si="25"/>
        <v/>
      </c>
      <c r="U59" s="1270" t="str">
        <f t="shared" si="25"/>
        <v/>
      </c>
      <c r="V59" s="1271" t="str">
        <f t="shared" si="25"/>
        <v/>
      </c>
      <c r="W59" s="1271" t="str">
        <f t="shared" si="25"/>
        <v/>
      </c>
      <c r="X59" s="1271" t="str">
        <f t="shared" si="25"/>
        <v/>
      </c>
      <c r="Y59" s="1271" t="str">
        <f t="shared" si="25"/>
        <v/>
      </c>
      <c r="Z59" s="1271" t="str">
        <f t="shared" si="25"/>
        <v/>
      </c>
      <c r="AA59" s="1272" t="str">
        <f t="shared" si="25"/>
        <v/>
      </c>
      <c r="AB59" s="1270" t="str">
        <f t="shared" si="25"/>
        <v/>
      </c>
      <c r="AC59" s="1271" t="str">
        <f t="shared" si="25"/>
        <v/>
      </c>
      <c r="AD59" s="1271" t="str">
        <f t="shared" si="25"/>
        <v/>
      </c>
      <c r="AE59" s="1271" t="str">
        <f t="shared" si="25"/>
        <v/>
      </c>
      <c r="AF59" s="1271" t="str">
        <f t="shared" si="25"/>
        <v/>
      </c>
      <c r="AG59" s="1271" t="str">
        <f t="shared" si="25"/>
        <v/>
      </c>
      <c r="AH59" s="1272" t="str">
        <f t="shared" si="25"/>
        <v/>
      </c>
      <c r="AI59" s="1273" t="str">
        <f t="shared" si="25"/>
        <v/>
      </c>
      <c r="AJ59" s="1271" t="str">
        <f t="shared" si="25"/>
        <v/>
      </c>
      <c r="AK59" s="1271" t="str">
        <f t="shared" si="25"/>
        <v/>
      </c>
      <c r="AL59" s="1274">
        <f>SUM(G59:AH59)</f>
        <v>0</v>
      </c>
      <c r="AM59" s="1275">
        <f>AL59/4</f>
        <v>0</v>
      </c>
      <c r="AN59" s="1276" t="str">
        <f>IF(C58="","",C58)</f>
        <v/>
      </c>
      <c r="AO59" s="1277" t="str">
        <f>IF(D58="","",D58)</f>
        <v/>
      </c>
      <c r="AP59" s="1278" t="str">
        <f>IF(D58&lt;&gt;"",VLOOKUP(D58,$AU$2:$AV$6,2,FALSE),"")</f>
        <v/>
      </c>
      <c r="AQ59" s="1275" t="e">
        <f>ROUNDDOWN(AL59/$AL$6,2)</f>
        <v>#DIV/0!</v>
      </c>
      <c r="AR59" s="1275" t="e">
        <f>IF(AP59=1,"",AQ59)</f>
        <v>#DIV/0!</v>
      </c>
    </row>
    <row r="60" spans="1:44" ht="15.9" customHeight="1">
      <c r="A60" s="1213"/>
      <c r="B60" s="2581" t="s">
        <v>1999</v>
      </c>
      <c r="C60" s="2566"/>
      <c r="D60" s="2568"/>
      <c r="E60" s="2570"/>
      <c r="F60" s="1258" t="s">
        <v>1973</v>
      </c>
      <c r="G60" s="1259"/>
      <c r="H60" s="1260"/>
      <c r="I60" s="1261"/>
      <c r="J60" s="1261"/>
      <c r="K60" s="1261"/>
      <c r="L60" s="1261"/>
      <c r="M60" s="1262"/>
      <c r="N60" s="1259"/>
      <c r="O60" s="1260"/>
      <c r="P60" s="1261"/>
      <c r="Q60" s="1261"/>
      <c r="R60" s="1261"/>
      <c r="S60" s="1261"/>
      <c r="T60" s="1262"/>
      <c r="U60" s="1259"/>
      <c r="V60" s="1260"/>
      <c r="W60" s="1261"/>
      <c r="X60" s="1261"/>
      <c r="Y60" s="1261"/>
      <c r="Z60" s="1261"/>
      <c r="AA60" s="1262"/>
      <c r="AB60" s="1259"/>
      <c r="AC60" s="1260"/>
      <c r="AD60" s="1261"/>
      <c r="AE60" s="1261"/>
      <c r="AF60" s="1261"/>
      <c r="AG60" s="1261"/>
      <c r="AH60" s="1262"/>
      <c r="AI60" s="1263"/>
      <c r="AJ60" s="1261"/>
      <c r="AK60" s="1261"/>
      <c r="AL60" s="1264">
        <f>SUM(G61:AK61)</f>
        <v>0</v>
      </c>
      <c r="AM60" s="1265"/>
      <c r="AN60" s="1266"/>
      <c r="AO60" s="1267"/>
      <c r="AP60" s="1265"/>
      <c r="AQ60" s="1268"/>
      <c r="AR60" s="1268"/>
    </row>
    <row r="61" spans="1:44" ht="15.9" customHeight="1">
      <c r="A61" s="1213"/>
      <c r="B61" s="2581"/>
      <c r="C61" s="2582"/>
      <c r="D61" s="2583"/>
      <c r="E61" s="2584"/>
      <c r="F61" s="1269" t="s">
        <v>1974</v>
      </c>
      <c r="G61" s="1270" t="str">
        <f t="shared" ref="G61:AK61" si="26">IF(G60&lt;&gt;"",VLOOKUP(G60,$AC$197:$AL$221,9,FALSE),"")</f>
        <v/>
      </c>
      <c r="H61" s="1271" t="str">
        <f t="shared" si="26"/>
        <v/>
      </c>
      <c r="I61" s="1271" t="str">
        <f t="shared" si="26"/>
        <v/>
      </c>
      <c r="J61" s="1271" t="str">
        <f t="shared" si="26"/>
        <v/>
      </c>
      <c r="K61" s="1271" t="str">
        <f t="shared" si="26"/>
        <v/>
      </c>
      <c r="L61" s="1271" t="str">
        <f t="shared" si="26"/>
        <v/>
      </c>
      <c r="M61" s="1272" t="str">
        <f t="shared" si="26"/>
        <v/>
      </c>
      <c r="N61" s="1270" t="str">
        <f t="shared" si="26"/>
        <v/>
      </c>
      <c r="O61" s="1271" t="str">
        <f t="shared" si="26"/>
        <v/>
      </c>
      <c r="P61" s="1271" t="str">
        <f t="shared" si="26"/>
        <v/>
      </c>
      <c r="Q61" s="1271" t="str">
        <f t="shared" si="26"/>
        <v/>
      </c>
      <c r="R61" s="1271" t="str">
        <f t="shared" si="26"/>
        <v/>
      </c>
      <c r="S61" s="1271" t="str">
        <f t="shared" si="26"/>
        <v/>
      </c>
      <c r="T61" s="1272" t="str">
        <f t="shared" si="26"/>
        <v/>
      </c>
      <c r="U61" s="1270" t="str">
        <f t="shared" si="26"/>
        <v/>
      </c>
      <c r="V61" s="1271" t="str">
        <f t="shared" si="26"/>
        <v/>
      </c>
      <c r="W61" s="1271" t="str">
        <f t="shared" si="26"/>
        <v/>
      </c>
      <c r="X61" s="1271" t="str">
        <f t="shared" si="26"/>
        <v/>
      </c>
      <c r="Y61" s="1271" t="str">
        <f t="shared" si="26"/>
        <v/>
      </c>
      <c r="Z61" s="1271" t="str">
        <f t="shared" si="26"/>
        <v/>
      </c>
      <c r="AA61" s="1272" t="str">
        <f t="shared" si="26"/>
        <v/>
      </c>
      <c r="AB61" s="1270" t="str">
        <f t="shared" si="26"/>
        <v/>
      </c>
      <c r="AC61" s="1271" t="str">
        <f t="shared" si="26"/>
        <v/>
      </c>
      <c r="AD61" s="1271" t="str">
        <f t="shared" si="26"/>
        <v/>
      </c>
      <c r="AE61" s="1271" t="str">
        <f t="shared" si="26"/>
        <v/>
      </c>
      <c r="AF61" s="1271" t="str">
        <f t="shared" si="26"/>
        <v/>
      </c>
      <c r="AG61" s="1271" t="str">
        <f t="shared" si="26"/>
        <v/>
      </c>
      <c r="AH61" s="1272" t="str">
        <f t="shared" si="26"/>
        <v/>
      </c>
      <c r="AI61" s="1273" t="str">
        <f t="shared" si="26"/>
        <v/>
      </c>
      <c r="AJ61" s="1271" t="str">
        <f t="shared" si="26"/>
        <v/>
      </c>
      <c r="AK61" s="1271" t="str">
        <f t="shared" si="26"/>
        <v/>
      </c>
      <c r="AL61" s="1274">
        <f>SUM(G61:AH61)</f>
        <v>0</v>
      </c>
      <c r="AM61" s="1275">
        <f>AL61/4</f>
        <v>0</v>
      </c>
      <c r="AN61" s="1276" t="str">
        <f>IF(C60="","",C60)</f>
        <v/>
      </c>
      <c r="AO61" s="1277" t="str">
        <f>IF(D60="","",D60)</f>
        <v/>
      </c>
      <c r="AP61" s="1278" t="str">
        <f>IF(D60&lt;&gt;"",VLOOKUP(D60,$AU$2:$AV$6,2,FALSE),"")</f>
        <v/>
      </c>
      <c r="AQ61" s="1275" t="e">
        <f>ROUNDDOWN(AL61/$AL$6,2)</f>
        <v>#DIV/0!</v>
      </c>
      <c r="AR61" s="1275" t="e">
        <f>IF(AP61=1,"",AQ61)</f>
        <v>#DIV/0!</v>
      </c>
    </row>
    <row r="62" spans="1:44" ht="15.9" customHeight="1">
      <c r="A62" s="1213"/>
      <c r="B62" s="2581" t="s">
        <v>2000</v>
      </c>
      <c r="C62" s="2566"/>
      <c r="D62" s="2568"/>
      <c r="E62" s="2570"/>
      <c r="F62" s="1258" t="s">
        <v>1973</v>
      </c>
      <c r="G62" s="1259"/>
      <c r="H62" s="1260"/>
      <c r="I62" s="1261"/>
      <c r="J62" s="1261"/>
      <c r="K62" s="1261"/>
      <c r="L62" s="1261"/>
      <c r="M62" s="1262"/>
      <c r="N62" s="1259"/>
      <c r="O62" s="1260"/>
      <c r="P62" s="1261"/>
      <c r="Q62" s="1261"/>
      <c r="R62" s="1261"/>
      <c r="S62" s="1261"/>
      <c r="T62" s="1262"/>
      <c r="U62" s="1259"/>
      <c r="V62" s="1260"/>
      <c r="W62" s="1261"/>
      <c r="X62" s="1261"/>
      <c r="Y62" s="1261"/>
      <c r="Z62" s="1261"/>
      <c r="AA62" s="1262"/>
      <c r="AB62" s="1259"/>
      <c r="AC62" s="1260"/>
      <c r="AD62" s="1261"/>
      <c r="AE62" s="1261"/>
      <c r="AF62" s="1261"/>
      <c r="AG62" s="1261"/>
      <c r="AH62" s="1262"/>
      <c r="AI62" s="1279"/>
      <c r="AJ62" s="1260"/>
      <c r="AK62" s="1260"/>
      <c r="AL62" s="1264">
        <f>SUM(G63:AK63)</f>
        <v>0</v>
      </c>
      <c r="AM62" s="1265"/>
      <c r="AN62" s="1266"/>
      <c r="AO62" s="1267"/>
      <c r="AP62" s="1265"/>
      <c r="AQ62" s="1268"/>
      <c r="AR62" s="1268"/>
    </row>
    <row r="63" spans="1:44" ht="15.9" customHeight="1">
      <c r="A63" s="1213"/>
      <c r="B63" s="2581"/>
      <c r="C63" s="2582"/>
      <c r="D63" s="2583"/>
      <c r="E63" s="2584"/>
      <c r="F63" s="1269" t="s">
        <v>1974</v>
      </c>
      <c r="G63" s="1270" t="str">
        <f t="shared" ref="G63:AK63" si="27">IF(G62&lt;&gt;"",VLOOKUP(G62,$AC$197:$AL$221,9,FALSE),"")</f>
        <v/>
      </c>
      <c r="H63" s="1271" t="str">
        <f t="shared" si="27"/>
        <v/>
      </c>
      <c r="I63" s="1271" t="str">
        <f t="shared" si="27"/>
        <v/>
      </c>
      <c r="J63" s="1271" t="str">
        <f t="shared" si="27"/>
        <v/>
      </c>
      <c r="K63" s="1271" t="str">
        <f t="shared" si="27"/>
        <v/>
      </c>
      <c r="L63" s="1271" t="str">
        <f t="shared" si="27"/>
        <v/>
      </c>
      <c r="M63" s="1272" t="str">
        <f t="shared" si="27"/>
        <v/>
      </c>
      <c r="N63" s="1270" t="str">
        <f t="shared" si="27"/>
        <v/>
      </c>
      <c r="O63" s="1271" t="str">
        <f t="shared" si="27"/>
        <v/>
      </c>
      <c r="P63" s="1271" t="str">
        <f t="shared" si="27"/>
        <v/>
      </c>
      <c r="Q63" s="1271" t="str">
        <f t="shared" si="27"/>
        <v/>
      </c>
      <c r="R63" s="1271" t="str">
        <f t="shared" si="27"/>
        <v/>
      </c>
      <c r="S63" s="1271" t="str">
        <f t="shared" si="27"/>
        <v/>
      </c>
      <c r="T63" s="1272" t="str">
        <f t="shared" si="27"/>
        <v/>
      </c>
      <c r="U63" s="1270" t="str">
        <f t="shared" si="27"/>
        <v/>
      </c>
      <c r="V63" s="1271" t="str">
        <f t="shared" si="27"/>
        <v/>
      </c>
      <c r="W63" s="1271" t="str">
        <f t="shared" si="27"/>
        <v/>
      </c>
      <c r="X63" s="1271" t="str">
        <f t="shared" si="27"/>
        <v/>
      </c>
      <c r="Y63" s="1271" t="str">
        <f t="shared" si="27"/>
        <v/>
      </c>
      <c r="Z63" s="1271" t="str">
        <f t="shared" si="27"/>
        <v/>
      </c>
      <c r="AA63" s="1272" t="str">
        <f t="shared" si="27"/>
        <v/>
      </c>
      <c r="AB63" s="1270" t="str">
        <f t="shared" si="27"/>
        <v/>
      </c>
      <c r="AC63" s="1271" t="str">
        <f t="shared" si="27"/>
        <v/>
      </c>
      <c r="AD63" s="1271" t="str">
        <f t="shared" si="27"/>
        <v/>
      </c>
      <c r="AE63" s="1271" t="str">
        <f t="shared" si="27"/>
        <v/>
      </c>
      <c r="AF63" s="1271" t="str">
        <f t="shared" si="27"/>
        <v/>
      </c>
      <c r="AG63" s="1271" t="str">
        <f t="shared" si="27"/>
        <v/>
      </c>
      <c r="AH63" s="1272" t="str">
        <f t="shared" si="27"/>
        <v/>
      </c>
      <c r="AI63" s="1273" t="str">
        <f t="shared" si="27"/>
        <v/>
      </c>
      <c r="AJ63" s="1271" t="str">
        <f t="shared" si="27"/>
        <v/>
      </c>
      <c r="AK63" s="1271" t="str">
        <f t="shared" si="27"/>
        <v/>
      </c>
      <c r="AL63" s="1274">
        <f>SUM(G63:AH63)</f>
        <v>0</v>
      </c>
      <c r="AM63" s="1275">
        <f>AL63/4</f>
        <v>0</v>
      </c>
      <c r="AN63" s="1276" t="str">
        <f>IF(C62="","",C62)</f>
        <v/>
      </c>
      <c r="AO63" s="1277" t="str">
        <f>IF(D62="","",D62)</f>
        <v/>
      </c>
      <c r="AP63" s="1278" t="str">
        <f>IF(D62&lt;&gt;"",VLOOKUP(D62,$AU$2:$AV$6,2,FALSE),"")</f>
        <v/>
      </c>
      <c r="AQ63" s="1275" t="e">
        <f>ROUNDDOWN(AL63/$AL$6,2)</f>
        <v>#DIV/0!</v>
      </c>
      <c r="AR63" s="1275" t="e">
        <f>IF(AP63=1,"",AQ63)</f>
        <v>#DIV/0!</v>
      </c>
    </row>
    <row r="64" spans="1:44" ht="15.9" customHeight="1">
      <c r="A64" s="1213"/>
      <c r="B64" s="2581" t="s">
        <v>2001</v>
      </c>
      <c r="C64" s="2566"/>
      <c r="D64" s="2568"/>
      <c r="E64" s="2570"/>
      <c r="F64" s="1258" t="s">
        <v>1973</v>
      </c>
      <c r="G64" s="1259"/>
      <c r="H64" s="1260"/>
      <c r="I64" s="1261"/>
      <c r="J64" s="1261"/>
      <c r="K64" s="1261"/>
      <c r="L64" s="1261"/>
      <c r="M64" s="1262"/>
      <c r="N64" s="1259"/>
      <c r="O64" s="1260"/>
      <c r="P64" s="1261"/>
      <c r="Q64" s="1261"/>
      <c r="R64" s="1261"/>
      <c r="S64" s="1261"/>
      <c r="T64" s="1262"/>
      <c r="U64" s="1259"/>
      <c r="V64" s="1260"/>
      <c r="W64" s="1261"/>
      <c r="X64" s="1261"/>
      <c r="Y64" s="1261"/>
      <c r="Z64" s="1261"/>
      <c r="AA64" s="1262"/>
      <c r="AB64" s="1259"/>
      <c r="AC64" s="1260"/>
      <c r="AD64" s="1261"/>
      <c r="AE64" s="1261"/>
      <c r="AF64" s="1261"/>
      <c r="AG64" s="1261"/>
      <c r="AH64" s="1262"/>
      <c r="AI64" s="1279"/>
      <c r="AJ64" s="1260"/>
      <c r="AK64" s="1260"/>
      <c r="AL64" s="1264">
        <f>SUM(G65:AK65)</f>
        <v>0</v>
      </c>
      <c r="AM64" s="1265"/>
      <c r="AN64" s="1266"/>
      <c r="AO64" s="1267"/>
      <c r="AP64" s="1265"/>
      <c r="AQ64" s="1268"/>
      <c r="AR64" s="1268"/>
    </row>
    <row r="65" spans="1:44" ht="15.9" customHeight="1">
      <c r="A65" s="1213"/>
      <c r="B65" s="2581"/>
      <c r="C65" s="2582"/>
      <c r="D65" s="2583"/>
      <c r="E65" s="2584"/>
      <c r="F65" s="1269" t="s">
        <v>1974</v>
      </c>
      <c r="G65" s="1270" t="str">
        <f t="shared" ref="G65:AK65" si="28">IF(G64&lt;&gt;"",VLOOKUP(G64,$AC$197:$AL$221,9,FALSE),"")</f>
        <v/>
      </c>
      <c r="H65" s="1271" t="str">
        <f t="shared" si="28"/>
        <v/>
      </c>
      <c r="I65" s="1271" t="str">
        <f t="shared" si="28"/>
        <v/>
      </c>
      <c r="J65" s="1271" t="str">
        <f t="shared" si="28"/>
        <v/>
      </c>
      <c r="K65" s="1271" t="str">
        <f t="shared" si="28"/>
        <v/>
      </c>
      <c r="L65" s="1271" t="str">
        <f t="shared" si="28"/>
        <v/>
      </c>
      <c r="M65" s="1272" t="str">
        <f t="shared" si="28"/>
        <v/>
      </c>
      <c r="N65" s="1270" t="str">
        <f t="shared" si="28"/>
        <v/>
      </c>
      <c r="O65" s="1271" t="str">
        <f t="shared" si="28"/>
        <v/>
      </c>
      <c r="P65" s="1271" t="str">
        <f t="shared" si="28"/>
        <v/>
      </c>
      <c r="Q65" s="1271" t="str">
        <f t="shared" si="28"/>
        <v/>
      </c>
      <c r="R65" s="1271" t="str">
        <f t="shared" si="28"/>
        <v/>
      </c>
      <c r="S65" s="1271" t="str">
        <f t="shared" si="28"/>
        <v/>
      </c>
      <c r="T65" s="1272" t="str">
        <f t="shared" si="28"/>
        <v/>
      </c>
      <c r="U65" s="1270" t="str">
        <f t="shared" si="28"/>
        <v/>
      </c>
      <c r="V65" s="1271" t="str">
        <f t="shared" si="28"/>
        <v/>
      </c>
      <c r="W65" s="1271" t="str">
        <f t="shared" si="28"/>
        <v/>
      </c>
      <c r="X65" s="1271" t="str">
        <f t="shared" si="28"/>
        <v/>
      </c>
      <c r="Y65" s="1271" t="str">
        <f t="shared" si="28"/>
        <v/>
      </c>
      <c r="Z65" s="1271" t="str">
        <f t="shared" si="28"/>
        <v/>
      </c>
      <c r="AA65" s="1272" t="str">
        <f t="shared" si="28"/>
        <v/>
      </c>
      <c r="AB65" s="1270" t="str">
        <f t="shared" si="28"/>
        <v/>
      </c>
      <c r="AC65" s="1271" t="str">
        <f t="shared" si="28"/>
        <v/>
      </c>
      <c r="AD65" s="1271" t="str">
        <f t="shared" si="28"/>
        <v/>
      </c>
      <c r="AE65" s="1271" t="str">
        <f t="shared" si="28"/>
        <v/>
      </c>
      <c r="AF65" s="1271" t="str">
        <f t="shared" si="28"/>
        <v/>
      </c>
      <c r="AG65" s="1271" t="str">
        <f t="shared" si="28"/>
        <v/>
      </c>
      <c r="AH65" s="1272" t="str">
        <f t="shared" si="28"/>
        <v/>
      </c>
      <c r="AI65" s="1273" t="str">
        <f t="shared" si="28"/>
        <v/>
      </c>
      <c r="AJ65" s="1271" t="str">
        <f t="shared" si="28"/>
        <v/>
      </c>
      <c r="AK65" s="1271" t="str">
        <f t="shared" si="28"/>
        <v/>
      </c>
      <c r="AL65" s="1274">
        <f>SUM(G65:AH65)</f>
        <v>0</v>
      </c>
      <c r="AM65" s="1275">
        <f>AL65/4</f>
        <v>0</v>
      </c>
      <c r="AN65" s="1276" t="str">
        <f>IF(C64="","",C64)</f>
        <v/>
      </c>
      <c r="AO65" s="1277" t="str">
        <f>IF(D64="","",D64)</f>
        <v/>
      </c>
      <c r="AP65" s="1278" t="str">
        <f>IF(D64&lt;&gt;"",VLOOKUP(D64,$AU$2:$AV$6,2,FALSE),"")</f>
        <v/>
      </c>
      <c r="AQ65" s="1275" t="e">
        <f>ROUNDDOWN(AL65/$AL$6,2)</f>
        <v>#DIV/0!</v>
      </c>
      <c r="AR65" s="1275" t="e">
        <f>IF(AP65=1,"",AQ65)</f>
        <v>#DIV/0!</v>
      </c>
    </row>
    <row r="66" spans="1:44" ht="15.9" customHeight="1">
      <c r="A66" s="1213"/>
      <c r="B66" s="2581" t="s">
        <v>2002</v>
      </c>
      <c r="C66" s="2566"/>
      <c r="D66" s="2568"/>
      <c r="E66" s="2570"/>
      <c r="F66" s="1258" t="s">
        <v>1973</v>
      </c>
      <c r="G66" s="1259"/>
      <c r="H66" s="1260"/>
      <c r="I66" s="1261"/>
      <c r="J66" s="1261"/>
      <c r="K66" s="1261"/>
      <c r="L66" s="1261"/>
      <c r="M66" s="1262"/>
      <c r="N66" s="1259"/>
      <c r="O66" s="1260"/>
      <c r="P66" s="1261"/>
      <c r="Q66" s="1261"/>
      <c r="R66" s="1261"/>
      <c r="S66" s="1261"/>
      <c r="T66" s="1262"/>
      <c r="U66" s="1259"/>
      <c r="V66" s="1260"/>
      <c r="W66" s="1261"/>
      <c r="X66" s="1261"/>
      <c r="Y66" s="1261"/>
      <c r="Z66" s="1261"/>
      <c r="AA66" s="1262"/>
      <c r="AB66" s="1259"/>
      <c r="AC66" s="1260"/>
      <c r="AD66" s="1261"/>
      <c r="AE66" s="1261"/>
      <c r="AF66" s="1261"/>
      <c r="AG66" s="1261"/>
      <c r="AH66" s="1262"/>
      <c r="AI66" s="1263"/>
      <c r="AJ66" s="1261"/>
      <c r="AK66" s="1261"/>
      <c r="AL66" s="1264">
        <f>SUM(G67:AK67)</f>
        <v>0</v>
      </c>
      <c r="AM66" s="1265"/>
      <c r="AN66" s="1266"/>
      <c r="AO66" s="1267"/>
      <c r="AP66" s="1265"/>
      <c r="AQ66" s="1268"/>
      <c r="AR66" s="1268"/>
    </row>
    <row r="67" spans="1:44" ht="15.9" customHeight="1">
      <c r="A67" s="1213"/>
      <c r="B67" s="2581"/>
      <c r="C67" s="2582"/>
      <c r="D67" s="2583"/>
      <c r="E67" s="2584"/>
      <c r="F67" s="1269" t="s">
        <v>1974</v>
      </c>
      <c r="G67" s="1270" t="str">
        <f t="shared" ref="G67:AK67" si="29">IF(G66&lt;&gt;"",VLOOKUP(G66,$AC$197:$AL$221,9,FALSE),"")</f>
        <v/>
      </c>
      <c r="H67" s="1271" t="str">
        <f t="shared" si="29"/>
        <v/>
      </c>
      <c r="I67" s="1271" t="str">
        <f t="shared" si="29"/>
        <v/>
      </c>
      <c r="J67" s="1271" t="str">
        <f t="shared" si="29"/>
        <v/>
      </c>
      <c r="K67" s="1271" t="str">
        <f t="shared" si="29"/>
        <v/>
      </c>
      <c r="L67" s="1271" t="str">
        <f t="shared" si="29"/>
        <v/>
      </c>
      <c r="M67" s="1272" t="str">
        <f t="shared" si="29"/>
        <v/>
      </c>
      <c r="N67" s="1270" t="str">
        <f t="shared" si="29"/>
        <v/>
      </c>
      <c r="O67" s="1271" t="str">
        <f t="shared" si="29"/>
        <v/>
      </c>
      <c r="P67" s="1271" t="str">
        <f t="shared" si="29"/>
        <v/>
      </c>
      <c r="Q67" s="1271" t="str">
        <f t="shared" si="29"/>
        <v/>
      </c>
      <c r="R67" s="1271" t="str">
        <f t="shared" si="29"/>
        <v/>
      </c>
      <c r="S67" s="1271" t="str">
        <f t="shared" si="29"/>
        <v/>
      </c>
      <c r="T67" s="1272" t="str">
        <f t="shared" si="29"/>
        <v/>
      </c>
      <c r="U67" s="1270" t="str">
        <f t="shared" si="29"/>
        <v/>
      </c>
      <c r="V67" s="1271" t="str">
        <f t="shared" si="29"/>
        <v/>
      </c>
      <c r="W67" s="1271" t="str">
        <f t="shared" si="29"/>
        <v/>
      </c>
      <c r="X67" s="1271" t="str">
        <f t="shared" si="29"/>
        <v/>
      </c>
      <c r="Y67" s="1271" t="str">
        <f t="shared" si="29"/>
        <v/>
      </c>
      <c r="Z67" s="1271" t="str">
        <f t="shared" si="29"/>
        <v/>
      </c>
      <c r="AA67" s="1272" t="str">
        <f t="shared" si="29"/>
        <v/>
      </c>
      <c r="AB67" s="1270" t="str">
        <f t="shared" si="29"/>
        <v/>
      </c>
      <c r="AC67" s="1271" t="str">
        <f t="shared" si="29"/>
        <v/>
      </c>
      <c r="AD67" s="1271" t="str">
        <f t="shared" si="29"/>
        <v/>
      </c>
      <c r="AE67" s="1271" t="str">
        <f t="shared" si="29"/>
        <v/>
      </c>
      <c r="AF67" s="1271" t="str">
        <f t="shared" si="29"/>
        <v/>
      </c>
      <c r="AG67" s="1271" t="str">
        <f t="shared" si="29"/>
        <v/>
      </c>
      <c r="AH67" s="1272" t="str">
        <f t="shared" si="29"/>
        <v/>
      </c>
      <c r="AI67" s="1273" t="str">
        <f t="shared" si="29"/>
        <v/>
      </c>
      <c r="AJ67" s="1271" t="str">
        <f t="shared" si="29"/>
        <v/>
      </c>
      <c r="AK67" s="1271" t="str">
        <f t="shared" si="29"/>
        <v/>
      </c>
      <c r="AL67" s="1274">
        <f>SUM(G67:AH67)</f>
        <v>0</v>
      </c>
      <c r="AM67" s="1275">
        <f>AL67/4</f>
        <v>0</v>
      </c>
      <c r="AN67" s="1276" t="str">
        <f>IF(C66="","",C66)</f>
        <v/>
      </c>
      <c r="AO67" s="1277" t="str">
        <f>IF(D66="","",D66)</f>
        <v/>
      </c>
      <c r="AP67" s="1278" t="str">
        <f>IF(D66&lt;&gt;"",VLOOKUP(D66,$AU$2:$AV$6,2,FALSE),"")</f>
        <v/>
      </c>
      <c r="AQ67" s="1275" t="e">
        <f>ROUNDDOWN(AL67/$AL$6,2)</f>
        <v>#DIV/0!</v>
      </c>
      <c r="AR67" s="1275" t="e">
        <f>IF(AP67=1,"",AQ67)</f>
        <v>#DIV/0!</v>
      </c>
    </row>
    <row r="68" spans="1:44" ht="15.9" customHeight="1">
      <c r="A68" s="1213"/>
      <c r="B68" s="2581" t="s">
        <v>2003</v>
      </c>
      <c r="C68" s="2566"/>
      <c r="D68" s="2568"/>
      <c r="E68" s="2570"/>
      <c r="F68" s="1258" t="s">
        <v>1973</v>
      </c>
      <c r="G68" s="1259"/>
      <c r="H68" s="1260"/>
      <c r="I68" s="1261"/>
      <c r="J68" s="1261"/>
      <c r="K68" s="1261"/>
      <c r="L68" s="1261"/>
      <c r="M68" s="1262"/>
      <c r="N68" s="1259"/>
      <c r="O68" s="1260"/>
      <c r="P68" s="1261"/>
      <c r="Q68" s="1261"/>
      <c r="R68" s="1261"/>
      <c r="S68" s="1261"/>
      <c r="T68" s="1262"/>
      <c r="U68" s="1259"/>
      <c r="V68" s="1260"/>
      <c r="W68" s="1261"/>
      <c r="X68" s="1261"/>
      <c r="Y68" s="1261"/>
      <c r="Z68" s="1261"/>
      <c r="AA68" s="1262"/>
      <c r="AB68" s="1259"/>
      <c r="AC68" s="1260"/>
      <c r="AD68" s="1261"/>
      <c r="AE68" s="1261"/>
      <c r="AF68" s="1261"/>
      <c r="AG68" s="1261"/>
      <c r="AH68" s="1262"/>
      <c r="AI68" s="1263"/>
      <c r="AJ68" s="1261"/>
      <c r="AK68" s="1261"/>
      <c r="AL68" s="1264">
        <f>SUM(G69:AK69)</f>
        <v>0</v>
      </c>
      <c r="AM68" s="1265"/>
      <c r="AN68" s="1266"/>
      <c r="AO68" s="1267"/>
      <c r="AP68" s="1265"/>
      <c r="AQ68" s="1268"/>
      <c r="AR68" s="1268"/>
    </row>
    <row r="69" spans="1:44" ht="15.9" customHeight="1">
      <c r="A69" s="1213"/>
      <c r="B69" s="2581"/>
      <c r="C69" s="2582"/>
      <c r="D69" s="2583"/>
      <c r="E69" s="2584"/>
      <c r="F69" s="1269" t="s">
        <v>1974</v>
      </c>
      <c r="G69" s="1270" t="str">
        <f t="shared" ref="G69:AK69" si="30">IF(G68&lt;&gt;"",VLOOKUP(G68,$AC$197:$AL$221,9,FALSE),"")</f>
        <v/>
      </c>
      <c r="H69" s="1271" t="str">
        <f t="shared" si="30"/>
        <v/>
      </c>
      <c r="I69" s="1271" t="str">
        <f t="shared" si="30"/>
        <v/>
      </c>
      <c r="J69" s="1271" t="str">
        <f t="shared" si="30"/>
        <v/>
      </c>
      <c r="K69" s="1271" t="str">
        <f t="shared" si="30"/>
        <v/>
      </c>
      <c r="L69" s="1271" t="str">
        <f t="shared" si="30"/>
        <v/>
      </c>
      <c r="M69" s="1272" t="str">
        <f t="shared" si="30"/>
        <v/>
      </c>
      <c r="N69" s="1270" t="str">
        <f t="shared" si="30"/>
        <v/>
      </c>
      <c r="O69" s="1271" t="str">
        <f t="shared" si="30"/>
        <v/>
      </c>
      <c r="P69" s="1271" t="str">
        <f t="shared" si="30"/>
        <v/>
      </c>
      <c r="Q69" s="1271" t="str">
        <f t="shared" si="30"/>
        <v/>
      </c>
      <c r="R69" s="1271" t="str">
        <f t="shared" si="30"/>
        <v/>
      </c>
      <c r="S69" s="1271" t="str">
        <f t="shared" si="30"/>
        <v/>
      </c>
      <c r="T69" s="1272" t="str">
        <f t="shared" si="30"/>
        <v/>
      </c>
      <c r="U69" s="1270" t="str">
        <f t="shared" si="30"/>
        <v/>
      </c>
      <c r="V69" s="1271" t="str">
        <f t="shared" si="30"/>
        <v/>
      </c>
      <c r="W69" s="1271" t="str">
        <f t="shared" si="30"/>
        <v/>
      </c>
      <c r="X69" s="1271" t="str">
        <f t="shared" si="30"/>
        <v/>
      </c>
      <c r="Y69" s="1271" t="str">
        <f t="shared" si="30"/>
        <v/>
      </c>
      <c r="Z69" s="1271" t="str">
        <f t="shared" si="30"/>
        <v/>
      </c>
      <c r="AA69" s="1272" t="str">
        <f t="shared" si="30"/>
        <v/>
      </c>
      <c r="AB69" s="1270" t="str">
        <f t="shared" si="30"/>
        <v/>
      </c>
      <c r="AC69" s="1271" t="str">
        <f t="shared" si="30"/>
        <v/>
      </c>
      <c r="AD69" s="1271" t="str">
        <f t="shared" si="30"/>
        <v/>
      </c>
      <c r="AE69" s="1271" t="str">
        <f t="shared" si="30"/>
        <v/>
      </c>
      <c r="AF69" s="1271" t="str">
        <f t="shared" si="30"/>
        <v/>
      </c>
      <c r="AG69" s="1271" t="str">
        <f t="shared" si="30"/>
        <v/>
      </c>
      <c r="AH69" s="1272" t="str">
        <f t="shared" si="30"/>
        <v/>
      </c>
      <c r="AI69" s="1273" t="str">
        <f t="shared" si="30"/>
        <v/>
      </c>
      <c r="AJ69" s="1271" t="str">
        <f t="shared" si="30"/>
        <v/>
      </c>
      <c r="AK69" s="1271" t="str">
        <f t="shared" si="30"/>
        <v/>
      </c>
      <c r="AL69" s="1274">
        <f>SUM(G69:AH69)</f>
        <v>0</v>
      </c>
      <c r="AM69" s="1275">
        <f>AL69/4</f>
        <v>0</v>
      </c>
      <c r="AN69" s="1276" t="str">
        <f>IF(C68="","",C68)</f>
        <v/>
      </c>
      <c r="AO69" s="1277" t="str">
        <f>IF(D68="","",D68)</f>
        <v/>
      </c>
      <c r="AP69" s="1278" t="str">
        <f>IF(D68&lt;&gt;"",VLOOKUP(D68,$AU$2:$AV$6,2,FALSE),"")</f>
        <v/>
      </c>
      <c r="AQ69" s="1275" t="e">
        <f>ROUNDDOWN(AL69/$AL$6,2)</f>
        <v>#DIV/0!</v>
      </c>
      <c r="AR69" s="1275" t="e">
        <f>IF(AP69=1,"",AQ69)</f>
        <v>#DIV/0!</v>
      </c>
    </row>
    <row r="70" spans="1:44" ht="15.9" customHeight="1">
      <c r="A70" s="1213"/>
      <c r="B70" s="2581" t="s">
        <v>2004</v>
      </c>
      <c r="C70" s="2566"/>
      <c r="D70" s="2568"/>
      <c r="E70" s="2570"/>
      <c r="F70" s="1258" t="s">
        <v>1973</v>
      </c>
      <c r="G70" s="1259"/>
      <c r="H70" s="1260"/>
      <c r="I70" s="1261"/>
      <c r="J70" s="1261"/>
      <c r="K70" s="1261"/>
      <c r="L70" s="1261"/>
      <c r="M70" s="1262"/>
      <c r="N70" s="1259"/>
      <c r="O70" s="1260"/>
      <c r="P70" s="1261"/>
      <c r="Q70" s="1261"/>
      <c r="R70" s="1261"/>
      <c r="S70" s="1261"/>
      <c r="T70" s="1262"/>
      <c r="U70" s="1259"/>
      <c r="V70" s="1260"/>
      <c r="W70" s="1261"/>
      <c r="X70" s="1261"/>
      <c r="Y70" s="1261"/>
      <c r="Z70" s="1261"/>
      <c r="AA70" s="1262"/>
      <c r="AB70" s="1259"/>
      <c r="AC70" s="1260"/>
      <c r="AD70" s="1261"/>
      <c r="AE70" s="1261"/>
      <c r="AF70" s="1261"/>
      <c r="AG70" s="1261"/>
      <c r="AH70" s="1262"/>
      <c r="AI70" s="1279"/>
      <c r="AJ70" s="1260"/>
      <c r="AK70" s="1260"/>
      <c r="AL70" s="1264">
        <f>SUM(G71:AK71)</f>
        <v>0</v>
      </c>
      <c r="AM70" s="1265"/>
      <c r="AN70" s="1266"/>
      <c r="AO70" s="1267"/>
      <c r="AP70" s="1265"/>
      <c r="AQ70" s="1268"/>
      <c r="AR70" s="1268"/>
    </row>
    <row r="71" spans="1:44" ht="15.9" customHeight="1">
      <c r="A71" s="1213"/>
      <c r="B71" s="2581"/>
      <c r="C71" s="2582"/>
      <c r="D71" s="2583"/>
      <c r="E71" s="2584"/>
      <c r="F71" s="1269" t="s">
        <v>1974</v>
      </c>
      <c r="G71" s="1270" t="str">
        <f t="shared" ref="G71:AK71" si="31">IF(G70&lt;&gt;"",VLOOKUP(G70,$AC$197:$AL$221,9,FALSE),"")</f>
        <v/>
      </c>
      <c r="H71" s="1271" t="str">
        <f t="shared" si="31"/>
        <v/>
      </c>
      <c r="I71" s="1271" t="str">
        <f t="shared" si="31"/>
        <v/>
      </c>
      <c r="J71" s="1271" t="str">
        <f t="shared" si="31"/>
        <v/>
      </c>
      <c r="K71" s="1271" t="str">
        <f t="shared" si="31"/>
        <v/>
      </c>
      <c r="L71" s="1271" t="str">
        <f t="shared" si="31"/>
        <v/>
      </c>
      <c r="M71" s="1272" t="str">
        <f t="shared" si="31"/>
        <v/>
      </c>
      <c r="N71" s="1270" t="str">
        <f t="shared" si="31"/>
        <v/>
      </c>
      <c r="O71" s="1271" t="str">
        <f t="shared" si="31"/>
        <v/>
      </c>
      <c r="P71" s="1271" t="str">
        <f t="shared" si="31"/>
        <v/>
      </c>
      <c r="Q71" s="1271" t="str">
        <f t="shared" si="31"/>
        <v/>
      </c>
      <c r="R71" s="1271" t="str">
        <f t="shared" si="31"/>
        <v/>
      </c>
      <c r="S71" s="1271" t="str">
        <f t="shared" si="31"/>
        <v/>
      </c>
      <c r="T71" s="1272" t="str">
        <f t="shared" si="31"/>
        <v/>
      </c>
      <c r="U71" s="1270" t="str">
        <f t="shared" si="31"/>
        <v/>
      </c>
      <c r="V71" s="1271" t="str">
        <f t="shared" si="31"/>
        <v/>
      </c>
      <c r="W71" s="1271" t="str">
        <f t="shared" si="31"/>
        <v/>
      </c>
      <c r="X71" s="1271" t="str">
        <f t="shared" si="31"/>
        <v/>
      </c>
      <c r="Y71" s="1271" t="str">
        <f t="shared" si="31"/>
        <v/>
      </c>
      <c r="Z71" s="1271" t="str">
        <f t="shared" si="31"/>
        <v/>
      </c>
      <c r="AA71" s="1272" t="str">
        <f t="shared" si="31"/>
        <v/>
      </c>
      <c r="AB71" s="1270" t="str">
        <f t="shared" si="31"/>
        <v/>
      </c>
      <c r="AC71" s="1271" t="str">
        <f t="shared" si="31"/>
        <v/>
      </c>
      <c r="AD71" s="1271" t="str">
        <f t="shared" si="31"/>
        <v/>
      </c>
      <c r="AE71" s="1271" t="str">
        <f t="shared" si="31"/>
        <v/>
      </c>
      <c r="AF71" s="1271" t="str">
        <f t="shared" si="31"/>
        <v/>
      </c>
      <c r="AG71" s="1271" t="str">
        <f t="shared" si="31"/>
        <v/>
      </c>
      <c r="AH71" s="1272" t="str">
        <f t="shared" si="31"/>
        <v/>
      </c>
      <c r="AI71" s="1273" t="str">
        <f t="shared" si="31"/>
        <v/>
      </c>
      <c r="AJ71" s="1271" t="str">
        <f t="shared" si="31"/>
        <v/>
      </c>
      <c r="AK71" s="1271" t="str">
        <f t="shared" si="31"/>
        <v/>
      </c>
      <c r="AL71" s="1274">
        <f>SUM(G71:AH71)</f>
        <v>0</v>
      </c>
      <c r="AM71" s="1275">
        <f>AL71/4</f>
        <v>0</v>
      </c>
      <c r="AN71" s="1276" t="str">
        <f>IF(C70="","",C70)</f>
        <v/>
      </c>
      <c r="AO71" s="1277" t="str">
        <f>IF(D70="","",D70)</f>
        <v/>
      </c>
      <c r="AP71" s="1278" t="str">
        <f>IF(D70&lt;&gt;"",VLOOKUP(D70,$AU$2:$AV$6,2,FALSE),"")</f>
        <v/>
      </c>
      <c r="AQ71" s="1275" t="e">
        <f>ROUNDDOWN(AL71/$AL$6,2)</f>
        <v>#DIV/0!</v>
      </c>
      <c r="AR71" s="1275" t="e">
        <f>IF(AP71=1,"",AQ71)</f>
        <v>#DIV/0!</v>
      </c>
    </row>
    <row r="72" spans="1:44" ht="15.9" customHeight="1">
      <c r="A72" s="1213"/>
      <c r="B72" s="2581" t="s">
        <v>2005</v>
      </c>
      <c r="C72" s="2566"/>
      <c r="D72" s="2568"/>
      <c r="E72" s="2570"/>
      <c r="F72" s="1258" t="s">
        <v>1973</v>
      </c>
      <c r="G72" s="1259"/>
      <c r="H72" s="1260"/>
      <c r="I72" s="1261"/>
      <c r="J72" s="1261"/>
      <c r="K72" s="1261"/>
      <c r="L72" s="1261"/>
      <c r="M72" s="1262"/>
      <c r="N72" s="1259"/>
      <c r="O72" s="1260"/>
      <c r="P72" s="1261"/>
      <c r="Q72" s="1261"/>
      <c r="R72" s="1261"/>
      <c r="S72" s="1261"/>
      <c r="T72" s="1262"/>
      <c r="U72" s="1259"/>
      <c r="V72" s="1260"/>
      <c r="W72" s="1261"/>
      <c r="X72" s="1261"/>
      <c r="Y72" s="1261"/>
      <c r="Z72" s="1261"/>
      <c r="AA72" s="1262"/>
      <c r="AB72" s="1259"/>
      <c r="AC72" s="1260"/>
      <c r="AD72" s="1261"/>
      <c r="AE72" s="1261"/>
      <c r="AF72" s="1261"/>
      <c r="AG72" s="1261"/>
      <c r="AH72" s="1262"/>
      <c r="AI72" s="1279"/>
      <c r="AJ72" s="1260"/>
      <c r="AK72" s="1260"/>
      <c r="AL72" s="1264">
        <f>SUM(G73:AK73)</f>
        <v>0</v>
      </c>
      <c r="AM72" s="1265"/>
      <c r="AN72" s="1266"/>
      <c r="AO72" s="1267"/>
      <c r="AP72" s="1265"/>
      <c r="AQ72" s="1268"/>
      <c r="AR72" s="1268"/>
    </row>
    <row r="73" spans="1:44" ht="15.9" customHeight="1">
      <c r="A73" s="1213"/>
      <c r="B73" s="2581"/>
      <c r="C73" s="2582"/>
      <c r="D73" s="2583"/>
      <c r="E73" s="2584"/>
      <c r="F73" s="1269" t="s">
        <v>1974</v>
      </c>
      <c r="G73" s="1270" t="str">
        <f t="shared" ref="G73:AK73" si="32">IF(G72&lt;&gt;"",VLOOKUP(G72,$AC$197:$AL$221,9,FALSE),"")</f>
        <v/>
      </c>
      <c r="H73" s="1271" t="str">
        <f t="shared" si="32"/>
        <v/>
      </c>
      <c r="I73" s="1271" t="str">
        <f t="shared" si="32"/>
        <v/>
      </c>
      <c r="J73" s="1271" t="str">
        <f t="shared" si="32"/>
        <v/>
      </c>
      <c r="K73" s="1271" t="str">
        <f t="shared" si="32"/>
        <v/>
      </c>
      <c r="L73" s="1271" t="str">
        <f t="shared" si="32"/>
        <v/>
      </c>
      <c r="M73" s="1272" t="str">
        <f t="shared" si="32"/>
        <v/>
      </c>
      <c r="N73" s="1270" t="str">
        <f t="shared" si="32"/>
        <v/>
      </c>
      <c r="O73" s="1271" t="str">
        <f t="shared" si="32"/>
        <v/>
      </c>
      <c r="P73" s="1271" t="str">
        <f t="shared" si="32"/>
        <v/>
      </c>
      <c r="Q73" s="1271" t="str">
        <f t="shared" si="32"/>
        <v/>
      </c>
      <c r="R73" s="1271" t="str">
        <f t="shared" si="32"/>
        <v/>
      </c>
      <c r="S73" s="1271" t="str">
        <f t="shared" si="32"/>
        <v/>
      </c>
      <c r="T73" s="1272" t="str">
        <f t="shared" si="32"/>
        <v/>
      </c>
      <c r="U73" s="1270" t="str">
        <f t="shared" si="32"/>
        <v/>
      </c>
      <c r="V73" s="1271" t="str">
        <f t="shared" si="32"/>
        <v/>
      </c>
      <c r="W73" s="1271" t="str">
        <f t="shared" si="32"/>
        <v/>
      </c>
      <c r="X73" s="1271" t="str">
        <f t="shared" si="32"/>
        <v/>
      </c>
      <c r="Y73" s="1271" t="str">
        <f t="shared" si="32"/>
        <v/>
      </c>
      <c r="Z73" s="1271" t="str">
        <f t="shared" si="32"/>
        <v/>
      </c>
      <c r="AA73" s="1272" t="str">
        <f t="shared" si="32"/>
        <v/>
      </c>
      <c r="AB73" s="1270" t="str">
        <f t="shared" si="32"/>
        <v/>
      </c>
      <c r="AC73" s="1271" t="str">
        <f t="shared" si="32"/>
        <v/>
      </c>
      <c r="AD73" s="1271" t="str">
        <f t="shared" si="32"/>
        <v/>
      </c>
      <c r="AE73" s="1271" t="str">
        <f t="shared" si="32"/>
        <v/>
      </c>
      <c r="AF73" s="1271" t="str">
        <f t="shared" si="32"/>
        <v/>
      </c>
      <c r="AG73" s="1271" t="str">
        <f t="shared" si="32"/>
        <v/>
      </c>
      <c r="AH73" s="1272" t="str">
        <f t="shared" si="32"/>
        <v/>
      </c>
      <c r="AI73" s="1273" t="str">
        <f t="shared" si="32"/>
        <v/>
      </c>
      <c r="AJ73" s="1271" t="str">
        <f t="shared" si="32"/>
        <v/>
      </c>
      <c r="AK73" s="1271" t="str">
        <f t="shared" si="32"/>
        <v/>
      </c>
      <c r="AL73" s="1274">
        <f>SUM(G73:AH73)</f>
        <v>0</v>
      </c>
      <c r="AM73" s="1275">
        <f>AL73/4</f>
        <v>0</v>
      </c>
      <c r="AN73" s="1276" t="str">
        <f>IF(C72="","",C72)</f>
        <v/>
      </c>
      <c r="AO73" s="1277" t="str">
        <f>IF(D72="","",D72)</f>
        <v/>
      </c>
      <c r="AP73" s="1278" t="str">
        <f>IF(D72&lt;&gt;"",VLOOKUP(D72,$AU$2:$AV$6,2,FALSE),"")</f>
        <v/>
      </c>
      <c r="AQ73" s="1275" t="e">
        <f>ROUNDDOWN(AL73/$AL$6,2)</f>
        <v>#DIV/0!</v>
      </c>
      <c r="AR73" s="1275" t="e">
        <f>IF(AP73=1,"",AQ73)</f>
        <v>#DIV/0!</v>
      </c>
    </row>
    <row r="74" spans="1:44" ht="15.9" customHeight="1">
      <c r="A74" s="1213"/>
      <c r="B74" s="2581" t="s">
        <v>2006</v>
      </c>
      <c r="C74" s="2566"/>
      <c r="D74" s="2568"/>
      <c r="E74" s="2570"/>
      <c r="F74" s="1258" t="s">
        <v>1973</v>
      </c>
      <c r="G74" s="1259"/>
      <c r="H74" s="1260"/>
      <c r="I74" s="1261"/>
      <c r="J74" s="1261"/>
      <c r="K74" s="1261"/>
      <c r="L74" s="1261"/>
      <c r="M74" s="1262"/>
      <c r="N74" s="1259"/>
      <c r="O74" s="1260"/>
      <c r="P74" s="1261"/>
      <c r="Q74" s="1261"/>
      <c r="R74" s="1261"/>
      <c r="S74" s="1261"/>
      <c r="T74" s="1262"/>
      <c r="U74" s="1259"/>
      <c r="V74" s="1260"/>
      <c r="W74" s="1261"/>
      <c r="X74" s="1261"/>
      <c r="Y74" s="1261"/>
      <c r="Z74" s="1261"/>
      <c r="AA74" s="1262"/>
      <c r="AB74" s="1259"/>
      <c r="AC74" s="1260"/>
      <c r="AD74" s="1261"/>
      <c r="AE74" s="1261"/>
      <c r="AF74" s="1261"/>
      <c r="AG74" s="1261"/>
      <c r="AH74" s="1262"/>
      <c r="AI74" s="1263"/>
      <c r="AJ74" s="1261"/>
      <c r="AK74" s="1261"/>
      <c r="AL74" s="1264">
        <f>SUM(G75:AK75)</f>
        <v>0</v>
      </c>
      <c r="AM74" s="1265"/>
      <c r="AN74" s="1266"/>
      <c r="AO74" s="1267"/>
      <c r="AP74" s="1265"/>
      <c r="AQ74" s="1268"/>
      <c r="AR74" s="1268"/>
    </row>
    <row r="75" spans="1:44" ht="15.9" customHeight="1">
      <c r="A75" s="1213"/>
      <c r="B75" s="2581"/>
      <c r="C75" s="2582"/>
      <c r="D75" s="2583"/>
      <c r="E75" s="2584"/>
      <c r="F75" s="1269" t="s">
        <v>1974</v>
      </c>
      <c r="G75" s="1270" t="str">
        <f t="shared" ref="G75:AK75" si="33">IF(G74&lt;&gt;"",VLOOKUP(G74,$AC$197:$AL$221,9,FALSE),"")</f>
        <v/>
      </c>
      <c r="H75" s="1271" t="str">
        <f t="shared" si="33"/>
        <v/>
      </c>
      <c r="I75" s="1271" t="str">
        <f t="shared" si="33"/>
        <v/>
      </c>
      <c r="J75" s="1271" t="str">
        <f t="shared" si="33"/>
        <v/>
      </c>
      <c r="K75" s="1271" t="str">
        <f t="shared" si="33"/>
        <v/>
      </c>
      <c r="L75" s="1271" t="str">
        <f t="shared" si="33"/>
        <v/>
      </c>
      <c r="M75" s="1272" t="str">
        <f t="shared" si="33"/>
        <v/>
      </c>
      <c r="N75" s="1270" t="str">
        <f t="shared" si="33"/>
        <v/>
      </c>
      <c r="O75" s="1271" t="str">
        <f t="shared" si="33"/>
        <v/>
      </c>
      <c r="P75" s="1271" t="str">
        <f t="shared" si="33"/>
        <v/>
      </c>
      <c r="Q75" s="1271" t="str">
        <f t="shared" si="33"/>
        <v/>
      </c>
      <c r="R75" s="1271" t="str">
        <f t="shared" si="33"/>
        <v/>
      </c>
      <c r="S75" s="1271" t="str">
        <f t="shared" si="33"/>
        <v/>
      </c>
      <c r="T75" s="1272" t="str">
        <f t="shared" si="33"/>
        <v/>
      </c>
      <c r="U75" s="1270" t="str">
        <f t="shared" si="33"/>
        <v/>
      </c>
      <c r="V75" s="1271" t="str">
        <f t="shared" si="33"/>
        <v/>
      </c>
      <c r="W75" s="1271" t="str">
        <f t="shared" si="33"/>
        <v/>
      </c>
      <c r="X75" s="1271" t="str">
        <f t="shared" si="33"/>
        <v/>
      </c>
      <c r="Y75" s="1271" t="str">
        <f t="shared" si="33"/>
        <v/>
      </c>
      <c r="Z75" s="1271" t="str">
        <f t="shared" si="33"/>
        <v/>
      </c>
      <c r="AA75" s="1272" t="str">
        <f t="shared" si="33"/>
        <v/>
      </c>
      <c r="AB75" s="1270" t="str">
        <f t="shared" si="33"/>
        <v/>
      </c>
      <c r="AC75" s="1271" t="str">
        <f t="shared" si="33"/>
        <v/>
      </c>
      <c r="AD75" s="1271" t="str">
        <f t="shared" si="33"/>
        <v/>
      </c>
      <c r="AE75" s="1271" t="str">
        <f t="shared" si="33"/>
        <v/>
      </c>
      <c r="AF75" s="1271" t="str">
        <f t="shared" si="33"/>
        <v/>
      </c>
      <c r="AG75" s="1271" t="str">
        <f t="shared" si="33"/>
        <v/>
      </c>
      <c r="AH75" s="1272" t="str">
        <f t="shared" si="33"/>
        <v/>
      </c>
      <c r="AI75" s="1273" t="str">
        <f t="shared" si="33"/>
        <v/>
      </c>
      <c r="AJ75" s="1271" t="str">
        <f t="shared" si="33"/>
        <v/>
      </c>
      <c r="AK75" s="1271" t="str">
        <f t="shared" si="33"/>
        <v/>
      </c>
      <c r="AL75" s="1274">
        <f>SUM(G75:AH75)</f>
        <v>0</v>
      </c>
      <c r="AM75" s="1275">
        <f>AL75/4</f>
        <v>0</v>
      </c>
      <c r="AN75" s="1276" t="str">
        <f>IF(C74="","",C74)</f>
        <v/>
      </c>
      <c r="AO75" s="1277" t="str">
        <f>IF(D74="","",D74)</f>
        <v/>
      </c>
      <c r="AP75" s="1278" t="str">
        <f>IF(D74&lt;&gt;"",VLOOKUP(D74,$AU$2:$AV$6,2,FALSE),"")</f>
        <v/>
      </c>
      <c r="AQ75" s="1275" t="e">
        <f>ROUNDDOWN(AL75/$AL$6,2)</f>
        <v>#DIV/0!</v>
      </c>
      <c r="AR75" s="1275" t="e">
        <f>IF(AP75=1,"",AQ75)</f>
        <v>#DIV/0!</v>
      </c>
    </row>
    <row r="76" spans="1:44" ht="15.9" customHeight="1">
      <c r="A76" s="1213"/>
      <c r="B76" s="2581" t="s">
        <v>2007</v>
      </c>
      <c r="C76" s="2566"/>
      <c r="D76" s="2568"/>
      <c r="E76" s="2570"/>
      <c r="F76" s="1258" t="s">
        <v>1973</v>
      </c>
      <c r="G76" s="1259"/>
      <c r="H76" s="1260"/>
      <c r="I76" s="1261"/>
      <c r="J76" s="1261"/>
      <c r="K76" s="1261"/>
      <c r="L76" s="1261"/>
      <c r="M76" s="1262"/>
      <c r="N76" s="1259"/>
      <c r="O76" s="1260"/>
      <c r="P76" s="1261"/>
      <c r="Q76" s="1261"/>
      <c r="R76" s="1261"/>
      <c r="S76" s="1261"/>
      <c r="T76" s="1262"/>
      <c r="U76" s="1259"/>
      <c r="V76" s="1260"/>
      <c r="W76" s="1261"/>
      <c r="X76" s="1261"/>
      <c r="Y76" s="1261"/>
      <c r="Z76" s="1261"/>
      <c r="AA76" s="1262"/>
      <c r="AB76" s="1259"/>
      <c r="AC76" s="1260"/>
      <c r="AD76" s="1261"/>
      <c r="AE76" s="1261"/>
      <c r="AF76" s="1261"/>
      <c r="AG76" s="1261"/>
      <c r="AH76" s="1262"/>
      <c r="AI76" s="1263"/>
      <c r="AJ76" s="1261"/>
      <c r="AK76" s="1261"/>
      <c r="AL76" s="1264">
        <f>SUM(G77:AK77)</f>
        <v>0</v>
      </c>
      <c r="AM76" s="1265"/>
      <c r="AN76" s="1266"/>
      <c r="AO76" s="1267"/>
      <c r="AP76" s="1265"/>
      <c r="AQ76" s="1268"/>
      <c r="AR76" s="1268"/>
    </row>
    <row r="77" spans="1:44" ht="15.9" customHeight="1">
      <c r="A77" s="1213"/>
      <c r="B77" s="2581"/>
      <c r="C77" s="2582"/>
      <c r="D77" s="2583"/>
      <c r="E77" s="2584"/>
      <c r="F77" s="1269" t="s">
        <v>1974</v>
      </c>
      <c r="G77" s="1270" t="str">
        <f t="shared" ref="G77:AK77" si="34">IF(G76&lt;&gt;"",VLOOKUP(G76,$AC$197:$AL$221,9,FALSE),"")</f>
        <v/>
      </c>
      <c r="H77" s="1271" t="str">
        <f t="shared" si="34"/>
        <v/>
      </c>
      <c r="I77" s="1271" t="str">
        <f t="shared" si="34"/>
        <v/>
      </c>
      <c r="J77" s="1271" t="str">
        <f t="shared" si="34"/>
        <v/>
      </c>
      <c r="K77" s="1271" t="str">
        <f t="shared" si="34"/>
        <v/>
      </c>
      <c r="L77" s="1271" t="str">
        <f t="shared" si="34"/>
        <v/>
      </c>
      <c r="M77" s="1272" t="str">
        <f t="shared" si="34"/>
        <v/>
      </c>
      <c r="N77" s="1270" t="str">
        <f t="shared" si="34"/>
        <v/>
      </c>
      <c r="O77" s="1271" t="str">
        <f t="shared" si="34"/>
        <v/>
      </c>
      <c r="P77" s="1271" t="str">
        <f t="shared" si="34"/>
        <v/>
      </c>
      <c r="Q77" s="1271" t="str">
        <f t="shared" si="34"/>
        <v/>
      </c>
      <c r="R77" s="1271" t="str">
        <f t="shared" si="34"/>
        <v/>
      </c>
      <c r="S77" s="1271" t="str">
        <f t="shared" si="34"/>
        <v/>
      </c>
      <c r="T77" s="1272" t="str">
        <f t="shared" si="34"/>
        <v/>
      </c>
      <c r="U77" s="1270" t="str">
        <f t="shared" si="34"/>
        <v/>
      </c>
      <c r="V77" s="1271" t="str">
        <f t="shared" si="34"/>
        <v/>
      </c>
      <c r="W77" s="1271" t="str">
        <f t="shared" si="34"/>
        <v/>
      </c>
      <c r="X77" s="1271" t="str">
        <f t="shared" si="34"/>
        <v/>
      </c>
      <c r="Y77" s="1271" t="str">
        <f t="shared" si="34"/>
        <v/>
      </c>
      <c r="Z77" s="1271" t="str">
        <f t="shared" si="34"/>
        <v/>
      </c>
      <c r="AA77" s="1272" t="str">
        <f t="shared" si="34"/>
        <v/>
      </c>
      <c r="AB77" s="1270" t="str">
        <f t="shared" si="34"/>
        <v/>
      </c>
      <c r="AC77" s="1271" t="str">
        <f t="shared" si="34"/>
        <v/>
      </c>
      <c r="AD77" s="1271" t="str">
        <f t="shared" si="34"/>
        <v/>
      </c>
      <c r="AE77" s="1271" t="str">
        <f t="shared" si="34"/>
        <v/>
      </c>
      <c r="AF77" s="1271" t="str">
        <f t="shared" si="34"/>
        <v/>
      </c>
      <c r="AG77" s="1271" t="str">
        <f t="shared" si="34"/>
        <v/>
      </c>
      <c r="AH77" s="1272" t="str">
        <f t="shared" si="34"/>
        <v/>
      </c>
      <c r="AI77" s="1273" t="str">
        <f t="shared" si="34"/>
        <v/>
      </c>
      <c r="AJ77" s="1271" t="str">
        <f t="shared" si="34"/>
        <v/>
      </c>
      <c r="AK77" s="1271" t="str">
        <f t="shared" si="34"/>
        <v/>
      </c>
      <c r="AL77" s="1274">
        <f>SUM(G77:AH77)</f>
        <v>0</v>
      </c>
      <c r="AM77" s="1275">
        <f>AL77/4</f>
        <v>0</v>
      </c>
      <c r="AN77" s="1276" t="str">
        <f>IF(C76="","",C76)</f>
        <v/>
      </c>
      <c r="AO77" s="1277" t="str">
        <f>IF(D76="","",D76)</f>
        <v/>
      </c>
      <c r="AP77" s="1278" t="str">
        <f>IF(D76&lt;&gt;"",VLOOKUP(D76,$AU$2:$AV$6,2,FALSE),"")</f>
        <v/>
      </c>
      <c r="AQ77" s="1275" t="e">
        <f>ROUNDDOWN(AL77/$AL$6,2)</f>
        <v>#DIV/0!</v>
      </c>
      <c r="AR77" s="1275" t="e">
        <f>IF(AP77=1,"",AQ77)</f>
        <v>#DIV/0!</v>
      </c>
    </row>
    <row r="78" spans="1:44" ht="15.9" hidden="1" customHeight="1">
      <c r="A78" s="1213"/>
      <c r="B78" s="2581" t="s">
        <v>2008</v>
      </c>
      <c r="C78" s="2566"/>
      <c r="D78" s="2568"/>
      <c r="E78" s="2570"/>
      <c r="F78" s="1258" t="s">
        <v>1973</v>
      </c>
      <c r="G78" s="1259"/>
      <c r="H78" s="1260"/>
      <c r="I78" s="1261"/>
      <c r="J78" s="1261"/>
      <c r="K78" s="1261"/>
      <c r="L78" s="1261"/>
      <c r="M78" s="1262"/>
      <c r="N78" s="1259"/>
      <c r="O78" s="1260"/>
      <c r="P78" s="1261"/>
      <c r="Q78" s="1261"/>
      <c r="R78" s="1261"/>
      <c r="S78" s="1261"/>
      <c r="T78" s="1262"/>
      <c r="U78" s="1259"/>
      <c r="V78" s="1260"/>
      <c r="W78" s="1261"/>
      <c r="X78" s="1261"/>
      <c r="Y78" s="1261"/>
      <c r="Z78" s="1261"/>
      <c r="AA78" s="1262"/>
      <c r="AB78" s="1259"/>
      <c r="AC78" s="1260"/>
      <c r="AD78" s="1261"/>
      <c r="AE78" s="1261"/>
      <c r="AF78" s="1261"/>
      <c r="AG78" s="1261"/>
      <c r="AH78" s="1262"/>
      <c r="AI78" s="1279"/>
      <c r="AJ78" s="1260"/>
      <c r="AK78" s="1260"/>
      <c r="AL78" s="1264">
        <f>SUM(G79:AK79)</f>
        <v>0</v>
      </c>
      <c r="AM78" s="1265"/>
      <c r="AN78" s="1266"/>
      <c r="AO78" s="1267"/>
      <c r="AP78" s="1265"/>
      <c r="AQ78" s="1268"/>
      <c r="AR78" s="1268"/>
    </row>
    <row r="79" spans="1:44" ht="15.9" hidden="1" customHeight="1">
      <c r="A79" s="1213"/>
      <c r="B79" s="2581"/>
      <c r="C79" s="2582"/>
      <c r="D79" s="2583"/>
      <c r="E79" s="2584"/>
      <c r="F79" s="1269" t="s">
        <v>1974</v>
      </c>
      <c r="G79" s="1270" t="str">
        <f t="shared" ref="G79:AK79" si="35">IF(G78&lt;&gt;"",VLOOKUP(G78,$AC$197:$AL$221,9,FALSE),"")</f>
        <v/>
      </c>
      <c r="H79" s="1271" t="str">
        <f t="shared" si="35"/>
        <v/>
      </c>
      <c r="I79" s="1271" t="str">
        <f t="shared" si="35"/>
        <v/>
      </c>
      <c r="J79" s="1271" t="str">
        <f t="shared" si="35"/>
        <v/>
      </c>
      <c r="K79" s="1271" t="str">
        <f t="shared" si="35"/>
        <v/>
      </c>
      <c r="L79" s="1271" t="str">
        <f t="shared" si="35"/>
        <v/>
      </c>
      <c r="M79" s="1272" t="str">
        <f t="shared" si="35"/>
        <v/>
      </c>
      <c r="N79" s="1270" t="str">
        <f t="shared" si="35"/>
        <v/>
      </c>
      <c r="O79" s="1271" t="str">
        <f t="shared" si="35"/>
        <v/>
      </c>
      <c r="P79" s="1271" t="str">
        <f t="shared" si="35"/>
        <v/>
      </c>
      <c r="Q79" s="1271" t="str">
        <f t="shared" si="35"/>
        <v/>
      </c>
      <c r="R79" s="1271" t="str">
        <f t="shared" si="35"/>
        <v/>
      </c>
      <c r="S79" s="1271" t="str">
        <f t="shared" si="35"/>
        <v/>
      </c>
      <c r="T79" s="1272" t="str">
        <f t="shared" si="35"/>
        <v/>
      </c>
      <c r="U79" s="1270" t="str">
        <f t="shared" si="35"/>
        <v/>
      </c>
      <c r="V79" s="1271" t="str">
        <f t="shared" si="35"/>
        <v/>
      </c>
      <c r="W79" s="1271" t="str">
        <f t="shared" si="35"/>
        <v/>
      </c>
      <c r="X79" s="1271" t="str">
        <f t="shared" si="35"/>
        <v/>
      </c>
      <c r="Y79" s="1271" t="str">
        <f t="shared" si="35"/>
        <v/>
      </c>
      <c r="Z79" s="1271" t="str">
        <f t="shared" si="35"/>
        <v/>
      </c>
      <c r="AA79" s="1272" t="str">
        <f t="shared" si="35"/>
        <v/>
      </c>
      <c r="AB79" s="1270" t="str">
        <f t="shared" si="35"/>
        <v/>
      </c>
      <c r="AC79" s="1271" t="str">
        <f t="shared" si="35"/>
        <v/>
      </c>
      <c r="AD79" s="1271" t="str">
        <f t="shared" si="35"/>
        <v/>
      </c>
      <c r="AE79" s="1271" t="str">
        <f t="shared" si="35"/>
        <v/>
      </c>
      <c r="AF79" s="1271" t="str">
        <f t="shared" si="35"/>
        <v/>
      </c>
      <c r="AG79" s="1271" t="str">
        <f t="shared" si="35"/>
        <v/>
      </c>
      <c r="AH79" s="1272" t="str">
        <f t="shared" si="35"/>
        <v/>
      </c>
      <c r="AI79" s="1273" t="str">
        <f t="shared" si="35"/>
        <v/>
      </c>
      <c r="AJ79" s="1271" t="str">
        <f t="shared" si="35"/>
        <v/>
      </c>
      <c r="AK79" s="1271" t="str">
        <f t="shared" si="35"/>
        <v/>
      </c>
      <c r="AL79" s="1274">
        <f>SUM(G79:AH79)</f>
        <v>0</v>
      </c>
      <c r="AM79" s="1275">
        <f>AL79/4</f>
        <v>0</v>
      </c>
      <c r="AN79" s="1276" t="str">
        <f>IF(C78="","",C78)</f>
        <v/>
      </c>
      <c r="AO79" s="1277" t="str">
        <f>IF(D78="","",D78)</f>
        <v/>
      </c>
      <c r="AP79" s="1278" t="str">
        <f>IF(D78&lt;&gt;"",VLOOKUP(D78,$AU$2:$AV$6,2,FALSE),"")</f>
        <v/>
      </c>
      <c r="AQ79" s="1275" t="e">
        <f>ROUNDDOWN(AL79/$AL$6,2)</f>
        <v>#DIV/0!</v>
      </c>
      <c r="AR79" s="1275" t="e">
        <f>IF(AP79=1,"",AQ79)</f>
        <v>#DIV/0!</v>
      </c>
    </row>
    <row r="80" spans="1:44" ht="15.9" hidden="1" customHeight="1">
      <c r="A80" s="1213"/>
      <c r="B80" s="2581" t="s">
        <v>2009</v>
      </c>
      <c r="C80" s="2566"/>
      <c r="D80" s="2568"/>
      <c r="E80" s="2570"/>
      <c r="F80" s="1258" t="s">
        <v>1973</v>
      </c>
      <c r="G80" s="1259"/>
      <c r="H80" s="1260"/>
      <c r="I80" s="1261"/>
      <c r="J80" s="1261"/>
      <c r="K80" s="1261"/>
      <c r="L80" s="1261"/>
      <c r="M80" s="1262"/>
      <c r="N80" s="1259"/>
      <c r="O80" s="1260"/>
      <c r="P80" s="1261"/>
      <c r="Q80" s="1261"/>
      <c r="R80" s="1261"/>
      <c r="S80" s="1261"/>
      <c r="T80" s="1262"/>
      <c r="U80" s="1259"/>
      <c r="V80" s="1260"/>
      <c r="W80" s="1261"/>
      <c r="X80" s="1261"/>
      <c r="Y80" s="1261"/>
      <c r="Z80" s="1261"/>
      <c r="AA80" s="1262"/>
      <c r="AB80" s="1259"/>
      <c r="AC80" s="1260"/>
      <c r="AD80" s="1261"/>
      <c r="AE80" s="1261"/>
      <c r="AF80" s="1261"/>
      <c r="AG80" s="1261"/>
      <c r="AH80" s="1262"/>
      <c r="AI80" s="1279"/>
      <c r="AJ80" s="1260"/>
      <c r="AK80" s="1260"/>
      <c r="AL80" s="1264">
        <f>SUM(G81:AK81)</f>
        <v>0</v>
      </c>
      <c r="AM80" s="1265"/>
      <c r="AN80" s="1266"/>
      <c r="AO80" s="1267"/>
      <c r="AP80" s="1265"/>
      <c r="AQ80" s="1268"/>
      <c r="AR80" s="1268"/>
    </row>
    <row r="81" spans="1:44" ht="15.9" hidden="1" customHeight="1">
      <c r="A81" s="1213"/>
      <c r="B81" s="2581"/>
      <c r="C81" s="2582"/>
      <c r="D81" s="2583"/>
      <c r="E81" s="2584"/>
      <c r="F81" s="1269" t="s">
        <v>1974</v>
      </c>
      <c r="G81" s="1270" t="str">
        <f t="shared" ref="G81:AK81" si="36">IF(G80&lt;&gt;"",VLOOKUP(G80,$AC$197:$AL$221,9,FALSE),"")</f>
        <v/>
      </c>
      <c r="H81" s="1271" t="str">
        <f t="shared" si="36"/>
        <v/>
      </c>
      <c r="I81" s="1271" t="str">
        <f t="shared" si="36"/>
        <v/>
      </c>
      <c r="J81" s="1271" t="str">
        <f t="shared" si="36"/>
        <v/>
      </c>
      <c r="K81" s="1271" t="str">
        <f t="shared" si="36"/>
        <v/>
      </c>
      <c r="L81" s="1271" t="str">
        <f t="shared" si="36"/>
        <v/>
      </c>
      <c r="M81" s="1272" t="str">
        <f t="shared" si="36"/>
        <v/>
      </c>
      <c r="N81" s="1270" t="str">
        <f t="shared" si="36"/>
        <v/>
      </c>
      <c r="O81" s="1271" t="str">
        <f t="shared" si="36"/>
        <v/>
      </c>
      <c r="P81" s="1271" t="str">
        <f t="shared" si="36"/>
        <v/>
      </c>
      <c r="Q81" s="1271" t="str">
        <f t="shared" si="36"/>
        <v/>
      </c>
      <c r="R81" s="1271" t="str">
        <f t="shared" si="36"/>
        <v/>
      </c>
      <c r="S81" s="1271" t="str">
        <f t="shared" si="36"/>
        <v/>
      </c>
      <c r="T81" s="1272" t="str">
        <f t="shared" si="36"/>
        <v/>
      </c>
      <c r="U81" s="1270" t="str">
        <f t="shared" si="36"/>
        <v/>
      </c>
      <c r="V81" s="1271" t="str">
        <f t="shared" si="36"/>
        <v/>
      </c>
      <c r="W81" s="1271" t="str">
        <f t="shared" si="36"/>
        <v/>
      </c>
      <c r="X81" s="1271" t="str">
        <f t="shared" si="36"/>
        <v/>
      </c>
      <c r="Y81" s="1271" t="str">
        <f t="shared" si="36"/>
        <v/>
      </c>
      <c r="Z81" s="1271" t="str">
        <f t="shared" si="36"/>
        <v/>
      </c>
      <c r="AA81" s="1272" t="str">
        <f t="shared" si="36"/>
        <v/>
      </c>
      <c r="AB81" s="1270" t="str">
        <f t="shared" si="36"/>
        <v/>
      </c>
      <c r="AC81" s="1271" t="str">
        <f t="shared" si="36"/>
        <v/>
      </c>
      <c r="AD81" s="1271" t="str">
        <f t="shared" si="36"/>
        <v/>
      </c>
      <c r="AE81" s="1271" t="str">
        <f t="shared" si="36"/>
        <v/>
      </c>
      <c r="AF81" s="1271" t="str">
        <f t="shared" si="36"/>
        <v/>
      </c>
      <c r="AG81" s="1271" t="str">
        <f t="shared" si="36"/>
        <v/>
      </c>
      <c r="AH81" s="1272" t="str">
        <f t="shared" si="36"/>
        <v/>
      </c>
      <c r="AI81" s="1273" t="str">
        <f t="shared" si="36"/>
        <v/>
      </c>
      <c r="AJ81" s="1271" t="str">
        <f t="shared" si="36"/>
        <v/>
      </c>
      <c r="AK81" s="1271" t="str">
        <f t="shared" si="36"/>
        <v/>
      </c>
      <c r="AL81" s="1274">
        <f>SUM(G81:AH81)</f>
        <v>0</v>
      </c>
      <c r="AM81" s="1275">
        <f>AL81/4</f>
        <v>0</v>
      </c>
      <c r="AN81" s="1276" t="str">
        <f>IF(C80="","",C80)</f>
        <v/>
      </c>
      <c r="AO81" s="1277" t="str">
        <f>IF(D80="","",D80)</f>
        <v/>
      </c>
      <c r="AP81" s="1278" t="str">
        <f>IF(D80&lt;&gt;"",VLOOKUP(D80,$AU$2:$AV$6,2,FALSE),"")</f>
        <v/>
      </c>
      <c r="AQ81" s="1275" t="e">
        <f>ROUNDDOWN(AL81/$AL$6,2)</f>
        <v>#DIV/0!</v>
      </c>
      <c r="AR81" s="1275" t="e">
        <f>IF(AP81=1,"",AQ81)</f>
        <v>#DIV/0!</v>
      </c>
    </row>
    <row r="82" spans="1:44" ht="15.9" hidden="1" customHeight="1">
      <c r="A82" s="1213"/>
      <c r="B82" s="2581" t="s">
        <v>2010</v>
      </c>
      <c r="C82" s="2566"/>
      <c r="D82" s="2568"/>
      <c r="E82" s="2570"/>
      <c r="F82" s="1258" t="s">
        <v>1973</v>
      </c>
      <c r="G82" s="1259"/>
      <c r="H82" s="1260"/>
      <c r="I82" s="1261"/>
      <c r="J82" s="1261"/>
      <c r="K82" s="1261"/>
      <c r="L82" s="1261"/>
      <c r="M82" s="1262"/>
      <c r="N82" s="1259"/>
      <c r="O82" s="1260"/>
      <c r="P82" s="1261"/>
      <c r="Q82" s="1261"/>
      <c r="R82" s="1261"/>
      <c r="S82" s="1261"/>
      <c r="T82" s="1262"/>
      <c r="U82" s="1259"/>
      <c r="V82" s="1260"/>
      <c r="W82" s="1261"/>
      <c r="X82" s="1261"/>
      <c r="Y82" s="1261"/>
      <c r="Z82" s="1261"/>
      <c r="AA82" s="1262"/>
      <c r="AB82" s="1259"/>
      <c r="AC82" s="1260"/>
      <c r="AD82" s="1261"/>
      <c r="AE82" s="1261"/>
      <c r="AF82" s="1261"/>
      <c r="AG82" s="1261"/>
      <c r="AH82" s="1262"/>
      <c r="AI82" s="1263"/>
      <c r="AJ82" s="1261"/>
      <c r="AK82" s="1261"/>
      <c r="AL82" s="1264">
        <f>SUM(G83:AK83)</f>
        <v>0</v>
      </c>
      <c r="AM82" s="1265"/>
      <c r="AN82" s="1266"/>
      <c r="AO82" s="1267"/>
      <c r="AP82" s="1265"/>
      <c r="AQ82" s="1268"/>
      <c r="AR82" s="1268"/>
    </row>
    <row r="83" spans="1:44" ht="15.9" hidden="1" customHeight="1">
      <c r="A83" s="1213"/>
      <c r="B83" s="2581"/>
      <c r="C83" s="2582"/>
      <c r="D83" s="2583"/>
      <c r="E83" s="2584"/>
      <c r="F83" s="1269" t="s">
        <v>1974</v>
      </c>
      <c r="G83" s="1270" t="str">
        <f t="shared" ref="G83:AK83" si="37">IF(G82&lt;&gt;"",VLOOKUP(G82,$AC$197:$AL$221,9,FALSE),"")</f>
        <v/>
      </c>
      <c r="H83" s="1271" t="str">
        <f t="shared" si="37"/>
        <v/>
      </c>
      <c r="I83" s="1271" t="str">
        <f t="shared" si="37"/>
        <v/>
      </c>
      <c r="J83" s="1271" t="str">
        <f t="shared" si="37"/>
        <v/>
      </c>
      <c r="K83" s="1271" t="str">
        <f t="shared" si="37"/>
        <v/>
      </c>
      <c r="L83" s="1271" t="str">
        <f t="shared" si="37"/>
        <v/>
      </c>
      <c r="M83" s="1272" t="str">
        <f t="shared" si="37"/>
        <v/>
      </c>
      <c r="N83" s="1270" t="str">
        <f t="shared" si="37"/>
        <v/>
      </c>
      <c r="O83" s="1271" t="str">
        <f t="shared" si="37"/>
        <v/>
      </c>
      <c r="P83" s="1271" t="str">
        <f t="shared" si="37"/>
        <v/>
      </c>
      <c r="Q83" s="1271" t="str">
        <f t="shared" si="37"/>
        <v/>
      </c>
      <c r="R83" s="1271" t="str">
        <f t="shared" si="37"/>
        <v/>
      </c>
      <c r="S83" s="1271" t="str">
        <f t="shared" si="37"/>
        <v/>
      </c>
      <c r="T83" s="1272" t="str">
        <f t="shared" si="37"/>
        <v/>
      </c>
      <c r="U83" s="1270" t="str">
        <f t="shared" si="37"/>
        <v/>
      </c>
      <c r="V83" s="1271" t="str">
        <f t="shared" si="37"/>
        <v/>
      </c>
      <c r="W83" s="1271" t="str">
        <f t="shared" si="37"/>
        <v/>
      </c>
      <c r="X83" s="1271" t="str">
        <f t="shared" si="37"/>
        <v/>
      </c>
      <c r="Y83" s="1271" t="str">
        <f t="shared" si="37"/>
        <v/>
      </c>
      <c r="Z83" s="1271" t="str">
        <f t="shared" si="37"/>
        <v/>
      </c>
      <c r="AA83" s="1272" t="str">
        <f t="shared" si="37"/>
        <v/>
      </c>
      <c r="AB83" s="1270" t="str">
        <f t="shared" si="37"/>
        <v/>
      </c>
      <c r="AC83" s="1271" t="str">
        <f t="shared" si="37"/>
        <v/>
      </c>
      <c r="AD83" s="1271" t="str">
        <f t="shared" si="37"/>
        <v/>
      </c>
      <c r="AE83" s="1271" t="str">
        <f t="shared" si="37"/>
        <v/>
      </c>
      <c r="AF83" s="1271" t="str">
        <f t="shared" si="37"/>
        <v/>
      </c>
      <c r="AG83" s="1271" t="str">
        <f t="shared" si="37"/>
        <v/>
      </c>
      <c r="AH83" s="1272" t="str">
        <f t="shared" si="37"/>
        <v/>
      </c>
      <c r="AI83" s="1273" t="str">
        <f t="shared" si="37"/>
        <v/>
      </c>
      <c r="AJ83" s="1271" t="str">
        <f t="shared" si="37"/>
        <v/>
      </c>
      <c r="AK83" s="1271" t="str">
        <f t="shared" si="37"/>
        <v/>
      </c>
      <c r="AL83" s="1274">
        <f>SUM(G83:AH83)</f>
        <v>0</v>
      </c>
      <c r="AM83" s="1275">
        <f>AL83/4</f>
        <v>0</v>
      </c>
      <c r="AN83" s="1276" t="str">
        <f>IF(C82="","",C82)</f>
        <v/>
      </c>
      <c r="AO83" s="1277" t="str">
        <f>IF(D82="","",D82)</f>
        <v/>
      </c>
      <c r="AP83" s="1278" t="str">
        <f>IF(D82&lt;&gt;"",VLOOKUP(D82,$AU$2:$AV$6,2,FALSE),"")</f>
        <v/>
      </c>
      <c r="AQ83" s="1275" t="e">
        <f>ROUNDDOWN(AL83/$AL$6,2)</f>
        <v>#DIV/0!</v>
      </c>
      <c r="AR83" s="1275" t="e">
        <f>IF(AP83=1,"",AQ83)</f>
        <v>#DIV/0!</v>
      </c>
    </row>
    <row r="84" spans="1:44" ht="15.9" hidden="1" customHeight="1">
      <c r="A84" s="1213"/>
      <c r="B84" s="2581" t="s">
        <v>2011</v>
      </c>
      <c r="C84" s="2566"/>
      <c r="D84" s="2568"/>
      <c r="E84" s="2570"/>
      <c r="F84" s="1258" t="s">
        <v>1973</v>
      </c>
      <c r="G84" s="1259"/>
      <c r="H84" s="1260"/>
      <c r="I84" s="1261"/>
      <c r="J84" s="1261"/>
      <c r="K84" s="1261"/>
      <c r="L84" s="1261"/>
      <c r="M84" s="1262"/>
      <c r="N84" s="1259"/>
      <c r="O84" s="1260"/>
      <c r="P84" s="1261"/>
      <c r="Q84" s="1261"/>
      <c r="R84" s="1261"/>
      <c r="S84" s="1261"/>
      <c r="T84" s="1262"/>
      <c r="U84" s="1259"/>
      <c r="V84" s="1260"/>
      <c r="W84" s="1261"/>
      <c r="X84" s="1261"/>
      <c r="Y84" s="1261"/>
      <c r="Z84" s="1261"/>
      <c r="AA84" s="1262"/>
      <c r="AB84" s="1259"/>
      <c r="AC84" s="1260"/>
      <c r="AD84" s="1261"/>
      <c r="AE84" s="1261"/>
      <c r="AF84" s="1261"/>
      <c r="AG84" s="1261"/>
      <c r="AH84" s="1262"/>
      <c r="AI84" s="1263"/>
      <c r="AJ84" s="1261"/>
      <c r="AK84" s="1261"/>
      <c r="AL84" s="1264">
        <f>SUM(G85:AK85)</f>
        <v>0</v>
      </c>
      <c r="AM84" s="1265"/>
      <c r="AN84" s="1266"/>
      <c r="AO84" s="1267"/>
      <c r="AP84" s="1265"/>
      <c r="AQ84" s="1268"/>
      <c r="AR84" s="1268"/>
    </row>
    <row r="85" spans="1:44" ht="15.9" hidden="1" customHeight="1">
      <c r="A85" s="1213"/>
      <c r="B85" s="2581"/>
      <c r="C85" s="2582"/>
      <c r="D85" s="2583"/>
      <c r="E85" s="2584"/>
      <c r="F85" s="1269" t="s">
        <v>1974</v>
      </c>
      <c r="G85" s="1270" t="str">
        <f t="shared" ref="G85:AK85" si="38">IF(G84&lt;&gt;"",VLOOKUP(G84,$AC$197:$AL$221,9,FALSE),"")</f>
        <v/>
      </c>
      <c r="H85" s="1271" t="str">
        <f t="shared" si="38"/>
        <v/>
      </c>
      <c r="I85" s="1271" t="str">
        <f t="shared" si="38"/>
        <v/>
      </c>
      <c r="J85" s="1271" t="str">
        <f t="shared" si="38"/>
        <v/>
      </c>
      <c r="K85" s="1271" t="str">
        <f t="shared" si="38"/>
        <v/>
      </c>
      <c r="L85" s="1271" t="str">
        <f t="shared" si="38"/>
        <v/>
      </c>
      <c r="M85" s="1272" t="str">
        <f t="shared" si="38"/>
        <v/>
      </c>
      <c r="N85" s="1270" t="str">
        <f t="shared" si="38"/>
        <v/>
      </c>
      <c r="O85" s="1271" t="str">
        <f t="shared" si="38"/>
        <v/>
      </c>
      <c r="P85" s="1271" t="str">
        <f t="shared" si="38"/>
        <v/>
      </c>
      <c r="Q85" s="1271" t="str">
        <f t="shared" si="38"/>
        <v/>
      </c>
      <c r="R85" s="1271" t="str">
        <f t="shared" si="38"/>
        <v/>
      </c>
      <c r="S85" s="1271" t="str">
        <f t="shared" si="38"/>
        <v/>
      </c>
      <c r="T85" s="1272" t="str">
        <f t="shared" si="38"/>
        <v/>
      </c>
      <c r="U85" s="1270" t="str">
        <f t="shared" si="38"/>
        <v/>
      </c>
      <c r="V85" s="1271" t="str">
        <f t="shared" si="38"/>
        <v/>
      </c>
      <c r="W85" s="1271" t="str">
        <f t="shared" si="38"/>
        <v/>
      </c>
      <c r="X85" s="1271" t="str">
        <f t="shared" si="38"/>
        <v/>
      </c>
      <c r="Y85" s="1271" t="str">
        <f t="shared" si="38"/>
        <v/>
      </c>
      <c r="Z85" s="1271" t="str">
        <f t="shared" si="38"/>
        <v/>
      </c>
      <c r="AA85" s="1272" t="str">
        <f t="shared" si="38"/>
        <v/>
      </c>
      <c r="AB85" s="1270" t="str">
        <f t="shared" si="38"/>
        <v/>
      </c>
      <c r="AC85" s="1271" t="str">
        <f t="shared" si="38"/>
        <v/>
      </c>
      <c r="AD85" s="1271" t="str">
        <f t="shared" si="38"/>
        <v/>
      </c>
      <c r="AE85" s="1271" t="str">
        <f t="shared" si="38"/>
        <v/>
      </c>
      <c r="AF85" s="1271" t="str">
        <f t="shared" si="38"/>
        <v/>
      </c>
      <c r="AG85" s="1271" t="str">
        <f t="shared" si="38"/>
        <v/>
      </c>
      <c r="AH85" s="1272" t="str">
        <f t="shared" si="38"/>
        <v/>
      </c>
      <c r="AI85" s="1273" t="str">
        <f t="shared" si="38"/>
        <v/>
      </c>
      <c r="AJ85" s="1271" t="str">
        <f t="shared" si="38"/>
        <v/>
      </c>
      <c r="AK85" s="1271" t="str">
        <f t="shared" si="38"/>
        <v/>
      </c>
      <c r="AL85" s="1274">
        <f>SUM(G85:AH85)</f>
        <v>0</v>
      </c>
      <c r="AM85" s="1275">
        <f>AL85/4</f>
        <v>0</v>
      </c>
      <c r="AN85" s="1276" t="str">
        <f>IF(C84="","",C84)</f>
        <v/>
      </c>
      <c r="AO85" s="1277" t="str">
        <f>IF(D84="","",D84)</f>
        <v/>
      </c>
      <c r="AP85" s="1278" t="str">
        <f>IF(D84&lt;&gt;"",VLOOKUP(D84,$AU$2:$AV$6,2,FALSE),"")</f>
        <v/>
      </c>
      <c r="AQ85" s="1275" t="e">
        <f>ROUNDDOWN(AL85/$AL$6,2)</f>
        <v>#DIV/0!</v>
      </c>
      <c r="AR85" s="1275" t="e">
        <f>IF(AP85=1,"",AQ85)</f>
        <v>#DIV/0!</v>
      </c>
    </row>
    <row r="86" spans="1:44" ht="15.9" hidden="1" customHeight="1">
      <c r="A86" s="1213"/>
      <c r="B86" s="2581" t="s">
        <v>2012</v>
      </c>
      <c r="C86" s="2566"/>
      <c r="D86" s="2568"/>
      <c r="E86" s="2570"/>
      <c r="F86" s="1258" t="s">
        <v>1973</v>
      </c>
      <c r="G86" s="1259"/>
      <c r="H86" s="1260"/>
      <c r="I86" s="1261"/>
      <c r="J86" s="1261"/>
      <c r="K86" s="1261"/>
      <c r="L86" s="1261"/>
      <c r="M86" s="1262"/>
      <c r="N86" s="1259"/>
      <c r="O86" s="1260"/>
      <c r="P86" s="1261"/>
      <c r="Q86" s="1261"/>
      <c r="R86" s="1261"/>
      <c r="S86" s="1261"/>
      <c r="T86" s="1262"/>
      <c r="U86" s="1259"/>
      <c r="V86" s="1260"/>
      <c r="W86" s="1261"/>
      <c r="X86" s="1261"/>
      <c r="Y86" s="1261"/>
      <c r="Z86" s="1261"/>
      <c r="AA86" s="1262"/>
      <c r="AB86" s="1259"/>
      <c r="AC86" s="1260"/>
      <c r="AD86" s="1261"/>
      <c r="AE86" s="1261"/>
      <c r="AF86" s="1261"/>
      <c r="AG86" s="1261"/>
      <c r="AH86" s="1262"/>
      <c r="AI86" s="1279"/>
      <c r="AJ86" s="1260"/>
      <c r="AK86" s="1260"/>
      <c r="AL86" s="1264">
        <f>SUM(G87:AK87)</f>
        <v>0</v>
      </c>
      <c r="AM86" s="1265"/>
      <c r="AN86" s="1266"/>
      <c r="AO86" s="1267"/>
      <c r="AP86" s="1265"/>
      <c r="AQ86" s="1268"/>
      <c r="AR86" s="1268"/>
    </row>
    <row r="87" spans="1:44" ht="15.9" hidden="1" customHeight="1">
      <c r="A87" s="1213"/>
      <c r="B87" s="2581"/>
      <c r="C87" s="2582"/>
      <c r="D87" s="2583"/>
      <c r="E87" s="2584"/>
      <c r="F87" s="1269" t="s">
        <v>1974</v>
      </c>
      <c r="G87" s="1270" t="str">
        <f t="shared" ref="G87:AK87" si="39">IF(G86&lt;&gt;"",VLOOKUP(G86,$AC$197:$AL$221,9,FALSE),"")</f>
        <v/>
      </c>
      <c r="H87" s="1271" t="str">
        <f t="shared" si="39"/>
        <v/>
      </c>
      <c r="I87" s="1271" t="str">
        <f t="shared" si="39"/>
        <v/>
      </c>
      <c r="J87" s="1271" t="str">
        <f t="shared" si="39"/>
        <v/>
      </c>
      <c r="K87" s="1271" t="str">
        <f t="shared" si="39"/>
        <v/>
      </c>
      <c r="L87" s="1271" t="str">
        <f t="shared" si="39"/>
        <v/>
      </c>
      <c r="M87" s="1272" t="str">
        <f t="shared" si="39"/>
        <v/>
      </c>
      <c r="N87" s="1270" t="str">
        <f t="shared" si="39"/>
        <v/>
      </c>
      <c r="O87" s="1271" t="str">
        <f t="shared" si="39"/>
        <v/>
      </c>
      <c r="P87" s="1271" t="str">
        <f t="shared" si="39"/>
        <v/>
      </c>
      <c r="Q87" s="1271" t="str">
        <f t="shared" si="39"/>
        <v/>
      </c>
      <c r="R87" s="1271" t="str">
        <f t="shared" si="39"/>
        <v/>
      </c>
      <c r="S87" s="1271" t="str">
        <f t="shared" si="39"/>
        <v/>
      </c>
      <c r="T87" s="1272" t="str">
        <f t="shared" si="39"/>
        <v/>
      </c>
      <c r="U87" s="1270" t="str">
        <f t="shared" si="39"/>
        <v/>
      </c>
      <c r="V87" s="1271" t="str">
        <f t="shared" si="39"/>
        <v/>
      </c>
      <c r="W87" s="1271" t="str">
        <f t="shared" si="39"/>
        <v/>
      </c>
      <c r="X87" s="1271" t="str">
        <f t="shared" si="39"/>
        <v/>
      </c>
      <c r="Y87" s="1271" t="str">
        <f t="shared" si="39"/>
        <v/>
      </c>
      <c r="Z87" s="1271" t="str">
        <f t="shared" si="39"/>
        <v/>
      </c>
      <c r="AA87" s="1272" t="str">
        <f t="shared" si="39"/>
        <v/>
      </c>
      <c r="AB87" s="1270" t="str">
        <f t="shared" si="39"/>
        <v/>
      </c>
      <c r="AC87" s="1271" t="str">
        <f t="shared" si="39"/>
        <v/>
      </c>
      <c r="AD87" s="1271" t="str">
        <f t="shared" si="39"/>
        <v/>
      </c>
      <c r="AE87" s="1271" t="str">
        <f t="shared" si="39"/>
        <v/>
      </c>
      <c r="AF87" s="1271" t="str">
        <f t="shared" si="39"/>
        <v/>
      </c>
      <c r="AG87" s="1271" t="str">
        <f t="shared" si="39"/>
        <v/>
      </c>
      <c r="AH87" s="1272" t="str">
        <f t="shared" si="39"/>
        <v/>
      </c>
      <c r="AI87" s="1273" t="str">
        <f t="shared" si="39"/>
        <v/>
      </c>
      <c r="AJ87" s="1271" t="str">
        <f t="shared" si="39"/>
        <v/>
      </c>
      <c r="AK87" s="1271" t="str">
        <f t="shared" si="39"/>
        <v/>
      </c>
      <c r="AL87" s="1274">
        <f>SUM(G87:AH87)</f>
        <v>0</v>
      </c>
      <c r="AM87" s="1275">
        <f>AL87/4</f>
        <v>0</v>
      </c>
      <c r="AN87" s="1276" t="str">
        <f>IF(C86="","",C86)</f>
        <v/>
      </c>
      <c r="AO87" s="1277" t="str">
        <f>IF(D86="","",D86)</f>
        <v/>
      </c>
      <c r="AP87" s="1278" t="str">
        <f>IF(D86&lt;&gt;"",VLOOKUP(D86,$AU$2:$AV$6,2,FALSE),"")</f>
        <v/>
      </c>
      <c r="AQ87" s="1275" t="e">
        <f>ROUNDDOWN(AL87/$AL$6,2)</f>
        <v>#DIV/0!</v>
      </c>
      <c r="AR87" s="1275" t="e">
        <f>IF(AP87=1,"",AQ87)</f>
        <v>#DIV/0!</v>
      </c>
    </row>
    <row r="88" spans="1:44" ht="15.9" hidden="1" customHeight="1">
      <c r="A88" s="1213"/>
      <c r="B88" s="2581" t="s">
        <v>2013</v>
      </c>
      <c r="C88" s="2566"/>
      <c r="D88" s="2568"/>
      <c r="E88" s="2570"/>
      <c r="F88" s="1258" t="s">
        <v>1973</v>
      </c>
      <c r="G88" s="1259"/>
      <c r="H88" s="1260"/>
      <c r="I88" s="1261"/>
      <c r="J88" s="1261"/>
      <c r="K88" s="1261"/>
      <c r="L88" s="1261"/>
      <c r="M88" s="1262"/>
      <c r="N88" s="1259"/>
      <c r="O88" s="1260"/>
      <c r="P88" s="1261"/>
      <c r="Q88" s="1261"/>
      <c r="R88" s="1261"/>
      <c r="S88" s="1261"/>
      <c r="T88" s="1262"/>
      <c r="U88" s="1259"/>
      <c r="V88" s="1260"/>
      <c r="W88" s="1261"/>
      <c r="X88" s="1261"/>
      <c r="Y88" s="1261"/>
      <c r="Z88" s="1261"/>
      <c r="AA88" s="1262"/>
      <c r="AB88" s="1259"/>
      <c r="AC88" s="1260"/>
      <c r="AD88" s="1261"/>
      <c r="AE88" s="1261"/>
      <c r="AF88" s="1261"/>
      <c r="AG88" s="1261"/>
      <c r="AH88" s="1262"/>
      <c r="AI88" s="1279"/>
      <c r="AJ88" s="1260"/>
      <c r="AK88" s="1260"/>
      <c r="AL88" s="1264">
        <f>SUM(G89:AK89)</f>
        <v>0</v>
      </c>
      <c r="AM88" s="1265"/>
      <c r="AN88" s="1266"/>
      <c r="AO88" s="1267"/>
      <c r="AP88" s="1265"/>
      <c r="AQ88" s="1268"/>
      <c r="AR88" s="1268"/>
    </row>
    <row r="89" spans="1:44" ht="15.9" hidden="1" customHeight="1">
      <c r="A89" s="1213"/>
      <c r="B89" s="2581"/>
      <c r="C89" s="2582"/>
      <c r="D89" s="2583"/>
      <c r="E89" s="2584"/>
      <c r="F89" s="1269" t="s">
        <v>1974</v>
      </c>
      <c r="G89" s="1270" t="str">
        <f t="shared" ref="G89:AK89" si="40">IF(G88&lt;&gt;"",VLOOKUP(G88,$AC$197:$AL$221,9,FALSE),"")</f>
        <v/>
      </c>
      <c r="H89" s="1271" t="str">
        <f t="shared" si="40"/>
        <v/>
      </c>
      <c r="I89" s="1271" t="str">
        <f t="shared" si="40"/>
        <v/>
      </c>
      <c r="J89" s="1271" t="str">
        <f t="shared" si="40"/>
        <v/>
      </c>
      <c r="K89" s="1271" t="str">
        <f t="shared" si="40"/>
        <v/>
      </c>
      <c r="L89" s="1271" t="str">
        <f t="shared" si="40"/>
        <v/>
      </c>
      <c r="M89" s="1272" t="str">
        <f t="shared" si="40"/>
        <v/>
      </c>
      <c r="N89" s="1270" t="str">
        <f t="shared" si="40"/>
        <v/>
      </c>
      <c r="O89" s="1271" t="str">
        <f t="shared" si="40"/>
        <v/>
      </c>
      <c r="P89" s="1271" t="str">
        <f t="shared" si="40"/>
        <v/>
      </c>
      <c r="Q89" s="1271" t="str">
        <f t="shared" si="40"/>
        <v/>
      </c>
      <c r="R89" s="1271" t="str">
        <f t="shared" si="40"/>
        <v/>
      </c>
      <c r="S89" s="1271" t="str">
        <f t="shared" si="40"/>
        <v/>
      </c>
      <c r="T89" s="1272" t="str">
        <f t="shared" si="40"/>
        <v/>
      </c>
      <c r="U89" s="1270" t="str">
        <f t="shared" si="40"/>
        <v/>
      </c>
      <c r="V89" s="1271" t="str">
        <f t="shared" si="40"/>
        <v/>
      </c>
      <c r="W89" s="1271" t="str">
        <f t="shared" si="40"/>
        <v/>
      </c>
      <c r="X89" s="1271" t="str">
        <f t="shared" si="40"/>
        <v/>
      </c>
      <c r="Y89" s="1271" t="str">
        <f t="shared" si="40"/>
        <v/>
      </c>
      <c r="Z89" s="1271" t="str">
        <f t="shared" si="40"/>
        <v/>
      </c>
      <c r="AA89" s="1272" t="str">
        <f t="shared" si="40"/>
        <v/>
      </c>
      <c r="AB89" s="1270" t="str">
        <f t="shared" si="40"/>
        <v/>
      </c>
      <c r="AC89" s="1271" t="str">
        <f t="shared" si="40"/>
        <v/>
      </c>
      <c r="AD89" s="1271" t="str">
        <f t="shared" si="40"/>
        <v/>
      </c>
      <c r="AE89" s="1271" t="str">
        <f t="shared" si="40"/>
        <v/>
      </c>
      <c r="AF89" s="1271" t="str">
        <f t="shared" si="40"/>
        <v/>
      </c>
      <c r="AG89" s="1271" t="str">
        <f t="shared" si="40"/>
        <v/>
      </c>
      <c r="AH89" s="1272" t="str">
        <f t="shared" si="40"/>
        <v/>
      </c>
      <c r="AI89" s="1273" t="str">
        <f t="shared" si="40"/>
        <v/>
      </c>
      <c r="AJ89" s="1271" t="str">
        <f t="shared" si="40"/>
        <v/>
      </c>
      <c r="AK89" s="1271" t="str">
        <f t="shared" si="40"/>
        <v/>
      </c>
      <c r="AL89" s="1274">
        <f>SUM(G89:AH89)</f>
        <v>0</v>
      </c>
      <c r="AM89" s="1275">
        <f>AL89/4</f>
        <v>0</v>
      </c>
      <c r="AN89" s="1276" t="str">
        <f>IF(C88="","",C88)</f>
        <v/>
      </c>
      <c r="AO89" s="1277" t="str">
        <f>IF(D88="","",D88)</f>
        <v/>
      </c>
      <c r="AP89" s="1278" t="str">
        <f>IF(D88&lt;&gt;"",VLOOKUP(D88,$AU$2:$AV$6,2,FALSE),"")</f>
        <v/>
      </c>
      <c r="AQ89" s="1275" t="e">
        <f>ROUNDDOWN(AL89/$AL$6,2)</f>
        <v>#DIV/0!</v>
      </c>
      <c r="AR89" s="1275" t="e">
        <f>IF(AP89=1,"",AQ89)</f>
        <v>#DIV/0!</v>
      </c>
    </row>
    <row r="90" spans="1:44" ht="15.9" hidden="1" customHeight="1">
      <c r="A90" s="1213"/>
      <c r="B90" s="2581" t="s">
        <v>2014</v>
      </c>
      <c r="C90" s="2566"/>
      <c r="D90" s="2568"/>
      <c r="E90" s="2570"/>
      <c r="F90" s="1258" t="s">
        <v>1973</v>
      </c>
      <c r="G90" s="1259"/>
      <c r="H90" s="1260"/>
      <c r="I90" s="1261"/>
      <c r="J90" s="1261"/>
      <c r="K90" s="1261"/>
      <c r="L90" s="1261"/>
      <c r="M90" s="1262"/>
      <c r="N90" s="1259"/>
      <c r="O90" s="1260"/>
      <c r="P90" s="1261"/>
      <c r="Q90" s="1261"/>
      <c r="R90" s="1261"/>
      <c r="S90" s="1261"/>
      <c r="T90" s="1262"/>
      <c r="U90" s="1259"/>
      <c r="V90" s="1260"/>
      <c r="W90" s="1261"/>
      <c r="X90" s="1261"/>
      <c r="Y90" s="1261"/>
      <c r="Z90" s="1261"/>
      <c r="AA90" s="1262"/>
      <c r="AB90" s="1259"/>
      <c r="AC90" s="1260"/>
      <c r="AD90" s="1261"/>
      <c r="AE90" s="1261"/>
      <c r="AF90" s="1261"/>
      <c r="AG90" s="1261"/>
      <c r="AH90" s="1262"/>
      <c r="AI90" s="1263"/>
      <c r="AJ90" s="1261"/>
      <c r="AK90" s="1261"/>
      <c r="AL90" s="1264">
        <f>SUM(G91:AK91)</f>
        <v>0</v>
      </c>
      <c r="AM90" s="1265"/>
      <c r="AN90" s="1266"/>
      <c r="AO90" s="1267"/>
      <c r="AP90" s="1265"/>
      <c r="AQ90" s="1268"/>
      <c r="AR90" s="1268"/>
    </row>
    <row r="91" spans="1:44" ht="15.9" hidden="1" customHeight="1">
      <c r="A91" s="1213"/>
      <c r="B91" s="2581"/>
      <c r="C91" s="2582"/>
      <c r="D91" s="2583"/>
      <c r="E91" s="2584"/>
      <c r="F91" s="1269" t="s">
        <v>1974</v>
      </c>
      <c r="G91" s="1270" t="str">
        <f t="shared" ref="G91:AK91" si="41">IF(G90&lt;&gt;"",VLOOKUP(G90,$AC$197:$AL$221,9,FALSE),"")</f>
        <v/>
      </c>
      <c r="H91" s="1271" t="str">
        <f t="shared" si="41"/>
        <v/>
      </c>
      <c r="I91" s="1271" t="str">
        <f t="shared" si="41"/>
        <v/>
      </c>
      <c r="J91" s="1271" t="str">
        <f t="shared" si="41"/>
        <v/>
      </c>
      <c r="K91" s="1271" t="str">
        <f t="shared" si="41"/>
        <v/>
      </c>
      <c r="L91" s="1271" t="str">
        <f t="shared" si="41"/>
        <v/>
      </c>
      <c r="M91" s="1272" t="str">
        <f t="shared" si="41"/>
        <v/>
      </c>
      <c r="N91" s="1270" t="str">
        <f t="shared" si="41"/>
        <v/>
      </c>
      <c r="O91" s="1271" t="str">
        <f t="shared" si="41"/>
        <v/>
      </c>
      <c r="P91" s="1271" t="str">
        <f t="shared" si="41"/>
        <v/>
      </c>
      <c r="Q91" s="1271" t="str">
        <f t="shared" si="41"/>
        <v/>
      </c>
      <c r="R91" s="1271" t="str">
        <f t="shared" si="41"/>
        <v/>
      </c>
      <c r="S91" s="1271" t="str">
        <f t="shared" si="41"/>
        <v/>
      </c>
      <c r="T91" s="1272" t="str">
        <f t="shared" si="41"/>
        <v/>
      </c>
      <c r="U91" s="1270" t="str">
        <f t="shared" si="41"/>
        <v/>
      </c>
      <c r="V91" s="1271" t="str">
        <f t="shared" si="41"/>
        <v/>
      </c>
      <c r="W91" s="1271" t="str">
        <f t="shared" si="41"/>
        <v/>
      </c>
      <c r="X91" s="1271" t="str">
        <f t="shared" si="41"/>
        <v/>
      </c>
      <c r="Y91" s="1271" t="str">
        <f t="shared" si="41"/>
        <v/>
      </c>
      <c r="Z91" s="1271" t="str">
        <f t="shared" si="41"/>
        <v/>
      </c>
      <c r="AA91" s="1272" t="str">
        <f t="shared" si="41"/>
        <v/>
      </c>
      <c r="AB91" s="1270" t="str">
        <f t="shared" si="41"/>
        <v/>
      </c>
      <c r="AC91" s="1271" t="str">
        <f t="shared" si="41"/>
        <v/>
      </c>
      <c r="AD91" s="1271" t="str">
        <f t="shared" si="41"/>
        <v/>
      </c>
      <c r="AE91" s="1271" t="str">
        <f t="shared" si="41"/>
        <v/>
      </c>
      <c r="AF91" s="1271" t="str">
        <f t="shared" si="41"/>
        <v/>
      </c>
      <c r="AG91" s="1271" t="str">
        <f t="shared" si="41"/>
        <v/>
      </c>
      <c r="AH91" s="1272" t="str">
        <f t="shared" si="41"/>
        <v/>
      </c>
      <c r="AI91" s="1273" t="str">
        <f t="shared" si="41"/>
        <v/>
      </c>
      <c r="AJ91" s="1271" t="str">
        <f t="shared" si="41"/>
        <v/>
      </c>
      <c r="AK91" s="1271" t="str">
        <f t="shared" si="41"/>
        <v/>
      </c>
      <c r="AL91" s="1274">
        <f>SUM(G91:AH91)</f>
        <v>0</v>
      </c>
      <c r="AM91" s="1275">
        <f>AL91/4</f>
        <v>0</v>
      </c>
      <c r="AN91" s="1276" t="str">
        <f>IF(C90="","",C90)</f>
        <v/>
      </c>
      <c r="AO91" s="1277" t="str">
        <f>IF(D90="","",D90)</f>
        <v/>
      </c>
      <c r="AP91" s="1278" t="str">
        <f>IF(D90&lt;&gt;"",VLOOKUP(D90,$AU$2:$AV$6,2,FALSE),"")</f>
        <v/>
      </c>
      <c r="AQ91" s="1275" t="e">
        <f>ROUNDDOWN(AL91/$AL$6,2)</f>
        <v>#DIV/0!</v>
      </c>
      <c r="AR91" s="1275" t="e">
        <f>IF(AP91=1,"",AQ91)</f>
        <v>#DIV/0!</v>
      </c>
    </row>
    <row r="92" spans="1:44" ht="15.9" hidden="1" customHeight="1">
      <c r="A92" s="1213"/>
      <c r="B92" s="2581" t="s">
        <v>2015</v>
      </c>
      <c r="C92" s="2566"/>
      <c r="D92" s="2568"/>
      <c r="E92" s="2570"/>
      <c r="F92" s="1258" t="s">
        <v>1973</v>
      </c>
      <c r="G92" s="1259"/>
      <c r="H92" s="1260"/>
      <c r="I92" s="1261"/>
      <c r="J92" s="1261"/>
      <c r="K92" s="1261"/>
      <c r="L92" s="1261"/>
      <c r="M92" s="1262"/>
      <c r="N92" s="1259"/>
      <c r="O92" s="1260"/>
      <c r="P92" s="1261"/>
      <c r="Q92" s="1261"/>
      <c r="R92" s="1261"/>
      <c r="S92" s="1261"/>
      <c r="T92" s="1262"/>
      <c r="U92" s="1259"/>
      <c r="V92" s="1260"/>
      <c r="W92" s="1261"/>
      <c r="X92" s="1261"/>
      <c r="Y92" s="1261"/>
      <c r="Z92" s="1261"/>
      <c r="AA92" s="1262"/>
      <c r="AB92" s="1259"/>
      <c r="AC92" s="1260"/>
      <c r="AD92" s="1261"/>
      <c r="AE92" s="1261"/>
      <c r="AF92" s="1261"/>
      <c r="AG92" s="1261"/>
      <c r="AH92" s="1262"/>
      <c r="AI92" s="1263"/>
      <c r="AJ92" s="1261"/>
      <c r="AK92" s="1261"/>
      <c r="AL92" s="1264">
        <f>SUM(G93:AK93)</f>
        <v>0</v>
      </c>
      <c r="AM92" s="1265"/>
      <c r="AN92" s="1266"/>
      <c r="AO92" s="1267"/>
      <c r="AP92" s="1265"/>
      <c r="AQ92" s="1268"/>
      <c r="AR92" s="1268"/>
    </row>
    <row r="93" spans="1:44" ht="15.9" hidden="1" customHeight="1">
      <c r="A93" s="1213"/>
      <c r="B93" s="2581"/>
      <c r="C93" s="2582"/>
      <c r="D93" s="2583"/>
      <c r="E93" s="2584"/>
      <c r="F93" s="1269" t="s">
        <v>1974</v>
      </c>
      <c r="G93" s="1270" t="str">
        <f t="shared" ref="G93:AK93" si="42">IF(G92&lt;&gt;"",VLOOKUP(G92,$AC$197:$AL$221,9,FALSE),"")</f>
        <v/>
      </c>
      <c r="H93" s="1271" t="str">
        <f t="shared" si="42"/>
        <v/>
      </c>
      <c r="I93" s="1271" t="str">
        <f t="shared" si="42"/>
        <v/>
      </c>
      <c r="J93" s="1271" t="str">
        <f t="shared" si="42"/>
        <v/>
      </c>
      <c r="K93" s="1271" t="str">
        <f t="shared" si="42"/>
        <v/>
      </c>
      <c r="L93" s="1271" t="str">
        <f t="shared" si="42"/>
        <v/>
      </c>
      <c r="M93" s="1272" t="str">
        <f t="shared" si="42"/>
        <v/>
      </c>
      <c r="N93" s="1270" t="str">
        <f t="shared" si="42"/>
        <v/>
      </c>
      <c r="O93" s="1271" t="str">
        <f t="shared" si="42"/>
        <v/>
      </c>
      <c r="P93" s="1271" t="str">
        <f t="shared" si="42"/>
        <v/>
      </c>
      <c r="Q93" s="1271" t="str">
        <f t="shared" si="42"/>
        <v/>
      </c>
      <c r="R93" s="1271" t="str">
        <f t="shared" si="42"/>
        <v/>
      </c>
      <c r="S93" s="1271" t="str">
        <f t="shared" si="42"/>
        <v/>
      </c>
      <c r="T93" s="1272" t="str">
        <f t="shared" si="42"/>
        <v/>
      </c>
      <c r="U93" s="1270" t="str">
        <f t="shared" si="42"/>
        <v/>
      </c>
      <c r="V93" s="1271" t="str">
        <f t="shared" si="42"/>
        <v/>
      </c>
      <c r="W93" s="1271" t="str">
        <f t="shared" si="42"/>
        <v/>
      </c>
      <c r="X93" s="1271" t="str">
        <f t="shared" si="42"/>
        <v/>
      </c>
      <c r="Y93" s="1271" t="str">
        <f t="shared" si="42"/>
        <v/>
      </c>
      <c r="Z93" s="1271" t="str">
        <f t="shared" si="42"/>
        <v/>
      </c>
      <c r="AA93" s="1272" t="str">
        <f t="shared" si="42"/>
        <v/>
      </c>
      <c r="AB93" s="1270" t="str">
        <f t="shared" si="42"/>
        <v/>
      </c>
      <c r="AC93" s="1271" t="str">
        <f t="shared" si="42"/>
        <v/>
      </c>
      <c r="AD93" s="1271" t="str">
        <f t="shared" si="42"/>
        <v/>
      </c>
      <c r="AE93" s="1271" t="str">
        <f t="shared" si="42"/>
        <v/>
      </c>
      <c r="AF93" s="1271" t="str">
        <f t="shared" si="42"/>
        <v/>
      </c>
      <c r="AG93" s="1271" t="str">
        <f t="shared" si="42"/>
        <v/>
      </c>
      <c r="AH93" s="1272" t="str">
        <f t="shared" si="42"/>
        <v/>
      </c>
      <c r="AI93" s="1273" t="str">
        <f t="shared" si="42"/>
        <v/>
      </c>
      <c r="AJ93" s="1271" t="str">
        <f t="shared" si="42"/>
        <v/>
      </c>
      <c r="AK93" s="1271" t="str">
        <f t="shared" si="42"/>
        <v/>
      </c>
      <c r="AL93" s="1274">
        <f>SUM(G93:AH93)</f>
        <v>0</v>
      </c>
      <c r="AM93" s="1275">
        <f>AL93/4</f>
        <v>0</v>
      </c>
      <c r="AN93" s="1276" t="str">
        <f>IF(C92="","",C92)</f>
        <v/>
      </c>
      <c r="AO93" s="1277" t="str">
        <f>IF(D92="","",D92)</f>
        <v/>
      </c>
      <c r="AP93" s="1278" t="str">
        <f>IF(D92&lt;&gt;"",VLOOKUP(D92,$AU$2:$AV$6,2,FALSE),"")</f>
        <v/>
      </c>
      <c r="AQ93" s="1275" t="e">
        <f>ROUNDDOWN(AL93/$AL$6,2)</f>
        <v>#DIV/0!</v>
      </c>
      <c r="AR93" s="1275" t="e">
        <f>IF(AP93=1,"",AQ93)</f>
        <v>#DIV/0!</v>
      </c>
    </row>
    <row r="94" spans="1:44" ht="15.9" hidden="1" customHeight="1">
      <c r="A94" s="1213"/>
      <c r="B94" s="2581" t="s">
        <v>2016</v>
      </c>
      <c r="C94" s="2566"/>
      <c r="D94" s="2568"/>
      <c r="E94" s="2570"/>
      <c r="F94" s="1258" t="s">
        <v>1973</v>
      </c>
      <c r="G94" s="1259"/>
      <c r="H94" s="1260"/>
      <c r="I94" s="1261"/>
      <c r="J94" s="1261"/>
      <c r="K94" s="1261"/>
      <c r="L94" s="1261"/>
      <c r="M94" s="1262"/>
      <c r="N94" s="1259"/>
      <c r="O94" s="1260"/>
      <c r="P94" s="1261"/>
      <c r="Q94" s="1261"/>
      <c r="R94" s="1261"/>
      <c r="S94" s="1261"/>
      <c r="T94" s="1262"/>
      <c r="U94" s="1259"/>
      <c r="V94" s="1260"/>
      <c r="W94" s="1261"/>
      <c r="X94" s="1261"/>
      <c r="Y94" s="1261"/>
      <c r="Z94" s="1261"/>
      <c r="AA94" s="1262"/>
      <c r="AB94" s="1259"/>
      <c r="AC94" s="1260"/>
      <c r="AD94" s="1261"/>
      <c r="AE94" s="1261"/>
      <c r="AF94" s="1261"/>
      <c r="AG94" s="1261"/>
      <c r="AH94" s="1262"/>
      <c r="AI94" s="1279"/>
      <c r="AJ94" s="1260"/>
      <c r="AK94" s="1260"/>
      <c r="AL94" s="1264">
        <f>SUM(G95:AK95)</f>
        <v>0</v>
      </c>
      <c r="AM94" s="1265"/>
      <c r="AN94" s="1266"/>
      <c r="AO94" s="1267"/>
      <c r="AP94" s="1265"/>
      <c r="AQ94" s="1268"/>
      <c r="AR94" s="1268"/>
    </row>
    <row r="95" spans="1:44" ht="15.9" hidden="1" customHeight="1">
      <c r="A95" s="1213"/>
      <c r="B95" s="2581"/>
      <c r="C95" s="2582"/>
      <c r="D95" s="2583"/>
      <c r="E95" s="2584"/>
      <c r="F95" s="1269" t="s">
        <v>1974</v>
      </c>
      <c r="G95" s="1270" t="str">
        <f t="shared" ref="G95:AK95" si="43">IF(G94&lt;&gt;"",VLOOKUP(G94,$AC$197:$AL$221,9,FALSE),"")</f>
        <v/>
      </c>
      <c r="H95" s="1271" t="str">
        <f t="shared" si="43"/>
        <v/>
      </c>
      <c r="I95" s="1271" t="str">
        <f t="shared" si="43"/>
        <v/>
      </c>
      <c r="J95" s="1271" t="str">
        <f t="shared" si="43"/>
        <v/>
      </c>
      <c r="K95" s="1271" t="str">
        <f t="shared" si="43"/>
        <v/>
      </c>
      <c r="L95" s="1271" t="str">
        <f t="shared" si="43"/>
        <v/>
      </c>
      <c r="M95" s="1272" t="str">
        <f t="shared" si="43"/>
        <v/>
      </c>
      <c r="N95" s="1270" t="str">
        <f t="shared" si="43"/>
        <v/>
      </c>
      <c r="O95" s="1271" t="str">
        <f t="shared" si="43"/>
        <v/>
      </c>
      <c r="P95" s="1271" t="str">
        <f t="shared" si="43"/>
        <v/>
      </c>
      <c r="Q95" s="1271" t="str">
        <f t="shared" si="43"/>
        <v/>
      </c>
      <c r="R95" s="1271" t="str">
        <f t="shared" si="43"/>
        <v/>
      </c>
      <c r="S95" s="1271" t="str">
        <f t="shared" si="43"/>
        <v/>
      </c>
      <c r="T95" s="1272" t="str">
        <f t="shared" si="43"/>
        <v/>
      </c>
      <c r="U95" s="1270" t="str">
        <f t="shared" si="43"/>
        <v/>
      </c>
      <c r="V95" s="1271" t="str">
        <f t="shared" si="43"/>
        <v/>
      </c>
      <c r="W95" s="1271" t="str">
        <f t="shared" si="43"/>
        <v/>
      </c>
      <c r="X95" s="1271" t="str">
        <f t="shared" si="43"/>
        <v/>
      </c>
      <c r="Y95" s="1271" t="str">
        <f t="shared" si="43"/>
        <v/>
      </c>
      <c r="Z95" s="1271" t="str">
        <f t="shared" si="43"/>
        <v/>
      </c>
      <c r="AA95" s="1272" t="str">
        <f t="shared" si="43"/>
        <v/>
      </c>
      <c r="AB95" s="1270" t="str">
        <f t="shared" si="43"/>
        <v/>
      </c>
      <c r="AC95" s="1271" t="str">
        <f t="shared" si="43"/>
        <v/>
      </c>
      <c r="AD95" s="1271" t="str">
        <f t="shared" si="43"/>
        <v/>
      </c>
      <c r="AE95" s="1271" t="str">
        <f t="shared" si="43"/>
        <v/>
      </c>
      <c r="AF95" s="1271" t="str">
        <f t="shared" si="43"/>
        <v/>
      </c>
      <c r="AG95" s="1271" t="str">
        <f t="shared" si="43"/>
        <v/>
      </c>
      <c r="AH95" s="1272" t="str">
        <f t="shared" si="43"/>
        <v/>
      </c>
      <c r="AI95" s="1273" t="str">
        <f t="shared" si="43"/>
        <v/>
      </c>
      <c r="AJ95" s="1271" t="str">
        <f t="shared" si="43"/>
        <v/>
      </c>
      <c r="AK95" s="1271" t="str">
        <f t="shared" si="43"/>
        <v/>
      </c>
      <c r="AL95" s="1274">
        <f>SUM(G95:AH95)</f>
        <v>0</v>
      </c>
      <c r="AM95" s="1275">
        <f>AL95/4</f>
        <v>0</v>
      </c>
      <c r="AN95" s="1276" t="str">
        <f>IF(C94="","",C94)</f>
        <v/>
      </c>
      <c r="AO95" s="1277" t="str">
        <f>IF(D94="","",D94)</f>
        <v/>
      </c>
      <c r="AP95" s="1278" t="str">
        <f>IF(D94&lt;&gt;"",VLOOKUP(D94,$AU$2:$AV$6,2,FALSE),"")</f>
        <v/>
      </c>
      <c r="AQ95" s="1275" t="e">
        <f>ROUNDDOWN(AL95/$AL$6,2)</f>
        <v>#DIV/0!</v>
      </c>
      <c r="AR95" s="1275" t="e">
        <f>IF(AP95=1,"",AQ95)</f>
        <v>#DIV/0!</v>
      </c>
    </row>
    <row r="96" spans="1:44" ht="15.9" hidden="1" customHeight="1">
      <c r="A96" s="1213"/>
      <c r="B96" s="2581" t="s">
        <v>2017</v>
      </c>
      <c r="C96" s="2566"/>
      <c r="D96" s="2568"/>
      <c r="E96" s="2570"/>
      <c r="F96" s="1258" t="s">
        <v>1973</v>
      </c>
      <c r="G96" s="1259"/>
      <c r="H96" s="1260"/>
      <c r="I96" s="1261"/>
      <c r="J96" s="1261"/>
      <c r="K96" s="1261"/>
      <c r="L96" s="1261"/>
      <c r="M96" s="1262"/>
      <c r="N96" s="1259"/>
      <c r="O96" s="1260"/>
      <c r="P96" s="1261"/>
      <c r="Q96" s="1261"/>
      <c r="R96" s="1261"/>
      <c r="S96" s="1261"/>
      <c r="T96" s="1262"/>
      <c r="U96" s="1259"/>
      <c r="V96" s="1260"/>
      <c r="W96" s="1261"/>
      <c r="X96" s="1261"/>
      <c r="Y96" s="1261"/>
      <c r="Z96" s="1261"/>
      <c r="AA96" s="1262"/>
      <c r="AB96" s="1259"/>
      <c r="AC96" s="1260"/>
      <c r="AD96" s="1261"/>
      <c r="AE96" s="1261"/>
      <c r="AF96" s="1261"/>
      <c r="AG96" s="1261"/>
      <c r="AH96" s="1262"/>
      <c r="AI96" s="1279"/>
      <c r="AJ96" s="1260"/>
      <c r="AK96" s="1260"/>
      <c r="AL96" s="1264">
        <f>SUM(G97:AK97)</f>
        <v>0</v>
      </c>
      <c r="AM96" s="1265"/>
      <c r="AN96" s="1266"/>
      <c r="AO96" s="1267"/>
      <c r="AP96" s="1265"/>
      <c r="AQ96" s="1268"/>
      <c r="AR96" s="1268"/>
    </row>
    <row r="97" spans="1:44" ht="15.9" hidden="1" customHeight="1">
      <c r="A97" s="1213"/>
      <c r="B97" s="2581"/>
      <c r="C97" s="2582"/>
      <c r="D97" s="2583"/>
      <c r="E97" s="2584"/>
      <c r="F97" s="1269" t="s">
        <v>1974</v>
      </c>
      <c r="G97" s="1270" t="str">
        <f t="shared" ref="G97:AK97" si="44">IF(G96&lt;&gt;"",VLOOKUP(G96,$AC$197:$AL$221,9,FALSE),"")</f>
        <v/>
      </c>
      <c r="H97" s="1271" t="str">
        <f t="shared" si="44"/>
        <v/>
      </c>
      <c r="I97" s="1271" t="str">
        <f t="shared" si="44"/>
        <v/>
      </c>
      <c r="J97" s="1271" t="str">
        <f t="shared" si="44"/>
        <v/>
      </c>
      <c r="K97" s="1271" t="str">
        <f t="shared" si="44"/>
        <v/>
      </c>
      <c r="L97" s="1271" t="str">
        <f t="shared" si="44"/>
        <v/>
      </c>
      <c r="M97" s="1272" t="str">
        <f t="shared" si="44"/>
        <v/>
      </c>
      <c r="N97" s="1270" t="str">
        <f t="shared" si="44"/>
        <v/>
      </c>
      <c r="O97" s="1271" t="str">
        <f t="shared" si="44"/>
        <v/>
      </c>
      <c r="P97" s="1271" t="str">
        <f t="shared" si="44"/>
        <v/>
      </c>
      <c r="Q97" s="1271" t="str">
        <f t="shared" si="44"/>
        <v/>
      </c>
      <c r="R97" s="1271" t="str">
        <f t="shared" si="44"/>
        <v/>
      </c>
      <c r="S97" s="1271" t="str">
        <f t="shared" si="44"/>
        <v/>
      </c>
      <c r="T97" s="1272" t="str">
        <f t="shared" si="44"/>
        <v/>
      </c>
      <c r="U97" s="1270" t="str">
        <f t="shared" si="44"/>
        <v/>
      </c>
      <c r="V97" s="1271" t="str">
        <f t="shared" si="44"/>
        <v/>
      </c>
      <c r="W97" s="1271" t="str">
        <f t="shared" si="44"/>
        <v/>
      </c>
      <c r="X97" s="1271" t="str">
        <f t="shared" si="44"/>
        <v/>
      </c>
      <c r="Y97" s="1271" t="str">
        <f t="shared" si="44"/>
        <v/>
      </c>
      <c r="Z97" s="1271" t="str">
        <f t="shared" si="44"/>
        <v/>
      </c>
      <c r="AA97" s="1272" t="str">
        <f t="shared" si="44"/>
        <v/>
      </c>
      <c r="AB97" s="1270" t="str">
        <f t="shared" si="44"/>
        <v/>
      </c>
      <c r="AC97" s="1271" t="str">
        <f t="shared" si="44"/>
        <v/>
      </c>
      <c r="AD97" s="1271" t="str">
        <f t="shared" si="44"/>
        <v/>
      </c>
      <c r="AE97" s="1271" t="str">
        <f t="shared" si="44"/>
        <v/>
      </c>
      <c r="AF97" s="1271" t="str">
        <f t="shared" si="44"/>
        <v/>
      </c>
      <c r="AG97" s="1271" t="str">
        <f t="shared" si="44"/>
        <v/>
      </c>
      <c r="AH97" s="1272" t="str">
        <f t="shared" si="44"/>
        <v/>
      </c>
      <c r="AI97" s="1273" t="str">
        <f t="shared" si="44"/>
        <v/>
      </c>
      <c r="AJ97" s="1271" t="str">
        <f t="shared" si="44"/>
        <v/>
      </c>
      <c r="AK97" s="1271" t="str">
        <f t="shared" si="44"/>
        <v/>
      </c>
      <c r="AL97" s="1274">
        <f>SUM(G97:AH97)</f>
        <v>0</v>
      </c>
      <c r="AM97" s="1275">
        <f>AL97/4</f>
        <v>0</v>
      </c>
      <c r="AN97" s="1276" t="str">
        <f>IF(C96="","",C96)</f>
        <v/>
      </c>
      <c r="AO97" s="1277" t="str">
        <f>IF(D96="","",D96)</f>
        <v/>
      </c>
      <c r="AP97" s="1278" t="str">
        <f>IF(D96&lt;&gt;"",VLOOKUP(D96,$AU$2:$AV$6,2,FALSE),"")</f>
        <v/>
      </c>
      <c r="AQ97" s="1275" t="e">
        <f>ROUNDDOWN(AL97/$AL$6,2)</f>
        <v>#DIV/0!</v>
      </c>
      <c r="AR97" s="1275" t="e">
        <f>IF(AP97=1,"",AQ97)</f>
        <v>#DIV/0!</v>
      </c>
    </row>
    <row r="98" spans="1:44" ht="15.9" hidden="1" customHeight="1">
      <c r="A98" s="1213"/>
      <c r="B98" s="2581" t="s">
        <v>2018</v>
      </c>
      <c r="C98" s="2566"/>
      <c r="D98" s="2568"/>
      <c r="E98" s="2570"/>
      <c r="F98" s="1258" t="s">
        <v>1973</v>
      </c>
      <c r="G98" s="1259"/>
      <c r="H98" s="1260"/>
      <c r="I98" s="1261"/>
      <c r="J98" s="1261"/>
      <c r="K98" s="1261"/>
      <c r="L98" s="1261"/>
      <c r="M98" s="1262"/>
      <c r="N98" s="1259"/>
      <c r="O98" s="1260"/>
      <c r="P98" s="1261"/>
      <c r="Q98" s="1261"/>
      <c r="R98" s="1261"/>
      <c r="S98" s="1261"/>
      <c r="T98" s="1262"/>
      <c r="U98" s="1259"/>
      <c r="V98" s="1260"/>
      <c r="W98" s="1261"/>
      <c r="X98" s="1261"/>
      <c r="Y98" s="1261"/>
      <c r="Z98" s="1261"/>
      <c r="AA98" s="1262"/>
      <c r="AB98" s="1259"/>
      <c r="AC98" s="1260"/>
      <c r="AD98" s="1261"/>
      <c r="AE98" s="1261"/>
      <c r="AF98" s="1261"/>
      <c r="AG98" s="1261"/>
      <c r="AH98" s="1262"/>
      <c r="AI98" s="1263"/>
      <c r="AJ98" s="1261"/>
      <c r="AK98" s="1261"/>
      <c r="AL98" s="1264">
        <f>SUM(G99:AK99)</f>
        <v>0</v>
      </c>
      <c r="AM98" s="1265"/>
      <c r="AN98" s="1266"/>
      <c r="AO98" s="1267"/>
      <c r="AP98" s="1265"/>
      <c r="AQ98" s="1268"/>
      <c r="AR98" s="1268"/>
    </row>
    <row r="99" spans="1:44" ht="15.9" hidden="1" customHeight="1">
      <c r="A99" s="1213"/>
      <c r="B99" s="2581"/>
      <c r="C99" s="2582"/>
      <c r="D99" s="2583"/>
      <c r="E99" s="2584"/>
      <c r="F99" s="1269" t="s">
        <v>1974</v>
      </c>
      <c r="G99" s="1270" t="str">
        <f t="shared" ref="G99:AK99" si="45">IF(G98&lt;&gt;"",VLOOKUP(G98,$AC$197:$AL$221,9,FALSE),"")</f>
        <v/>
      </c>
      <c r="H99" s="1271" t="str">
        <f t="shared" si="45"/>
        <v/>
      </c>
      <c r="I99" s="1271" t="str">
        <f t="shared" si="45"/>
        <v/>
      </c>
      <c r="J99" s="1271" t="str">
        <f t="shared" si="45"/>
        <v/>
      </c>
      <c r="K99" s="1271" t="str">
        <f t="shared" si="45"/>
        <v/>
      </c>
      <c r="L99" s="1271" t="str">
        <f t="shared" si="45"/>
        <v/>
      </c>
      <c r="M99" s="1272" t="str">
        <f t="shared" si="45"/>
        <v/>
      </c>
      <c r="N99" s="1270" t="str">
        <f t="shared" si="45"/>
        <v/>
      </c>
      <c r="O99" s="1271" t="str">
        <f t="shared" si="45"/>
        <v/>
      </c>
      <c r="P99" s="1271" t="str">
        <f t="shared" si="45"/>
        <v/>
      </c>
      <c r="Q99" s="1271" t="str">
        <f t="shared" si="45"/>
        <v/>
      </c>
      <c r="R99" s="1271" t="str">
        <f t="shared" si="45"/>
        <v/>
      </c>
      <c r="S99" s="1271" t="str">
        <f t="shared" si="45"/>
        <v/>
      </c>
      <c r="T99" s="1272" t="str">
        <f t="shared" si="45"/>
        <v/>
      </c>
      <c r="U99" s="1270" t="str">
        <f t="shared" si="45"/>
        <v/>
      </c>
      <c r="V99" s="1271" t="str">
        <f t="shared" si="45"/>
        <v/>
      </c>
      <c r="W99" s="1271" t="str">
        <f t="shared" si="45"/>
        <v/>
      </c>
      <c r="X99" s="1271" t="str">
        <f t="shared" si="45"/>
        <v/>
      </c>
      <c r="Y99" s="1271" t="str">
        <f t="shared" si="45"/>
        <v/>
      </c>
      <c r="Z99" s="1271" t="str">
        <f t="shared" si="45"/>
        <v/>
      </c>
      <c r="AA99" s="1272" t="str">
        <f t="shared" si="45"/>
        <v/>
      </c>
      <c r="AB99" s="1270" t="str">
        <f t="shared" si="45"/>
        <v/>
      </c>
      <c r="AC99" s="1271" t="str">
        <f t="shared" si="45"/>
        <v/>
      </c>
      <c r="AD99" s="1271" t="str">
        <f t="shared" si="45"/>
        <v/>
      </c>
      <c r="AE99" s="1271" t="str">
        <f t="shared" si="45"/>
        <v/>
      </c>
      <c r="AF99" s="1271" t="str">
        <f t="shared" si="45"/>
        <v/>
      </c>
      <c r="AG99" s="1271" t="str">
        <f t="shared" si="45"/>
        <v/>
      </c>
      <c r="AH99" s="1272" t="str">
        <f t="shared" si="45"/>
        <v/>
      </c>
      <c r="AI99" s="1273" t="str">
        <f t="shared" si="45"/>
        <v/>
      </c>
      <c r="AJ99" s="1271" t="str">
        <f t="shared" si="45"/>
        <v/>
      </c>
      <c r="AK99" s="1271" t="str">
        <f t="shared" si="45"/>
        <v/>
      </c>
      <c r="AL99" s="1274">
        <f>SUM(G99:AH99)</f>
        <v>0</v>
      </c>
      <c r="AM99" s="1275">
        <f>AL99/4</f>
        <v>0</v>
      </c>
      <c r="AN99" s="1276" t="str">
        <f>IF(C98="","",C98)</f>
        <v/>
      </c>
      <c r="AO99" s="1277" t="str">
        <f>IF(D98="","",D98)</f>
        <v/>
      </c>
      <c r="AP99" s="1278" t="str">
        <f>IF(D98&lt;&gt;"",VLOOKUP(D98,$AU$2:$AV$6,2,FALSE),"")</f>
        <v/>
      </c>
      <c r="AQ99" s="1275" t="e">
        <f>ROUNDDOWN(AL99/$AL$6,2)</f>
        <v>#DIV/0!</v>
      </c>
      <c r="AR99" s="1275" t="e">
        <f>IF(AP99=1,"",AQ99)</f>
        <v>#DIV/0!</v>
      </c>
    </row>
    <row r="100" spans="1:44" ht="15.9" hidden="1" customHeight="1">
      <c r="A100" s="1213"/>
      <c r="B100" s="2581" t="s">
        <v>2019</v>
      </c>
      <c r="C100" s="2566"/>
      <c r="D100" s="2568"/>
      <c r="E100" s="2570"/>
      <c r="F100" s="1258" t="s">
        <v>1973</v>
      </c>
      <c r="G100" s="1259"/>
      <c r="H100" s="1260"/>
      <c r="I100" s="1261"/>
      <c r="J100" s="1261"/>
      <c r="K100" s="1261"/>
      <c r="L100" s="1261"/>
      <c r="M100" s="1262"/>
      <c r="N100" s="1259"/>
      <c r="O100" s="1260"/>
      <c r="P100" s="1261"/>
      <c r="Q100" s="1261"/>
      <c r="R100" s="1261"/>
      <c r="S100" s="1261"/>
      <c r="T100" s="1262"/>
      <c r="U100" s="1259"/>
      <c r="V100" s="1260"/>
      <c r="W100" s="1261"/>
      <c r="X100" s="1261"/>
      <c r="Y100" s="1261"/>
      <c r="Z100" s="1261"/>
      <c r="AA100" s="1262"/>
      <c r="AB100" s="1259"/>
      <c r="AC100" s="1260"/>
      <c r="AD100" s="1261"/>
      <c r="AE100" s="1261"/>
      <c r="AF100" s="1261"/>
      <c r="AG100" s="1261"/>
      <c r="AH100" s="1262"/>
      <c r="AI100" s="1263"/>
      <c r="AJ100" s="1261"/>
      <c r="AK100" s="1261"/>
      <c r="AL100" s="1264">
        <f>SUM(G101:AK101)</f>
        <v>0</v>
      </c>
      <c r="AM100" s="1265"/>
      <c r="AN100" s="1266"/>
      <c r="AO100" s="1267"/>
      <c r="AP100" s="1265"/>
      <c r="AQ100" s="1268"/>
      <c r="AR100" s="1268"/>
    </row>
    <row r="101" spans="1:44" ht="15.9" hidden="1" customHeight="1">
      <c r="A101" s="1213"/>
      <c r="B101" s="2581"/>
      <c r="C101" s="2582"/>
      <c r="D101" s="2583"/>
      <c r="E101" s="2584"/>
      <c r="F101" s="1269" t="s">
        <v>1974</v>
      </c>
      <c r="G101" s="1270" t="str">
        <f t="shared" ref="G101:AK101" si="46">IF(G100&lt;&gt;"",VLOOKUP(G100,$AC$197:$AL$221,9,FALSE),"")</f>
        <v/>
      </c>
      <c r="H101" s="1271" t="str">
        <f t="shared" si="46"/>
        <v/>
      </c>
      <c r="I101" s="1271" t="str">
        <f t="shared" si="46"/>
        <v/>
      </c>
      <c r="J101" s="1271" t="str">
        <f t="shared" si="46"/>
        <v/>
      </c>
      <c r="K101" s="1271" t="str">
        <f t="shared" si="46"/>
        <v/>
      </c>
      <c r="L101" s="1271" t="str">
        <f t="shared" si="46"/>
        <v/>
      </c>
      <c r="M101" s="1272" t="str">
        <f t="shared" si="46"/>
        <v/>
      </c>
      <c r="N101" s="1270" t="str">
        <f t="shared" si="46"/>
        <v/>
      </c>
      <c r="O101" s="1271" t="str">
        <f t="shared" si="46"/>
        <v/>
      </c>
      <c r="P101" s="1271" t="str">
        <f t="shared" si="46"/>
        <v/>
      </c>
      <c r="Q101" s="1271" t="str">
        <f t="shared" si="46"/>
        <v/>
      </c>
      <c r="R101" s="1271" t="str">
        <f t="shared" si="46"/>
        <v/>
      </c>
      <c r="S101" s="1271" t="str">
        <f t="shared" si="46"/>
        <v/>
      </c>
      <c r="T101" s="1272" t="str">
        <f t="shared" si="46"/>
        <v/>
      </c>
      <c r="U101" s="1270" t="str">
        <f t="shared" si="46"/>
        <v/>
      </c>
      <c r="V101" s="1271" t="str">
        <f t="shared" si="46"/>
        <v/>
      </c>
      <c r="W101" s="1271" t="str">
        <f t="shared" si="46"/>
        <v/>
      </c>
      <c r="X101" s="1271" t="str">
        <f t="shared" si="46"/>
        <v/>
      </c>
      <c r="Y101" s="1271" t="str">
        <f t="shared" si="46"/>
        <v/>
      </c>
      <c r="Z101" s="1271" t="str">
        <f t="shared" si="46"/>
        <v/>
      </c>
      <c r="AA101" s="1272" t="str">
        <f t="shared" si="46"/>
        <v/>
      </c>
      <c r="AB101" s="1270" t="str">
        <f t="shared" si="46"/>
        <v/>
      </c>
      <c r="AC101" s="1271" t="str">
        <f t="shared" si="46"/>
        <v/>
      </c>
      <c r="AD101" s="1271" t="str">
        <f t="shared" si="46"/>
        <v/>
      </c>
      <c r="AE101" s="1271" t="str">
        <f t="shared" si="46"/>
        <v/>
      </c>
      <c r="AF101" s="1271" t="str">
        <f t="shared" si="46"/>
        <v/>
      </c>
      <c r="AG101" s="1271" t="str">
        <f t="shared" si="46"/>
        <v/>
      </c>
      <c r="AH101" s="1272" t="str">
        <f t="shared" si="46"/>
        <v/>
      </c>
      <c r="AI101" s="1273" t="str">
        <f t="shared" si="46"/>
        <v/>
      </c>
      <c r="AJ101" s="1271" t="str">
        <f t="shared" si="46"/>
        <v/>
      </c>
      <c r="AK101" s="1271" t="str">
        <f t="shared" si="46"/>
        <v/>
      </c>
      <c r="AL101" s="1274">
        <f>SUM(G101:AH101)</f>
        <v>0</v>
      </c>
      <c r="AM101" s="1275">
        <f>AL101/4</f>
        <v>0</v>
      </c>
      <c r="AN101" s="1276" t="str">
        <f>IF(C100="","",C100)</f>
        <v/>
      </c>
      <c r="AO101" s="1277" t="str">
        <f>IF(D100="","",D100)</f>
        <v/>
      </c>
      <c r="AP101" s="1278" t="str">
        <f>IF(D100&lt;&gt;"",VLOOKUP(D100,$AU$2:$AV$6,2,FALSE),"")</f>
        <v/>
      </c>
      <c r="AQ101" s="1275" t="e">
        <f>ROUNDDOWN(AL101/$AL$6,2)</f>
        <v>#DIV/0!</v>
      </c>
      <c r="AR101" s="1275" t="e">
        <f>IF(AP101=1,"",AQ101)</f>
        <v>#DIV/0!</v>
      </c>
    </row>
    <row r="102" spans="1:44" ht="15.9" hidden="1" customHeight="1">
      <c r="A102" s="1213"/>
      <c r="B102" s="2581" t="s">
        <v>2020</v>
      </c>
      <c r="C102" s="2566"/>
      <c r="D102" s="2568"/>
      <c r="E102" s="2570"/>
      <c r="F102" s="1258" t="s">
        <v>1973</v>
      </c>
      <c r="G102" s="1259"/>
      <c r="H102" s="1260"/>
      <c r="I102" s="1261"/>
      <c r="J102" s="1261"/>
      <c r="K102" s="1261"/>
      <c r="L102" s="1261"/>
      <c r="M102" s="1262"/>
      <c r="N102" s="1259"/>
      <c r="O102" s="1260"/>
      <c r="P102" s="1261"/>
      <c r="Q102" s="1261"/>
      <c r="R102" s="1261"/>
      <c r="S102" s="1261"/>
      <c r="T102" s="1262"/>
      <c r="U102" s="1259"/>
      <c r="V102" s="1260"/>
      <c r="W102" s="1261"/>
      <c r="X102" s="1261"/>
      <c r="Y102" s="1261"/>
      <c r="Z102" s="1261"/>
      <c r="AA102" s="1262"/>
      <c r="AB102" s="1259"/>
      <c r="AC102" s="1260"/>
      <c r="AD102" s="1261"/>
      <c r="AE102" s="1261"/>
      <c r="AF102" s="1261"/>
      <c r="AG102" s="1261"/>
      <c r="AH102" s="1262"/>
      <c r="AI102" s="1279"/>
      <c r="AJ102" s="1260"/>
      <c r="AK102" s="1260"/>
      <c r="AL102" s="1264">
        <f>SUM(G103:AK103)</f>
        <v>0</v>
      </c>
      <c r="AM102" s="1265"/>
      <c r="AN102" s="1266"/>
      <c r="AO102" s="1267"/>
      <c r="AP102" s="1265"/>
      <c r="AQ102" s="1268"/>
      <c r="AR102" s="1268"/>
    </row>
    <row r="103" spans="1:44" ht="15.9" hidden="1" customHeight="1">
      <c r="A103" s="1213"/>
      <c r="B103" s="2581"/>
      <c r="C103" s="2582"/>
      <c r="D103" s="2583"/>
      <c r="E103" s="2584"/>
      <c r="F103" s="1269" t="s">
        <v>1974</v>
      </c>
      <c r="G103" s="1270" t="str">
        <f t="shared" ref="G103:AK103" si="47">IF(G102&lt;&gt;"",VLOOKUP(G102,$AC$197:$AL$221,9,FALSE),"")</f>
        <v/>
      </c>
      <c r="H103" s="1271" t="str">
        <f t="shared" si="47"/>
        <v/>
      </c>
      <c r="I103" s="1271" t="str">
        <f t="shared" si="47"/>
        <v/>
      </c>
      <c r="J103" s="1271" t="str">
        <f t="shared" si="47"/>
        <v/>
      </c>
      <c r="K103" s="1271" t="str">
        <f t="shared" si="47"/>
        <v/>
      </c>
      <c r="L103" s="1271" t="str">
        <f t="shared" si="47"/>
        <v/>
      </c>
      <c r="M103" s="1272" t="str">
        <f t="shared" si="47"/>
        <v/>
      </c>
      <c r="N103" s="1270" t="str">
        <f t="shared" si="47"/>
        <v/>
      </c>
      <c r="O103" s="1271" t="str">
        <f t="shared" si="47"/>
        <v/>
      </c>
      <c r="P103" s="1271" t="str">
        <f t="shared" si="47"/>
        <v/>
      </c>
      <c r="Q103" s="1271" t="str">
        <f t="shared" si="47"/>
        <v/>
      </c>
      <c r="R103" s="1271" t="str">
        <f t="shared" si="47"/>
        <v/>
      </c>
      <c r="S103" s="1271" t="str">
        <f t="shared" si="47"/>
        <v/>
      </c>
      <c r="T103" s="1272" t="str">
        <f t="shared" si="47"/>
        <v/>
      </c>
      <c r="U103" s="1270" t="str">
        <f t="shared" si="47"/>
        <v/>
      </c>
      <c r="V103" s="1271" t="str">
        <f t="shared" si="47"/>
        <v/>
      </c>
      <c r="W103" s="1271" t="str">
        <f t="shared" si="47"/>
        <v/>
      </c>
      <c r="X103" s="1271" t="str">
        <f t="shared" si="47"/>
        <v/>
      </c>
      <c r="Y103" s="1271" t="str">
        <f t="shared" si="47"/>
        <v/>
      </c>
      <c r="Z103" s="1271" t="str">
        <f t="shared" si="47"/>
        <v/>
      </c>
      <c r="AA103" s="1272" t="str">
        <f t="shared" si="47"/>
        <v/>
      </c>
      <c r="AB103" s="1270" t="str">
        <f t="shared" si="47"/>
        <v/>
      </c>
      <c r="AC103" s="1271" t="str">
        <f t="shared" si="47"/>
        <v/>
      </c>
      <c r="AD103" s="1271" t="str">
        <f t="shared" si="47"/>
        <v/>
      </c>
      <c r="AE103" s="1271" t="str">
        <f t="shared" si="47"/>
        <v/>
      </c>
      <c r="AF103" s="1271" t="str">
        <f t="shared" si="47"/>
        <v/>
      </c>
      <c r="AG103" s="1271" t="str">
        <f t="shared" si="47"/>
        <v/>
      </c>
      <c r="AH103" s="1272" t="str">
        <f t="shared" si="47"/>
        <v/>
      </c>
      <c r="AI103" s="1273" t="str">
        <f t="shared" si="47"/>
        <v/>
      </c>
      <c r="AJ103" s="1271" t="str">
        <f t="shared" si="47"/>
        <v/>
      </c>
      <c r="AK103" s="1271" t="str">
        <f t="shared" si="47"/>
        <v/>
      </c>
      <c r="AL103" s="1274">
        <f>SUM(G103:AH103)</f>
        <v>0</v>
      </c>
      <c r="AM103" s="1275">
        <f>AL103/4</f>
        <v>0</v>
      </c>
      <c r="AN103" s="1276" t="str">
        <f>IF(C102="","",C102)</f>
        <v/>
      </c>
      <c r="AO103" s="1277" t="str">
        <f>IF(D102="","",D102)</f>
        <v/>
      </c>
      <c r="AP103" s="1278" t="str">
        <f>IF(D102&lt;&gt;"",VLOOKUP(D102,$AU$2:$AV$6,2,FALSE),"")</f>
        <v/>
      </c>
      <c r="AQ103" s="1275" t="e">
        <f>ROUNDDOWN(AL103/$AL$6,2)</f>
        <v>#DIV/0!</v>
      </c>
      <c r="AR103" s="1275" t="e">
        <f>IF(AP103=1,"",AQ103)</f>
        <v>#DIV/0!</v>
      </c>
    </row>
    <row r="104" spans="1:44" ht="15.9" hidden="1" customHeight="1">
      <c r="A104" s="1213"/>
      <c r="B104" s="2581" t="s">
        <v>2021</v>
      </c>
      <c r="C104" s="2566"/>
      <c r="D104" s="2568"/>
      <c r="E104" s="2570"/>
      <c r="F104" s="1258" t="s">
        <v>1973</v>
      </c>
      <c r="G104" s="1259"/>
      <c r="H104" s="1260"/>
      <c r="I104" s="1261"/>
      <c r="J104" s="1261"/>
      <c r="K104" s="1261"/>
      <c r="L104" s="1261"/>
      <c r="M104" s="1262"/>
      <c r="N104" s="1259"/>
      <c r="O104" s="1260"/>
      <c r="P104" s="1261"/>
      <c r="Q104" s="1261"/>
      <c r="R104" s="1261"/>
      <c r="S104" s="1261"/>
      <c r="T104" s="1262"/>
      <c r="U104" s="1259"/>
      <c r="V104" s="1260"/>
      <c r="W104" s="1261"/>
      <c r="X104" s="1261"/>
      <c r="Y104" s="1261"/>
      <c r="Z104" s="1261"/>
      <c r="AA104" s="1262"/>
      <c r="AB104" s="1259"/>
      <c r="AC104" s="1260"/>
      <c r="AD104" s="1261"/>
      <c r="AE104" s="1261"/>
      <c r="AF104" s="1261"/>
      <c r="AG104" s="1261"/>
      <c r="AH104" s="1262"/>
      <c r="AI104" s="1279"/>
      <c r="AJ104" s="1260"/>
      <c r="AK104" s="1260"/>
      <c r="AL104" s="1264">
        <f>SUM(G105:AK105)</f>
        <v>0</v>
      </c>
      <c r="AM104" s="1265"/>
      <c r="AN104" s="1266"/>
      <c r="AO104" s="1267"/>
      <c r="AP104" s="1265"/>
      <c r="AQ104" s="1268"/>
      <c r="AR104" s="1268"/>
    </row>
    <row r="105" spans="1:44" ht="15.9" hidden="1" customHeight="1">
      <c r="A105" s="1213"/>
      <c r="B105" s="2581"/>
      <c r="C105" s="2582"/>
      <c r="D105" s="2583"/>
      <c r="E105" s="2584"/>
      <c r="F105" s="1269" t="s">
        <v>1974</v>
      </c>
      <c r="G105" s="1270" t="str">
        <f t="shared" ref="G105:AK105" si="48">IF(G104&lt;&gt;"",VLOOKUP(G104,$AC$197:$AL$221,9,FALSE),"")</f>
        <v/>
      </c>
      <c r="H105" s="1271" t="str">
        <f t="shared" si="48"/>
        <v/>
      </c>
      <c r="I105" s="1271" t="str">
        <f t="shared" si="48"/>
        <v/>
      </c>
      <c r="J105" s="1271" t="str">
        <f t="shared" si="48"/>
        <v/>
      </c>
      <c r="K105" s="1271" t="str">
        <f t="shared" si="48"/>
        <v/>
      </c>
      <c r="L105" s="1271" t="str">
        <f t="shared" si="48"/>
        <v/>
      </c>
      <c r="M105" s="1272" t="str">
        <f t="shared" si="48"/>
        <v/>
      </c>
      <c r="N105" s="1270" t="str">
        <f t="shared" si="48"/>
        <v/>
      </c>
      <c r="O105" s="1271" t="str">
        <f t="shared" si="48"/>
        <v/>
      </c>
      <c r="P105" s="1271" t="str">
        <f t="shared" si="48"/>
        <v/>
      </c>
      <c r="Q105" s="1271" t="str">
        <f t="shared" si="48"/>
        <v/>
      </c>
      <c r="R105" s="1271" t="str">
        <f t="shared" si="48"/>
        <v/>
      </c>
      <c r="S105" s="1271" t="str">
        <f t="shared" si="48"/>
        <v/>
      </c>
      <c r="T105" s="1272" t="str">
        <f t="shared" si="48"/>
        <v/>
      </c>
      <c r="U105" s="1270" t="str">
        <f t="shared" si="48"/>
        <v/>
      </c>
      <c r="V105" s="1271" t="str">
        <f t="shared" si="48"/>
        <v/>
      </c>
      <c r="W105" s="1271" t="str">
        <f t="shared" si="48"/>
        <v/>
      </c>
      <c r="X105" s="1271" t="str">
        <f t="shared" si="48"/>
        <v/>
      </c>
      <c r="Y105" s="1271" t="str">
        <f t="shared" si="48"/>
        <v/>
      </c>
      <c r="Z105" s="1271" t="str">
        <f t="shared" si="48"/>
        <v/>
      </c>
      <c r="AA105" s="1272" t="str">
        <f t="shared" si="48"/>
        <v/>
      </c>
      <c r="AB105" s="1270" t="str">
        <f t="shared" si="48"/>
        <v/>
      </c>
      <c r="AC105" s="1271" t="str">
        <f t="shared" si="48"/>
        <v/>
      </c>
      <c r="AD105" s="1271" t="str">
        <f t="shared" si="48"/>
        <v/>
      </c>
      <c r="AE105" s="1271" t="str">
        <f t="shared" si="48"/>
        <v/>
      </c>
      <c r="AF105" s="1271" t="str">
        <f t="shared" si="48"/>
        <v/>
      </c>
      <c r="AG105" s="1271" t="str">
        <f t="shared" si="48"/>
        <v/>
      </c>
      <c r="AH105" s="1272" t="str">
        <f t="shared" si="48"/>
        <v/>
      </c>
      <c r="AI105" s="1273" t="str">
        <f t="shared" si="48"/>
        <v/>
      </c>
      <c r="AJ105" s="1271" t="str">
        <f t="shared" si="48"/>
        <v/>
      </c>
      <c r="AK105" s="1271" t="str">
        <f t="shared" si="48"/>
        <v/>
      </c>
      <c r="AL105" s="1274">
        <f>SUM(G105:AH105)</f>
        <v>0</v>
      </c>
      <c r="AM105" s="1275">
        <f>AL105/4</f>
        <v>0</v>
      </c>
      <c r="AN105" s="1276" t="str">
        <f>IF(C104="","",C104)</f>
        <v/>
      </c>
      <c r="AO105" s="1277" t="str">
        <f>IF(D104="","",D104)</f>
        <v/>
      </c>
      <c r="AP105" s="1278" t="str">
        <f>IF(D104&lt;&gt;"",VLOOKUP(D104,$AU$2:$AV$6,2,FALSE),"")</f>
        <v/>
      </c>
      <c r="AQ105" s="1275" t="e">
        <f>ROUNDDOWN(AL105/$AL$6,2)</f>
        <v>#DIV/0!</v>
      </c>
      <c r="AR105" s="1275" t="e">
        <f>IF(AP105=1,"",AQ105)</f>
        <v>#DIV/0!</v>
      </c>
    </row>
    <row r="106" spans="1:44" ht="15.9" hidden="1" customHeight="1">
      <c r="A106" s="1213"/>
      <c r="B106" s="2581" t="s">
        <v>2022</v>
      </c>
      <c r="C106" s="2566"/>
      <c r="D106" s="2568"/>
      <c r="E106" s="2570"/>
      <c r="F106" s="1258" t="s">
        <v>1973</v>
      </c>
      <c r="G106" s="1259"/>
      <c r="H106" s="1260"/>
      <c r="I106" s="1261"/>
      <c r="J106" s="1261"/>
      <c r="K106" s="1261"/>
      <c r="L106" s="1261"/>
      <c r="M106" s="1262"/>
      <c r="N106" s="1259"/>
      <c r="O106" s="1260"/>
      <c r="P106" s="1261"/>
      <c r="Q106" s="1261"/>
      <c r="R106" s="1261"/>
      <c r="S106" s="1261"/>
      <c r="T106" s="1262"/>
      <c r="U106" s="1259"/>
      <c r="V106" s="1260"/>
      <c r="W106" s="1261"/>
      <c r="X106" s="1261"/>
      <c r="Y106" s="1261"/>
      <c r="Z106" s="1261"/>
      <c r="AA106" s="1262"/>
      <c r="AB106" s="1259"/>
      <c r="AC106" s="1260"/>
      <c r="AD106" s="1261"/>
      <c r="AE106" s="1261"/>
      <c r="AF106" s="1261"/>
      <c r="AG106" s="1261"/>
      <c r="AH106" s="1262"/>
      <c r="AI106" s="1263"/>
      <c r="AJ106" s="1261"/>
      <c r="AK106" s="1261"/>
      <c r="AL106" s="1264">
        <f>SUM(G107:AK107)</f>
        <v>0</v>
      </c>
      <c r="AM106" s="1265"/>
      <c r="AN106" s="1266"/>
      <c r="AO106" s="1267"/>
      <c r="AP106" s="1265"/>
      <c r="AQ106" s="1268"/>
      <c r="AR106" s="1268"/>
    </row>
    <row r="107" spans="1:44" ht="15.9" hidden="1" customHeight="1">
      <c r="A107" s="1213"/>
      <c r="B107" s="2581"/>
      <c r="C107" s="2582"/>
      <c r="D107" s="2583"/>
      <c r="E107" s="2584"/>
      <c r="F107" s="1269" t="s">
        <v>1974</v>
      </c>
      <c r="G107" s="1270" t="str">
        <f t="shared" ref="G107:AK107" si="49">IF(G106&lt;&gt;"",VLOOKUP(G106,$AC$197:$AL$221,9,FALSE),"")</f>
        <v/>
      </c>
      <c r="H107" s="1271" t="str">
        <f t="shared" si="49"/>
        <v/>
      </c>
      <c r="I107" s="1271" t="str">
        <f t="shared" si="49"/>
        <v/>
      </c>
      <c r="J107" s="1271" t="str">
        <f t="shared" si="49"/>
        <v/>
      </c>
      <c r="K107" s="1271" t="str">
        <f t="shared" si="49"/>
        <v/>
      </c>
      <c r="L107" s="1271" t="str">
        <f t="shared" si="49"/>
        <v/>
      </c>
      <c r="M107" s="1272" t="str">
        <f t="shared" si="49"/>
        <v/>
      </c>
      <c r="N107" s="1270" t="str">
        <f t="shared" si="49"/>
        <v/>
      </c>
      <c r="O107" s="1271" t="str">
        <f t="shared" si="49"/>
        <v/>
      </c>
      <c r="P107" s="1271" t="str">
        <f t="shared" si="49"/>
        <v/>
      </c>
      <c r="Q107" s="1271" t="str">
        <f t="shared" si="49"/>
        <v/>
      </c>
      <c r="R107" s="1271" t="str">
        <f t="shared" si="49"/>
        <v/>
      </c>
      <c r="S107" s="1271" t="str">
        <f t="shared" si="49"/>
        <v/>
      </c>
      <c r="T107" s="1272" t="str">
        <f t="shared" si="49"/>
        <v/>
      </c>
      <c r="U107" s="1270" t="str">
        <f t="shared" si="49"/>
        <v/>
      </c>
      <c r="V107" s="1271" t="str">
        <f t="shared" si="49"/>
        <v/>
      </c>
      <c r="W107" s="1271" t="str">
        <f t="shared" si="49"/>
        <v/>
      </c>
      <c r="X107" s="1271" t="str">
        <f t="shared" si="49"/>
        <v/>
      </c>
      <c r="Y107" s="1271" t="str">
        <f t="shared" si="49"/>
        <v/>
      </c>
      <c r="Z107" s="1271" t="str">
        <f t="shared" si="49"/>
        <v/>
      </c>
      <c r="AA107" s="1272" t="str">
        <f t="shared" si="49"/>
        <v/>
      </c>
      <c r="AB107" s="1270" t="str">
        <f t="shared" si="49"/>
        <v/>
      </c>
      <c r="AC107" s="1271" t="str">
        <f t="shared" si="49"/>
        <v/>
      </c>
      <c r="AD107" s="1271" t="str">
        <f t="shared" si="49"/>
        <v/>
      </c>
      <c r="AE107" s="1271" t="str">
        <f t="shared" si="49"/>
        <v/>
      </c>
      <c r="AF107" s="1271" t="str">
        <f t="shared" si="49"/>
        <v/>
      </c>
      <c r="AG107" s="1271" t="str">
        <f t="shared" si="49"/>
        <v/>
      </c>
      <c r="AH107" s="1272" t="str">
        <f t="shared" si="49"/>
        <v/>
      </c>
      <c r="AI107" s="1273" t="str">
        <f t="shared" si="49"/>
        <v/>
      </c>
      <c r="AJ107" s="1271" t="str">
        <f t="shared" si="49"/>
        <v/>
      </c>
      <c r="AK107" s="1271" t="str">
        <f t="shared" si="49"/>
        <v/>
      </c>
      <c r="AL107" s="1274">
        <f>SUM(G107:AH107)</f>
        <v>0</v>
      </c>
      <c r="AM107" s="1275">
        <f>AL107/4</f>
        <v>0</v>
      </c>
      <c r="AN107" s="1276" t="str">
        <f>IF(C106="","",C106)</f>
        <v/>
      </c>
      <c r="AO107" s="1277" t="str">
        <f>IF(D106="","",D106)</f>
        <v/>
      </c>
      <c r="AP107" s="1278" t="str">
        <f>IF(D106&lt;&gt;"",VLOOKUP(D106,$AU$2:$AV$6,2,FALSE),"")</f>
        <v/>
      </c>
      <c r="AQ107" s="1275" t="e">
        <f>ROUNDDOWN(AL107/$AL$6,2)</f>
        <v>#DIV/0!</v>
      </c>
      <c r="AR107" s="1275" t="e">
        <f>IF(AP107=1,"",AQ107)</f>
        <v>#DIV/0!</v>
      </c>
    </row>
    <row r="108" spans="1:44" ht="15.9" hidden="1" customHeight="1">
      <c r="A108" s="1213"/>
      <c r="B108" s="2581" t="s">
        <v>2023</v>
      </c>
      <c r="C108" s="2566"/>
      <c r="D108" s="2568"/>
      <c r="E108" s="2570"/>
      <c r="F108" s="1258" t="s">
        <v>1973</v>
      </c>
      <c r="G108" s="1259"/>
      <c r="H108" s="1260"/>
      <c r="I108" s="1261"/>
      <c r="J108" s="1261"/>
      <c r="K108" s="1261"/>
      <c r="L108" s="1261"/>
      <c r="M108" s="1262"/>
      <c r="N108" s="1259"/>
      <c r="O108" s="1260"/>
      <c r="P108" s="1261"/>
      <c r="Q108" s="1261"/>
      <c r="R108" s="1261"/>
      <c r="S108" s="1261"/>
      <c r="T108" s="1262"/>
      <c r="U108" s="1259"/>
      <c r="V108" s="1260"/>
      <c r="W108" s="1261"/>
      <c r="X108" s="1261"/>
      <c r="Y108" s="1261"/>
      <c r="Z108" s="1261"/>
      <c r="AA108" s="1262"/>
      <c r="AB108" s="1259"/>
      <c r="AC108" s="1260"/>
      <c r="AD108" s="1261"/>
      <c r="AE108" s="1261"/>
      <c r="AF108" s="1261"/>
      <c r="AG108" s="1261"/>
      <c r="AH108" s="1262"/>
      <c r="AI108" s="1263"/>
      <c r="AJ108" s="1261"/>
      <c r="AK108" s="1261"/>
      <c r="AL108" s="1264">
        <f>SUM(G109:AK109)</f>
        <v>0</v>
      </c>
      <c r="AM108" s="1265"/>
      <c r="AN108" s="1266"/>
      <c r="AO108" s="1267"/>
      <c r="AP108" s="1265"/>
      <c r="AQ108" s="1268"/>
      <c r="AR108" s="1268"/>
    </row>
    <row r="109" spans="1:44" ht="15.9" hidden="1" customHeight="1">
      <c r="A109" s="1213"/>
      <c r="B109" s="2581"/>
      <c r="C109" s="2582"/>
      <c r="D109" s="2583"/>
      <c r="E109" s="2584"/>
      <c r="F109" s="1269" t="s">
        <v>1974</v>
      </c>
      <c r="G109" s="1270" t="str">
        <f t="shared" ref="G109:AK109" si="50">IF(G108&lt;&gt;"",VLOOKUP(G108,$AC$197:$AL$221,9,FALSE),"")</f>
        <v/>
      </c>
      <c r="H109" s="1271" t="str">
        <f t="shared" si="50"/>
        <v/>
      </c>
      <c r="I109" s="1271" t="str">
        <f t="shared" si="50"/>
        <v/>
      </c>
      <c r="J109" s="1271" t="str">
        <f t="shared" si="50"/>
        <v/>
      </c>
      <c r="K109" s="1271" t="str">
        <f t="shared" si="50"/>
        <v/>
      </c>
      <c r="L109" s="1271" t="str">
        <f t="shared" si="50"/>
        <v/>
      </c>
      <c r="M109" s="1272" t="str">
        <f t="shared" si="50"/>
        <v/>
      </c>
      <c r="N109" s="1270" t="str">
        <f t="shared" si="50"/>
        <v/>
      </c>
      <c r="O109" s="1271" t="str">
        <f t="shared" si="50"/>
        <v/>
      </c>
      <c r="P109" s="1271" t="str">
        <f t="shared" si="50"/>
        <v/>
      </c>
      <c r="Q109" s="1271" t="str">
        <f t="shared" si="50"/>
        <v/>
      </c>
      <c r="R109" s="1271" t="str">
        <f t="shared" si="50"/>
        <v/>
      </c>
      <c r="S109" s="1271" t="str">
        <f t="shared" si="50"/>
        <v/>
      </c>
      <c r="T109" s="1272" t="str">
        <f t="shared" si="50"/>
        <v/>
      </c>
      <c r="U109" s="1270" t="str">
        <f t="shared" si="50"/>
        <v/>
      </c>
      <c r="V109" s="1271" t="str">
        <f t="shared" si="50"/>
        <v/>
      </c>
      <c r="W109" s="1271" t="str">
        <f t="shared" si="50"/>
        <v/>
      </c>
      <c r="X109" s="1271" t="str">
        <f t="shared" si="50"/>
        <v/>
      </c>
      <c r="Y109" s="1271" t="str">
        <f t="shared" si="50"/>
        <v/>
      </c>
      <c r="Z109" s="1271" t="str">
        <f t="shared" si="50"/>
        <v/>
      </c>
      <c r="AA109" s="1272" t="str">
        <f t="shared" si="50"/>
        <v/>
      </c>
      <c r="AB109" s="1270" t="str">
        <f t="shared" si="50"/>
        <v/>
      </c>
      <c r="AC109" s="1271" t="str">
        <f t="shared" si="50"/>
        <v/>
      </c>
      <c r="AD109" s="1271" t="str">
        <f t="shared" si="50"/>
        <v/>
      </c>
      <c r="AE109" s="1271" t="str">
        <f t="shared" si="50"/>
        <v/>
      </c>
      <c r="AF109" s="1271" t="str">
        <f t="shared" si="50"/>
        <v/>
      </c>
      <c r="AG109" s="1271" t="str">
        <f t="shared" si="50"/>
        <v/>
      </c>
      <c r="AH109" s="1272" t="str">
        <f t="shared" si="50"/>
        <v/>
      </c>
      <c r="AI109" s="1273" t="str">
        <f t="shared" si="50"/>
        <v/>
      </c>
      <c r="AJ109" s="1271" t="str">
        <f t="shared" si="50"/>
        <v/>
      </c>
      <c r="AK109" s="1271" t="str">
        <f t="shared" si="50"/>
        <v/>
      </c>
      <c r="AL109" s="1274">
        <f>SUM(G109:AH109)</f>
        <v>0</v>
      </c>
      <c r="AM109" s="1275">
        <f>AL109/4</f>
        <v>0</v>
      </c>
      <c r="AN109" s="1276" t="str">
        <f>IF(C108="","",C108)</f>
        <v/>
      </c>
      <c r="AO109" s="1277" t="str">
        <f>IF(D108="","",D108)</f>
        <v/>
      </c>
      <c r="AP109" s="1278" t="str">
        <f>IF(D108&lt;&gt;"",VLOOKUP(D108,$AU$2:$AV$6,2,FALSE),"")</f>
        <v/>
      </c>
      <c r="AQ109" s="1275" t="e">
        <f>ROUNDDOWN(AL109/$AL$6,2)</f>
        <v>#DIV/0!</v>
      </c>
      <c r="AR109" s="1275" t="e">
        <f>IF(AP109=1,"",AQ109)</f>
        <v>#DIV/0!</v>
      </c>
    </row>
    <row r="110" spans="1:44" ht="15.9" hidden="1" customHeight="1">
      <c r="A110" s="1213"/>
      <c r="B110" s="2581" t="s">
        <v>2024</v>
      </c>
      <c r="C110" s="2566"/>
      <c r="D110" s="2568"/>
      <c r="E110" s="2570"/>
      <c r="F110" s="1258" t="s">
        <v>1973</v>
      </c>
      <c r="G110" s="1259"/>
      <c r="H110" s="1260"/>
      <c r="I110" s="1261"/>
      <c r="J110" s="1261"/>
      <c r="K110" s="1261"/>
      <c r="L110" s="1261"/>
      <c r="M110" s="1262"/>
      <c r="N110" s="1259"/>
      <c r="O110" s="1260"/>
      <c r="P110" s="1261"/>
      <c r="Q110" s="1261"/>
      <c r="R110" s="1261"/>
      <c r="S110" s="1261"/>
      <c r="T110" s="1262"/>
      <c r="U110" s="1259"/>
      <c r="V110" s="1260"/>
      <c r="W110" s="1261"/>
      <c r="X110" s="1261"/>
      <c r="Y110" s="1261"/>
      <c r="Z110" s="1261"/>
      <c r="AA110" s="1262"/>
      <c r="AB110" s="1259"/>
      <c r="AC110" s="1260"/>
      <c r="AD110" s="1261"/>
      <c r="AE110" s="1261"/>
      <c r="AF110" s="1261"/>
      <c r="AG110" s="1261"/>
      <c r="AH110" s="1262"/>
      <c r="AI110" s="1279"/>
      <c r="AJ110" s="1260"/>
      <c r="AK110" s="1260"/>
      <c r="AL110" s="1264">
        <f>SUM(G111:AK111)</f>
        <v>0</v>
      </c>
      <c r="AM110" s="1265"/>
      <c r="AN110" s="1266"/>
      <c r="AO110" s="1267"/>
      <c r="AP110" s="1265"/>
      <c r="AQ110" s="1268"/>
      <c r="AR110" s="1268"/>
    </row>
    <row r="111" spans="1:44" ht="15.9" hidden="1" customHeight="1">
      <c r="A111" s="1213"/>
      <c r="B111" s="2581"/>
      <c r="C111" s="2582"/>
      <c r="D111" s="2583"/>
      <c r="E111" s="2584"/>
      <c r="F111" s="1269" t="s">
        <v>1974</v>
      </c>
      <c r="G111" s="1270" t="str">
        <f t="shared" ref="G111:AK111" si="51">IF(G110&lt;&gt;"",VLOOKUP(G110,$AC$197:$AL$221,9,FALSE),"")</f>
        <v/>
      </c>
      <c r="H111" s="1271" t="str">
        <f t="shared" si="51"/>
        <v/>
      </c>
      <c r="I111" s="1271" t="str">
        <f t="shared" si="51"/>
        <v/>
      </c>
      <c r="J111" s="1271" t="str">
        <f t="shared" si="51"/>
        <v/>
      </c>
      <c r="K111" s="1271" t="str">
        <f t="shared" si="51"/>
        <v/>
      </c>
      <c r="L111" s="1271" t="str">
        <f t="shared" si="51"/>
        <v/>
      </c>
      <c r="M111" s="1272" t="str">
        <f t="shared" si="51"/>
        <v/>
      </c>
      <c r="N111" s="1270" t="str">
        <f t="shared" si="51"/>
        <v/>
      </c>
      <c r="O111" s="1271" t="str">
        <f t="shared" si="51"/>
        <v/>
      </c>
      <c r="P111" s="1271" t="str">
        <f t="shared" si="51"/>
        <v/>
      </c>
      <c r="Q111" s="1271" t="str">
        <f t="shared" si="51"/>
        <v/>
      </c>
      <c r="R111" s="1271" t="str">
        <f t="shared" si="51"/>
        <v/>
      </c>
      <c r="S111" s="1271" t="str">
        <f t="shared" si="51"/>
        <v/>
      </c>
      <c r="T111" s="1272" t="str">
        <f t="shared" si="51"/>
        <v/>
      </c>
      <c r="U111" s="1270" t="str">
        <f t="shared" si="51"/>
        <v/>
      </c>
      <c r="V111" s="1271" t="str">
        <f t="shared" si="51"/>
        <v/>
      </c>
      <c r="W111" s="1271" t="str">
        <f t="shared" si="51"/>
        <v/>
      </c>
      <c r="X111" s="1271" t="str">
        <f t="shared" si="51"/>
        <v/>
      </c>
      <c r="Y111" s="1271" t="str">
        <f t="shared" si="51"/>
        <v/>
      </c>
      <c r="Z111" s="1271" t="str">
        <f t="shared" si="51"/>
        <v/>
      </c>
      <c r="AA111" s="1272" t="str">
        <f t="shared" si="51"/>
        <v/>
      </c>
      <c r="AB111" s="1270" t="str">
        <f t="shared" si="51"/>
        <v/>
      </c>
      <c r="AC111" s="1271" t="str">
        <f t="shared" si="51"/>
        <v/>
      </c>
      <c r="AD111" s="1271" t="str">
        <f t="shared" si="51"/>
        <v/>
      </c>
      <c r="AE111" s="1271" t="str">
        <f t="shared" si="51"/>
        <v/>
      </c>
      <c r="AF111" s="1271" t="str">
        <f t="shared" si="51"/>
        <v/>
      </c>
      <c r="AG111" s="1271" t="str">
        <f t="shared" si="51"/>
        <v/>
      </c>
      <c r="AH111" s="1272" t="str">
        <f t="shared" si="51"/>
        <v/>
      </c>
      <c r="AI111" s="1273" t="str">
        <f t="shared" si="51"/>
        <v/>
      </c>
      <c r="AJ111" s="1271" t="str">
        <f t="shared" si="51"/>
        <v/>
      </c>
      <c r="AK111" s="1271" t="str">
        <f t="shared" si="51"/>
        <v/>
      </c>
      <c r="AL111" s="1274">
        <f>SUM(G111:AH111)</f>
        <v>0</v>
      </c>
      <c r="AM111" s="1275">
        <f>AL111/4</f>
        <v>0</v>
      </c>
      <c r="AN111" s="1276" t="str">
        <f>IF(C110="","",C110)</f>
        <v/>
      </c>
      <c r="AO111" s="1277" t="str">
        <f>IF(D110="","",D110)</f>
        <v/>
      </c>
      <c r="AP111" s="1278" t="str">
        <f>IF(D110&lt;&gt;"",VLOOKUP(D110,$AU$2:$AV$6,2,FALSE),"")</f>
        <v/>
      </c>
      <c r="AQ111" s="1275" t="e">
        <f>ROUNDDOWN(AL111/$AL$6,2)</f>
        <v>#DIV/0!</v>
      </c>
      <c r="AR111" s="1275" t="e">
        <f>IF(AP111=1,"",AQ111)</f>
        <v>#DIV/0!</v>
      </c>
    </row>
    <row r="112" spans="1:44" ht="15.9" hidden="1" customHeight="1">
      <c r="A112" s="1213"/>
      <c r="B112" s="2581" t="s">
        <v>2025</v>
      </c>
      <c r="C112" s="2566"/>
      <c r="D112" s="2568"/>
      <c r="E112" s="2570"/>
      <c r="F112" s="1258" t="s">
        <v>1973</v>
      </c>
      <c r="G112" s="1259"/>
      <c r="H112" s="1260"/>
      <c r="I112" s="1261"/>
      <c r="J112" s="1261"/>
      <c r="K112" s="1261"/>
      <c r="L112" s="1261"/>
      <c r="M112" s="1262"/>
      <c r="N112" s="1259"/>
      <c r="O112" s="1260"/>
      <c r="P112" s="1261"/>
      <c r="Q112" s="1261"/>
      <c r="R112" s="1261"/>
      <c r="S112" s="1261"/>
      <c r="T112" s="1262"/>
      <c r="U112" s="1259"/>
      <c r="V112" s="1260"/>
      <c r="W112" s="1261"/>
      <c r="X112" s="1261"/>
      <c r="Y112" s="1261"/>
      <c r="Z112" s="1261"/>
      <c r="AA112" s="1262"/>
      <c r="AB112" s="1259"/>
      <c r="AC112" s="1260"/>
      <c r="AD112" s="1261"/>
      <c r="AE112" s="1261"/>
      <c r="AF112" s="1261"/>
      <c r="AG112" s="1261"/>
      <c r="AH112" s="1262"/>
      <c r="AI112" s="1279"/>
      <c r="AJ112" s="1260"/>
      <c r="AK112" s="1260"/>
      <c r="AL112" s="1264">
        <f>SUM(G113:AK113)</f>
        <v>0</v>
      </c>
      <c r="AM112" s="1265"/>
      <c r="AN112" s="1266"/>
      <c r="AO112" s="1267"/>
      <c r="AP112" s="1265"/>
      <c r="AQ112" s="1268"/>
      <c r="AR112" s="1268"/>
    </row>
    <row r="113" spans="1:44" ht="15.9" hidden="1" customHeight="1">
      <c r="A113" s="1213"/>
      <c r="B113" s="2581"/>
      <c r="C113" s="2582"/>
      <c r="D113" s="2583"/>
      <c r="E113" s="2584"/>
      <c r="F113" s="1269" t="s">
        <v>1974</v>
      </c>
      <c r="G113" s="1270" t="str">
        <f t="shared" ref="G113:AK113" si="52">IF(G112&lt;&gt;"",VLOOKUP(G112,$AC$197:$AL$221,9,FALSE),"")</f>
        <v/>
      </c>
      <c r="H113" s="1271" t="str">
        <f t="shared" si="52"/>
        <v/>
      </c>
      <c r="I113" s="1271" t="str">
        <f t="shared" si="52"/>
        <v/>
      </c>
      <c r="J113" s="1271" t="str">
        <f t="shared" si="52"/>
        <v/>
      </c>
      <c r="K113" s="1271" t="str">
        <f t="shared" si="52"/>
        <v/>
      </c>
      <c r="L113" s="1271" t="str">
        <f t="shared" si="52"/>
        <v/>
      </c>
      <c r="M113" s="1272" t="str">
        <f t="shared" si="52"/>
        <v/>
      </c>
      <c r="N113" s="1270" t="str">
        <f t="shared" si="52"/>
        <v/>
      </c>
      <c r="O113" s="1271" t="str">
        <f t="shared" si="52"/>
        <v/>
      </c>
      <c r="P113" s="1271" t="str">
        <f t="shared" si="52"/>
        <v/>
      </c>
      <c r="Q113" s="1271" t="str">
        <f t="shared" si="52"/>
        <v/>
      </c>
      <c r="R113" s="1271" t="str">
        <f t="shared" si="52"/>
        <v/>
      </c>
      <c r="S113" s="1271" t="str">
        <f t="shared" si="52"/>
        <v/>
      </c>
      <c r="T113" s="1272" t="str">
        <f t="shared" si="52"/>
        <v/>
      </c>
      <c r="U113" s="1270" t="str">
        <f t="shared" si="52"/>
        <v/>
      </c>
      <c r="V113" s="1271" t="str">
        <f t="shared" si="52"/>
        <v/>
      </c>
      <c r="W113" s="1271" t="str">
        <f t="shared" si="52"/>
        <v/>
      </c>
      <c r="X113" s="1271" t="str">
        <f t="shared" si="52"/>
        <v/>
      </c>
      <c r="Y113" s="1271" t="str">
        <f t="shared" si="52"/>
        <v/>
      </c>
      <c r="Z113" s="1271" t="str">
        <f t="shared" si="52"/>
        <v/>
      </c>
      <c r="AA113" s="1272" t="str">
        <f t="shared" si="52"/>
        <v/>
      </c>
      <c r="AB113" s="1270" t="str">
        <f t="shared" si="52"/>
        <v/>
      </c>
      <c r="AC113" s="1271" t="str">
        <f t="shared" si="52"/>
        <v/>
      </c>
      <c r="AD113" s="1271" t="str">
        <f t="shared" si="52"/>
        <v/>
      </c>
      <c r="AE113" s="1271" t="str">
        <f t="shared" si="52"/>
        <v/>
      </c>
      <c r="AF113" s="1271" t="str">
        <f t="shared" si="52"/>
        <v/>
      </c>
      <c r="AG113" s="1271" t="str">
        <f t="shared" si="52"/>
        <v/>
      </c>
      <c r="AH113" s="1272" t="str">
        <f t="shared" si="52"/>
        <v/>
      </c>
      <c r="AI113" s="1273" t="str">
        <f t="shared" si="52"/>
        <v/>
      </c>
      <c r="AJ113" s="1271" t="str">
        <f t="shared" si="52"/>
        <v/>
      </c>
      <c r="AK113" s="1271" t="str">
        <f t="shared" si="52"/>
        <v/>
      </c>
      <c r="AL113" s="1274">
        <f>SUM(G113:AH113)</f>
        <v>0</v>
      </c>
      <c r="AM113" s="1275">
        <f>AL113/4</f>
        <v>0</v>
      </c>
      <c r="AN113" s="1276" t="str">
        <f>IF(C112="","",C112)</f>
        <v/>
      </c>
      <c r="AO113" s="1277" t="str">
        <f>IF(D112="","",D112)</f>
        <v/>
      </c>
      <c r="AP113" s="1278" t="str">
        <f>IF(D112&lt;&gt;"",VLOOKUP(D112,$AU$2:$AV$6,2,FALSE),"")</f>
        <v/>
      </c>
      <c r="AQ113" s="1275" t="e">
        <f>ROUNDDOWN(AL113/$AL$6,2)</f>
        <v>#DIV/0!</v>
      </c>
      <c r="AR113" s="1275" t="e">
        <f>IF(AP113=1,"",AQ113)</f>
        <v>#DIV/0!</v>
      </c>
    </row>
    <row r="114" spans="1:44" ht="15.9" hidden="1" customHeight="1">
      <c r="A114" s="1213"/>
      <c r="B114" s="2581" t="s">
        <v>2026</v>
      </c>
      <c r="C114" s="2566"/>
      <c r="D114" s="2568"/>
      <c r="E114" s="2570"/>
      <c r="F114" s="1258" t="s">
        <v>1973</v>
      </c>
      <c r="G114" s="1259"/>
      <c r="H114" s="1260"/>
      <c r="I114" s="1261"/>
      <c r="J114" s="1261"/>
      <c r="K114" s="1261"/>
      <c r="L114" s="1261"/>
      <c r="M114" s="1262"/>
      <c r="N114" s="1259"/>
      <c r="O114" s="1260"/>
      <c r="P114" s="1261"/>
      <c r="Q114" s="1261"/>
      <c r="R114" s="1261"/>
      <c r="S114" s="1261"/>
      <c r="T114" s="1262"/>
      <c r="U114" s="1259"/>
      <c r="V114" s="1260"/>
      <c r="W114" s="1261"/>
      <c r="X114" s="1261"/>
      <c r="Y114" s="1261"/>
      <c r="Z114" s="1261"/>
      <c r="AA114" s="1262"/>
      <c r="AB114" s="1259"/>
      <c r="AC114" s="1260"/>
      <c r="AD114" s="1261"/>
      <c r="AE114" s="1261"/>
      <c r="AF114" s="1261"/>
      <c r="AG114" s="1261"/>
      <c r="AH114" s="1262"/>
      <c r="AI114" s="1263"/>
      <c r="AJ114" s="1261"/>
      <c r="AK114" s="1261"/>
      <c r="AL114" s="1264">
        <f>SUM(G115:AK115)</f>
        <v>0</v>
      </c>
      <c r="AM114" s="1265"/>
      <c r="AN114" s="1266"/>
      <c r="AO114" s="1267"/>
      <c r="AP114" s="1265"/>
      <c r="AQ114" s="1268"/>
      <c r="AR114" s="1268"/>
    </row>
    <row r="115" spans="1:44" ht="15.9" hidden="1" customHeight="1">
      <c r="A115" s="1213"/>
      <c r="B115" s="2581"/>
      <c r="C115" s="2582"/>
      <c r="D115" s="2583"/>
      <c r="E115" s="2584"/>
      <c r="F115" s="1269" t="s">
        <v>1974</v>
      </c>
      <c r="G115" s="1270" t="str">
        <f t="shared" ref="G115:AK115" si="53">IF(G114&lt;&gt;"",VLOOKUP(G114,$AC$197:$AL$221,9,FALSE),"")</f>
        <v/>
      </c>
      <c r="H115" s="1271" t="str">
        <f t="shared" si="53"/>
        <v/>
      </c>
      <c r="I115" s="1271" t="str">
        <f t="shared" si="53"/>
        <v/>
      </c>
      <c r="J115" s="1271" t="str">
        <f t="shared" si="53"/>
        <v/>
      </c>
      <c r="K115" s="1271" t="str">
        <f t="shared" si="53"/>
        <v/>
      </c>
      <c r="L115" s="1271" t="str">
        <f t="shared" si="53"/>
        <v/>
      </c>
      <c r="M115" s="1272" t="str">
        <f t="shared" si="53"/>
        <v/>
      </c>
      <c r="N115" s="1270" t="str">
        <f t="shared" si="53"/>
        <v/>
      </c>
      <c r="O115" s="1271" t="str">
        <f t="shared" si="53"/>
        <v/>
      </c>
      <c r="P115" s="1271" t="str">
        <f t="shared" si="53"/>
        <v/>
      </c>
      <c r="Q115" s="1271" t="str">
        <f t="shared" si="53"/>
        <v/>
      </c>
      <c r="R115" s="1271" t="str">
        <f t="shared" si="53"/>
        <v/>
      </c>
      <c r="S115" s="1271" t="str">
        <f t="shared" si="53"/>
        <v/>
      </c>
      <c r="T115" s="1272" t="str">
        <f t="shared" si="53"/>
        <v/>
      </c>
      <c r="U115" s="1270" t="str">
        <f t="shared" si="53"/>
        <v/>
      </c>
      <c r="V115" s="1271" t="str">
        <f t="shared" si="53"/>
        <v/>
      </c>
      <c r="W115" s="1271" t="str">
        <f t="shared" si="53"/>
        <v/>
      </c>
      <c r="X115" s="1271" t="str">
        <f t="shared" si="53"/>
        <v/>
      </c>
      <c r="Y115" s="1271" t="str">
        <f t="shared" si="53"/>
        <v/>
      </c>
      <c r="Z115" s="1271" t="str">
        <f t="shared" si="53"/>
        <v/>
      </c>
      <c r="AA115" s="1272" t="str">
        <f t="shared" si="53"/>
        <v/>
      </c>
      <c r="AB115" s="1270" t="str">
        <f t="shared" si="53"/>
        <v/>
      </c>
      <c r="AC115" s="1271" t="str">
        <f t="shared" si="53"/>
        <v/>
      </c>
      <c r="AD115" s="1271" t="str">
        <f t="shared" si="53"/>
        <v/>
      </c>
      <c r="AE115" s="1271" t="str">
        <f t="shared" si="53"/>
        <v/>
      </c>
      <c r="AF115" s="1271" t="str">
        <f t="shared" si="53"/>
        <v/>
      </c>
      <c r="AG115" s="1271" t="str">
        <f t="shared" si="53"/>
        <v/>
      </c>
      <c r="AH115" s="1272" t="str">
        <f t="shared" si="53"/>
        <v/>
      </c>
      <c r="AI115" s="1273" t="str">
        <f t="shared" si="53"/>
        <v/>
      </c>
      <c r="AJ115" s="1271" t="str">
        <f t="shared" si="53"/>
        <v/>
      </c>
      <c r="AK115" s="1271" t="str">
        <f t="shared" si="53"/>
        <v/>
      </c>
      <c r="AL115" s="1274">
        <f>SUM(G115:AH115)</f>
        <v>0</v>
      </c>
      <c r="AM115" s="1275">
        <f>AL115/4</f>
        <v>0</v>
      </c>
      <c r="AN115" s="1276" t="str">
        <f>IF(C114="","",C114)</f>
        <v/>
      </c>
      <c r="AO115" s="1277" t="str">
        <f>IF(D114="","",D114)</f>
        <v/>
      </c>
      <c r="AP115" s="1278" t="str">
        <f>IF(D114&lt;&gt;"",VLOOKUP(D114,$AU$2:$AV$6,2,FALSE),"")</f>
        <v/>
      </c>
      <c r="AQ115" s="1275" t="e">
        <f>ROUNDDOWN(AL115/$AL$6,2)</f>
        <v>#DIV/0!</v>
      </c>
      <c r="AR115" s="1275" t="e">
        <f>IF(AP115=1,"",AQ115)</f>
        <v>#DIV/0!</v>
      </c>
    </row>
    <row r="116" spans="1:44" ht="15.9" hidden="1" customHeight="1">
      <c r="A116" s="1213"/>
      <c r="B116" s="2581" t="s">
        <v>2027</v>
      </c>
      <c r="C116" s="2566"/>
      <c r="D116" s="2568"/>
      <c r="E116" s="2570"/>
      <c r="F116" s="1258" t="s">
        <v>1973</v>
      </c>
      <c r="G116" s="1259"/>
      <c r="H116" s="1260"/>
      <c r="I116" s="1261"/>
      <c r="J116" s="1261"/>
      <c r="K116" s="1261"/>
      <c r="L116" s="1261"/>
      <c r="M116" s="1262"/>
      <c r="N116" s="1259"/>
      <c r="O116" s="1260"/>
      <c r="P116" s="1261"/>
      <c r="Q116" s="1261"/>
      <c r="R116" s="1261"/>
      <c r="S116" s="1261"/>
      <c r="T116" s="1262"/>
      <c r="U116" s="1259"/>
      <c r="V116" s="1260"/>
      <c r="W116" s="1261"/>
      <c r="X116" s="1261"/>
      <c r="Y116" s="1261"/>
      <c r="Z116" s="1261"/>
      <c r="AA116" s="1262"/>
      <c r="AB116" s="1259"/>
      <c r="AC116" s="1260"/>
      <c r="AD116" s="1261"/>
      <c r="AE116" s="1261"/>
      <c r="AF116" s="1261"/>
      <c r="AG116" s="1261"/>
      <c r="AH116" s="1262"/>
      <c r="AI116" s="1263"/>
      <c r="AJ116" s="1261"/>
      <c r="AK116" s="1261"/>
      <c r="AL116" s="1264">
        <f>SUM(G117:AK117)</f>
        <v>0</v>
      </c>
      <c r="AM116" s="1265"/>
      <c r="AN116" s="1266"/>
      <c r="AO116" s="1267"/>
      <c r="AP116" s="1265"/>
      <c r="AQ116" s="1268"/>
      <c r="AR116" s="1268"/>
    </row>
    <row r="117" spans="1:44" ht="15.9" hidden="1" customHeight="1">
      <c r="A117" s="1213"/>
      <c r="B117" s="2581"/>
      <c r="C117" s="2582"/>
      <c r="D117" s="2583"/>
      <c r="E117" s="2584"/>
      <c r="F117" s="1269" t="s">
        <v>1974</v>
      </c>
      <c r="G117" s="1270" t="str">
        <f t="shared" ref="G117:AK117" si="54">IF(G116&lt;&gt;"",VLOOKUP(G116,$AC$197:$AL$221,9,FALSE),"")</f>
        <v/>
      </c>
      <c r="H117" s="1271" t="str">
        <f t="shared" si="54"/>
        <v/>
      </c>
      <c r="I117" s="1271" t="str">
        <f t="shared" si="54"/>
        <v/>
      </c>
      <c r="J117" s="1271" t="str">
        <f t="shared" si="54"/>
        <v/>
      </c>
      <c r="K117" s="1271" t="str">
        <f t="shared" si="54"/>
        <v/>
      </c>
      <c r="L117" s="1271" t="str">
        <f t="shared" si="54"/>
        <v/>
      </c>
      <c r="M117" s="1272" t="str">
        <f t="shared" si="54"/>
        <v/>
      </c>
      <c r="N117" s="1270" t="str">
        <f t="shared" si="54"/>
        <v/>
      </c>
      <c r="O117" s="1271" t="str">
        <f t="shared" si="54"/>
        <v/>
      </c>
      <c r="P117" s="1271" t="str">
        <f t="shared" si="54"/>
        <v/>
      </c>
      <c r="Q117" s="1271" t="str">
        <f t="shared" si="54"/>
        <v/>
      </c>
      <c r="R117" s="1271" t="str">
        <f t="shared" si="54"/>
        <v/>
      </c>
      <c r="S117" s="1271" t="str">
        <f t="shared" si="54"/>
        <v/>
      </c>
      <c r="T117" s="1272" t="str">
        <f t="shared" si="54"/>
        <v/>
      </c>
      <c r="U117" s="1270" t="str">
        <f t="shared" si="54"/>
        <v/>
      </c>
      <c r="V117" s="1271" t="str">
        <f t="shared" si="54"/>
        <v/>
      </c>
      <c r="W117" s="1271" t="str">
        <f t="shared" si="54"/>
        <v/>
      </c>
      <c r="X117" s="1271" t="str">
        <f t="shared" si="54"/>
        <v/>
      </c>
      <c r="Y117" s="1271" t="str">
        <f t="shared" si="54"/>
        <v/>
      </c>
      <c r="Z117" s="1271" t="str">
        <f t="shared" si="54"/>
        <v/>
      </c>
      <c r="AA117" s="1272" t="str">
        <f t="shared" si="54"/>
        <v/>
      </c>
      <c r="AB117" s="1270" t="str">
        <f t="shared" si="54"/>
        <v/>
      </c>
      <c r="AC117" s="1271" t="str">
        <f t="shared" si="54"/>
        <v/>
      </c>
      <c r="AD117" s="1271" t="str">
        <f t="shared" si="54"/>
        <v/>
      </c>
      <c r="AE117" s="1271" t="str">
        <f t="shared" si="54"/>
        <v/>
      </c>
      <c r="AF117" s="1271" t="str">
        <f t="shared" si="54"/>
        <v/>
      </c>
      <c r="AG117" s="1271" t="str">
        <f t="shared" si="54"/>
        <v/>
      </c>
      <c r="AH117" s="1272" t="str">
        <f t="shared" si="54"/>
        <v/>
      </c>
      <c r="AI117" s="1273" t="str">
        <f t="shared" si="54"/>
        <v/>
      </c>
      <c r="AJ117" s="1271" t="str">
        <f t="shared" si="54"/>
        <v/>
      </c>
      <c r="AK117" s="1271" t="str">
        <f t="shared" si="54"/>
        <v/>
      </c>
      <c r="AL117" s="1274">
        <f>SUM(G117:AH117)</f>
        <v>0</v>
      </c>
      <c r="AM117" s="1275">
        <f>AL117/4</f>
        <v>0</v>
      </c>
      <c r="AN117" s="1276" t="str">
        <f>IF(C116="","",C116)</f>
        <v/>
      </c>
      <c r="AO117" s="1277" t="str">
        <f>IF(D116="","",D116)</f>
        <v/>
      </c>
      <c r="AP117" s="1278" t="str">
        <f>IF(D116&lt;&gt;"",VLOOKUP(D116,$AU$2:$AV$6,2,FALSE),"")</f>
        <v/>
      </c>
      <c r="AQ117" s="1275" t="e">
        <f>ROUNDDOWN(AL117/$AL$6,2)</f>
        <v>#DIV/0!</v>
      </c>
      <c r="AR117" s="1275" t="e">
        <f>IF(AP117=1,"",AQ117)</f>
        <v>#DIV/0!</v>
      </c>
    </row>
    <row r="118" spans="1:44" ht="15.9" hidden="1" customHeight="1">
      <c r="A118" s="1213"/>
      <c r="B118" s="2581" t="s">
        <v>2028</v>
      </c>
      <c r="C118" s="2566"/>
      <c r="D118" s="2568"/>
      <c r="E118" s="2570"/>
      <c r="F118" s="1258" t="s">
        <v>1973</v>
      </c>
      <c r="G118" s="1259"/>
      <c r="H118" s="1260"/>
      <c r="I118" s="1261"/>
      <c r="J118" s="1261"/>
      <c r="K118" s="1261"/>
      <c r="L118" s="1261"/>
      <c r="M118" s="1262"/>
      <c r="N118" s="1259"/>
      <c r="O118" s="1260"/>
      <c r="P118" s="1261"/>
      <c r="Q118" s="1261"/>
      <c r="R118" s="1261"/>
      <c r="S118" s="1261"/>
      <c r="T118" s="1262"/>
      <c r="U118" s="1259"/>
      <c r="V118" s="1260"/>
      <c r="W118" s="1261"/>
      <c r="X118" s="1261"/>
      <c r="Y118" s="1261"/>
      <c r="Z118" s="1261"/>
      <c r="AA118" s="1262"/>
      <c r="AB118" s="1259"/>
      <c r="AC118" s="1260"/>
      <c r="AD118" s="1261"/>
      <c r="AE118" s="1261"/>
      <c r="AF118" s="1261"/>
      <c r="AG118" s="1261"/>
      <c r="AH118" s="1262"/>
      <c r="AI118" s="1279"/>
      <c r="AJ118" s="1260"/>
      <c r="AK118" s="1260"/>
      <c r="AL118" s="1264">
        <f>SUM(G119:AK119)</f>
        <v>0</v>
      </c>
      <c r="AM118" s="1265"/>
      <c r="AN118" s="1266"/>
      <c r="AO118" s="1267"/>
      <c r="AP118" s="1265"/>
      <c r="AQ118" s="1268"/>
      <c r="AR118" s="1268"/>
    </row>
    <row r="119" spans="1:44" ht="15.9" hidden="1" customHeight="1">
      <c r="A119" s="1213"/>
      <c r="B119" s="2581"/>
      <c r="C119" s="2582"/>
      <c r="D119" s="2583"/>
      <c r="E119" s="2584"/>
      <c r="F119" s="1269" t="s">
        <v>1974</v>
      </c>
      <c r="G119" s="1270" t="str">
        <f t="shared" ref="G119:AK119" si="55">IF(G118&lt;&gt;"",VLOOKUP(G118,$AC$197:$AL$221,9,FALSE),"")</f>
        <v/>
      </c>
      <c r="H119" s="1271" t="str">
        <f t="shared" si="55"/>
        <v/>
      </c>
      <c r="I119" s="1271" t="str">
        <f t="shared" si="55"/>
        <v/>
      </c>
      <c r="J119" s="1271" t="str">
        <f t="shared" si="55"/>
        <v/>
      </c>
      <c r="K119" s="1271" t="str">
        <f t="shared" si="55"/>
        <v/>
      </c>
      <c r="L119" s="1271" t="str">
        <f t="shared" si="55"/>
        <v/>
      </c>
      <c r="M119" s="1272" t="str">
        <f t="shared" si="55"/>
        <v/>
      </c>
      <c r="N119" s="1270" t="str">
        <f t="shared" si="55"/>
        <v/>
      </c>
      <c r="O119" s="1271" t="str">
        <f t="shared" si="55"/>
        <v/>
      </c>
      <c r="P119" s="1271" t="str">
        <f t="shared" si="55"/>
        <v/>
      </c>
      <c r="Q119" s="1271" t="str">
        <f t="shared" si="55"/>
        <v/>
      </c>
      <c r="R119" s="1271" t="str">
        <f t="shared" si="55"/>
        <v/>
      </c>
      <c r="S119" s="1271" t="str">
        <f t="shared" si="55"/>
        <v/>
      </c>
      <c r="T119" s="1272" t="str">
        <f t="shared" si="55"/>
        <v/>
      </c>
      <c r="U119" s="1270" t="str">
        <f t="shared" si="55"/>
        <v/>
      </c>
      <c r="V119" s="1271" t="str">
        <f t="shared" si="55"/>
        <v/>
      </c>
      <c r="W119" s="1271" t="str">
        <f t="shared" si="55"/>
        <v/>
      </c>
      <c r="X119" s="1271" t="str">
        <f t="shared" si="55"/>
        <v/>
      </c>
      <c r="Y119" s="1271" t="str">
        <f t="shared" si="55"/>
        <v/>
      </c>
      <c r="Z119" s="1271" t="str">
        <f t="shared" si="55"/>
        <v/>
      </c>
      <c r="AA119" s="1272" t="str">
        <f t="shared" si="55"/>
        <v/>
      </c>
      <c r="AB119" s="1270" t="str">
        <f t="shared" si="55"/>
        <v/>
      </c>
      <c r="AC119" s="1271" t="str">
        <f t="shared" si="55"/>
        <v/>
      </c>
      <c r="AD119" s="1271" t="str">
        <f t="shared" si="55"/>
        <v/>
      </c>
      <c r="AE119" s="1271" t="str">
        <f t="shared" si="55"/>
        <v/>
      </c>
      <c r="AF119" s="1271" t="str">
        <f t="shared" si="55"/>
        <v/>
      </c>
      <c r="AG119" s="1271" t="str">
        <f t="shared" si="55"/>
        <v/>
      </c>
      <c r="AH119" s="1272" t="str">
        <f t="shared" si="55"/>
        <v/>
      </c>
      <c r="AI119" s="1273" t="str">
        <f t="shared" si="55"/>
        <v/>
      </c>
      <c r="AJ119" s="1271" t="str">
        <f t="shared" si="55"/>
        <v/>
      </c>
      <c r="AK119" s="1271" t="str">
        <f t="shared" si="55"/>
        <v/>
      </c>
      <c r="AL119" s="1274">
        <f>SUM(G119:AH119)</f>
        <v>0</v>
      </c>
      <c r="AM119" s="1275">
        <f>AL119/4</f>
        <v>0</v>
      </c>
      <c r="AN119" s="1276" t="str">
        <f>IF(C118="","",C118)</f>
        <v/>
      </c>
      <c r="AO119" s="1277" t="str">
        <f>IF(D118="","",D118)</f>
        <v/>
      </c>
      <c r="AP119" s="1278" t="str">
        <f>IF(D118&lt;&gt;"",VLOOKUP(D118,$AU$2:$AV$6,2,FALSE),"")</f>
        <v/>
      </c>
      <c r="AQ119" s="1275" t="e">
        <f>ROUNDDOWN(AL119/$AL$6,2)</f>
        <v>#DIV/0!</v>
      </c>
      <c r="AR119" s="1275" t="e">
        <f>IF(AP119=1,"",AQ119)</f>
        <v>#DIV/0!</v>
      </c>
    </row>
    <row r="120" spans="1:44" ht="15.9" hidden="1" customHeight="1">
      <c r="A120" s="1213"/>
      <c r="B120" s="2581" t="s">
        <v>2029</v>
      </c>
      <c r="C120" s="2566"/>
      <c r="D120" s="2568"/>
      <c r="E120" s="2570"/>
      <c r="F120" s="1258" t="s">
        <v>1973</v>
      </c>
      <c r="G120" s="1259"/>
      <c r="H120" s="1260"/>
      <c r="I120" s="1261"/>
      <c r="J120" s="1261"/>
      <c r="K120" s="1261"/>
      <c r="L120" s="1261"/>
      <c r="M120" s="1262"/>
      <c r="N120" s="1259"/>
      <c r="O120" s="1260"/>
      <c r="P120" s="1261"/>
      <c r="Q120" s="1261"/>
      <c r="R120" s="1261"/>
      <c r="S120" s="1261"/>
      <c r="T120" s="1262"/>
      <c r="U120" s="1259"/>
      <c r="V120" s="1260"/>
      <c r="W120" s="1261"/>
      <c r="X120" s="1261"/>
      <c r="Y120" s="1261"/>
      <c r="Z120" s="1261"/>
      <c r="AA120" s="1262"/>
      <c r="AB120" s="1259"/>
      <c r="AC120" s="1260"/>
      <c r="AD120" s="1261"/>
      <c r="AE120" s="1261"/>
      <c r="AF120" s="1261"/>
      <c r="AG120" s="1261"/>
      <c r="AH120" s="1262"/>
      <c r="AI120" s="1279"/>
      <c r="AJ120" s="1260"/>
      <c r="AK120" s="1260"/>
      <c r="AL120" s="1264">
        <f>SUM(G121:AK121)</f>
        <v>0</v>
      </c>
      <c r="AM120" s="1265"/>
      <c r="AN120" s="1266"/>
      <c r="AO120" s="1267"/>
      <c r="AP120" s="1265"/>
      <c r="AQ120" s="1268"/>
      <c r="AR120" s="1268"/>
    </row>
    <row r="121" spans="1:44" ht="15.9" hidden="1" customHeight="1">
      <c r="A121" s="1213"/>
      <c r="B121" s="2581"/>
      <c r="C121" s="2582"/>
      <c r="D121" s="2583"/>
      <c r="E121" s="2584"/>
      <c r="F121" s="1269" t="s">
        <v>1974</v>
      </c>
      <c r="G121" s="1270" t="str">
        <f t="shared" ref="G121:AK121" si="56">IF(G120&lt;&gt;"",VLOOKUP(G120,$AC$197:$AL$221,9,FALSE),"")</f>
        <v/>
      </c>
      <c r="H121" s="1271" t="str">
        <f t="shared" si="56"/>
        <v/>
      </c>
      <c r="I121" s="1271" t="str">
        <f t="shared" si="56"/>
        <v/>
      </c>
      <c r="J121" s="1271" t="str">
        <f t="shared" si="56"/>
        <v/>
      </c>
      <c r="K121" s="1271" t="str">
        <f t="shared" si="56"/>
        <v/>
      </c>
      <c r="L121" s="1271" t="str">
        <f t="shared" si="56"/>
        <v/>
      </c>
      <c r="M121" s="1272" t="str">
        <f t="shared" si="56"/>
        <v/>
      </c>
      <c r="N121" s="1270" t="str">
        <f t="shared" si="56"/>
        <v/>
      </c>
      <c r="O121" s="1271" t="str">
        <f t="shared" si="56"/>
        <v/>
      </c>
      <c r="P121" s="1271" t="str">
        <f t="shared" si="56"/>
        <v/>
      </c>
      <c r="Q121" s="1271" t="str">
        <f t="shared" si="56"/>
        <v/>
      </c>
      <c r="R121" s="1271" t="str">
        <f t="shared" si="56"/>
        <v/>
      </c>
      <c r="S121" s="1271" t="str">
        <f t="shared" si="56"/>
        <v/>
      </c>
      <c r="T121" s="1272" t="str">
        <f t="shared" si="56"/>
        <v/>
      </c>
      <c r="U121" s="1270" t="str">
        <f t="shared" si="56"/>
        <v/>
      </c>
      <c r="V121" s="1271" t="str">
        <f t="shared" si="56"/>
        <v/>
      </c>
      <c r="W121" s="1271" t="str">
        <f t="shared" si="56"/>
        <v/>
      </c>
      <c r="X121" s="1271" t="str">
        <f t="shared" si="56"/>
        <v/>
      </c>
      <c r="Y121" s="1271" t="str">
        <f t="shared" si="56"/>
        <v/>
      </c>
      <c r="Z121" s="1271" t="str">
        <f t="shared" si="56"/>
        <v/>
      </c>
      <c r="AA121" s="1272" t="str">
        <f t="shared" si="56"/>
        <v/>
      </c>
      <c r="AB121" s="1270" t="str">
        <f t="shared" si="56"/>
        <v/>
      </c>
      <c r="AC121" s="1271" t="str">
        <f t="shared" si="56"/>
        <v/>
      </c>
      <c r="AD121" s="1271" t="str">
        <f t="shared" si="56"/>
        <v/>
      </c>
      <c r="AE121" s="1271" t="str">
        <f t="shared" si="56"/>
        <v/>
      </c>
      <c r="AF121" s="1271" t="str">
        <f t="shared" si="56"/>
        <v/>
      </c>
      <c r="AG121" s="1271" t="str">
        <f t="shared" si="56"/>
        <v/>
      </c>
      <c r="AH121" s="1272" t="str">
        <f t="shared" si="56"/>
        <v/>
      </c>
      <c r="AI121" s="1273" t="str">
        <f t="shared" si="56"/>
        <v/>
      </c>
      <c r="AJ121" s="1271" t="str">
        <f t="shared" si="56"/>
        <v/>
      </c>
      <c r="AK121" s="1271" t="str">
        <f t="shared" si="56"/>
        <v/>
      </c>
      <c r="AL121" s="1274">
        <f>SUM(G121:AH121)</f>
        <v>0</v>
      </c>
      <c r="AM121" s="1275">
        <f>AL121/4</f>
        <v>0</v>
      </c>
      <c r="AN121" s="1276" t="str">
        <f>IF(C120="","",C120)</f>
        <v/>
      </c>
      <c r="AO121" s="1277" t="str">
        <f>IF(D120="","",D120)</f>
        <v/>
      </c>
      <c r="AP121" s="1278" t="str">
        <f>IF(D120&lt;&gt;"",VLOOKUP(D120,$AU$2:$AV$6,2,FALSE),"")</f>
        <v/>
      </c>
      <c r="AQ121" s="1275" t="e">
        <f>ROUNDDOWN(AL121/$AL$6,2)</f>
        <v>#DIV/0!</v>
      </c>
      <c r="AR121" s="1275" t="e">
        <f>IF(AP121=1,"",AQ121)</f>
        <v>#DIV/0!</v>
      </c>
    </row>
    <row r="122" spans="1:44" ht="15.9" hidden="1" customHeight="1">
      <c r="A122" s="1213"/>
      <c r="B122" s="2581" t="s">
        <v>2030</v>
      </c>
      <c r="C122" s="2566"/>
      <c r="D122" s="2568"/>
      <c r="E122" s="2570"/>
      <c r="F122" s="1258" t="s">
        <v>1973</v>
      </c>
      <c r="G122" s="1259"/>
      <c r="H122" s="1260"/>
      <c r="I122" s="1261"/>
      <c r="J122" s="1261"/>
      <c r="K122" s="1261"/>
      <c r="L122" s="1261"/>
      <c r="M122" s="1262"/>
      <c r="N122" s="1259"/>
      <c r="O122" s="1260"/>
      <c r="P122" s="1261"/>
      <c r="Q122" s="1261"/>
      <c r="R122" s="1261"/>
      <c r="S122" s="1261"/>
      <c r="T122" s="1262"/>
      <c r="U122" s="1259"/>
      <c r="V122" s="1260"/>
      <c r="W122" s="1261"/>
      <c r="X122" s="1261"/>
      <c r="Y122" s="1261"/>
      <c r="Z122" s="1261"/>
      <c r="AA122" s="1262"/>
      <c r="AB122" s="1259"/>
      <c r="AC122" s="1260"/>
      <c r="AD122" s="1261"/>
      <c r="AE122" s="1261"/>
      <c r="AF122" s="1261"/>
      <c r="AG122" s="1261"/>
      <c r="AH122" s="1262"/>
      <c r="AI122" s="1279"/>
      <c r="AJ122" s="1260"/>
      <c r="AK122" s="1260"/>
      <c r="AL122" s="1264">
        <f>SUM(G123:AK123)</f>
        <v>0</v>
      </c>
      <c r="AM122" s="1265"/>
      <c r="AN122" s="1266"/>
      <c r="AO122" s="1267"/>
      <c r="AP122" s="1265"/>
      <c r="AQ122" s="1268"/>
      <c r="AR122" s="1268"/>
    </row>
    <row r="123" spans="1:44" ht="15.9" hidden="1" customHeight="1">
      <c r="A123" s="1213"/>
      <c r="B123" s="2581"/>
      <c r="C123" s="2582"/>
      <c r="D123" s="2583"/>
      <c r="E123" s="2584"/>
      <c r="F123" s="1269" t="s">
        <v>1974</v>
      </c>
      <c r="G123" s="1270" t="str">
        <f t="shared" ref="G123:AK123" si="57">IF(G122&lt;&gt;"",VLOOKUP(G122,$AC$197:$AL$221,9,FALSE),"")</f>
        <v/>
      </c>
      <c r="H123" s="1271" t="str">
        <f t="shared" si="57"/>
        <v/>
      </c>
      <c r="I123" s="1271" t="str">
        <f t="shared" si="57"/>
        <v/>
      </c>
      <c r="J123" s="1271" t="str">
        <f t="shared" si="57"/>
        <v/>
      </c>
      <c r="K123" s="1271" t="str">
        <f t="shared" si="57"/>
        <v/>
      </c>
      <c r="L123" s="1271" t="str">
        <f t="shared" si="57"/>
        <v/>
      </c>
      <c r="M123" s="1272" t="str">
        <f t="shared" si="57"/>
        <v/>
      </c>
      <c r="N123" s="1270" t="str">
        <f t="shared" si="57"/>
        <v/>
      </c>
      <c r="O123" s="1271" t="str">
        <f t="shared" si="57"/>
        <v/>
      </c>
      <c r="P123" s="1271" t="str">
        <f t="shared" si="57"/>
        <v/>
      </c>
      <c r="Q123" s="1271" t="str">
        <f t="shared" si="57"/>
        <v/>
      </c>
      <c r="R123" s="1271" t="str">
        <f t="shared" si="57"/>
        <v/>
      </c>
      <c r="S123" s="1271" t="str">
        <f t="shared" si="57"/>
        <v/>
      </c>
      <c r="T123" s="1272" t="str">
        <f t="shared" si="57"/>
        <v/>
      </c>
      <c r="U123" s="1270" t="str">
        <f t="shared" si="57"/>
        <v/>
      </c>
      <c r="V123" s="1271" t="str">
        <f t="shared" si="57"/>
        <v/>
      </c>
      <c r="W123" s="1271" t="str">
        <f t="shared" si="57"/>
        <v/>
      </c>
      <c r="X123" s="1271" t="str">
        <f t="shared" si="57"/>
        <v/>
      </c>
      <c r="Y123" s="1271" t="str">
        <f t="shared" si="57"/>
        <v/>
      </c>
      <c r="Z123" s="1271" t="str">
        <f t="shared" si="57"/>
        <v/>
      </c>
      <c r="AA123" s="1272" t="str">
        <f t="shared" si="57"/>
        <v/>
      </c>
      <c r="AB123" s="1270" t="str">
        <f t="shared" si="57"/>
        <v/>
      </c>
      <c r="AC123" s="1271" t="str">
        <f t="shared" si="57"/>
        <v/>
      </c>
      <c r="AD123" s="1271" t="str">
        <f t="shared" si="57"/>
        <v/>
      </c>
      <c r="AE123" s="1271" t="str">
        <f t="shared" si="57"/>
        <v/>
      </c>
      <c r="AF123" s="1271" t="str">
        <f t="shared" si="57"/>
        <v/>
      </c>
      <c r="AG123" s="1271" t="str">
        <f t="shared" si="57"/>
        <v/>
      </c>
      <c r="AH123" s="1272" t="str">
        <f t="shared" si="57"/>
        <v/>
      </c>
      <c r="AI123" s="1273" t="str">
        <f t="shared" si="57"/>
        <v/>
      </c>
      <c r="AJ123" s="1271" t="str">
        <f t="shared" si="57"/>
        <v/>
      </c>
      <c r="AK123" s="1271" t="str">
        <f t="shared" si="57"/>
        <v/>
      </c>
      <c r="AL123" s="1274">
        <f>SUM(G123:AH123)</f>
        <v>0</v>
      </c>
      <c r="AM123" s="1275">
        <f>AL123/4</f>
        <v>0</v>
      </c>
      <c r="AN123" s="1276" t="str">
        <f>IF(C122="","",C122)</f>
        <v/>
      </c>
      <c r="AO123" s="1277" t="str">
        <f>IF(D122="","",D122)</f>
        <v/>
      </c>
      <c r="AP123" s="1278" t="str">
        <f>IF(D122&lt;&gt;"",VLOOKUP(D122,$AU$2:$AV$6,2,FALSE),"")</f>
        <v/>
      </c>
      <c r="AQ123" s="1275" t="e">
        <f>ROUNDDOWN(AL123/$AL$6,2)</f>
        <v>#DIV/0!</v>
      </c>
      <c r="AR123" s="1275" t="e">
        <f>IF(AP123=1,"",AQ123)</f>
        <v>#DIV/0!</v>
      </c>
    </row>
    <row r="124" spans="1:44" ht="15.9" hidden="1" customHeight="1">
      <c r="A124" s="1213"/>
      <c r="B124" s="2581" t="s">
        <v>2031</v>
      </c>
      <c r="C124" s="2566"/>
      <c r="D124" s="2568"/>
      <c r="E124" s="2570"/>
      <c r="F124" s="1258" t="s">
        <v>1973</v>
      </c>
      <c r="G124" s="1259"/>
      <c r="H124" s="1260"/>
      <c r="I124" s="1261"/>
      <c r="J124" s="1261"/>
      <c r="K124" s="1261"/>
      <c r="L124" s="1261"/>
      <c r="M124" s="1262"/>
      <c r="N124" s="1259"/>
      <c r="O124" s="1260"/>
      <c r="P124" s="1261"/>
      <c r="Q124" s="1261"/>
      <c r="R124" s="1261"/>
      <c r="S124" s="1261"/>
      <c r="T124" s="1262"/>
      <c r="U124" s="1259"/>
      <c r="V124" s="1260"/>
      <c r="W124" s="1261"/>
      <c r="X124" s="1261"/>
      <c r="Y124" s="1261"/>
      <c r="Z124" s="1261"/>
      <c r="AA124" s="1262"/>
      <c r="AB124" s="1259"/>
      <c r="AC124" s="1260"/>
      <c r="AD124" s="1261"/>
      <c r="AE124" s="1261"/>
      <c r="AF124" s="1261"/>
      <c r="AG124" s="1261"/>
      <c r="AH124" s="1262"/>
      <c r="AI124" s="1279"/>
      <c r="AJ124" s="1260"/>
      <c r="AK124" s="1260"/>
      <c r="AL124" s="1264">
        <f>SUM(G125:AK125)</f>
        <v>0</v>
      </c>
      <c r="AM124" s="1265"/>
      <c r="AN124" s="1266"/>
      <c r="AO124" s="1267"/>
      <c r="AP124" s="1265"/>
      <c r="AQ124" s="1268"/>
      <c r="AR124" s="1268"/>
    </row>
    <row r="125" spans="1:44" ht="15.9" hidden="1" customHeight="1">
      <c r="A125" s="1213"/>
      <c r="B125" s="2581"/>
      <c r="C125" s="2582"/>
      <c r="D125" s="2583"/>
      <c r="E125" s="2584"/>
      <c r="F125" s="1269" t="s">
        <v>1974</v>
      </c>
      <c r="G125" s="1270" t="str">
        <f t="shared" ref="G125:AK125" si="58">IF(G124&lt;&gt;"",VLOOKUP(G124,$AC$197:$AL$221,9,FALSE),"")</f>
        <v/>
      </c>
      <c r="H125" s="1271" t="str">
        <f t="shared" si="58"/>
        <v/>
      </c>
      <c r="I125" s="1271" t="str">
        <f t="shared" si="58"/>
        <v/>
      </c>
      <c r="J125" s="1271" t="str">
        <f t="shared" si="58"/>
        <v/>
      </c>
      <c r="K125" s="1271" t="str">
        <f t="shared" si="58"/>
        <v/>
      </c>
      <c r="L125" s="1271" t="str">
        <f t="shared" si="58"/>
        <v/>
      </c>
      <c r="M125" s="1272" t="str">
        <f t="shared" si="58"/>
        <v/>
      </c>
      <c r="N125" s="1270" t="str">
        <f t="shared" si="58"/>
        <v/>
      </c>
      <c r="O125" s="1271" t="str">
        <f t="shared" si="58"/>
        <v/>
      </c>
      <c r="P125" s="1271" t="str">
        <f t="shared" si="58"/>
        <v/>
      </c>
      <c r="Q125" s="1271" t="str">
        <f t="shared" si="58"/>
        <v/>
      </c>
      <c r="R125" s="1271" t="str">
        <f t="shared" si="58"/>
        <v/>
      </c>
      <c r="S125" s="1271" t="str">
        <f t="shared" si="58"/>
        <v/>
      </c>
      <c r="T125" s="1272" t="str">
        <f t="shared" si="58"/>
        <v/>
      </c>
      <c r="U125" s="1270" t="str">
        <f t="shared" si="58"/>
        <v/>
      </c>
      <c r="V125" s="1271" t="str">
        <f t="shared" si="58"/>
        <v/>
      </c>
      <c r="W125" s="1271" t="str">
        <f t="shared" si="58"/>
        <v/>
      </c>
      <c r="X125" s="1271" t="str">
        <f t="shared" si="58"/>
        <v/>
      </c>
      <c r="Y125" s="1271" t="str">
        <f t="shared" si="58"/>
        <v/>
      </c>
      <c r="Z125" s="1271" t="str">
        <f t="shared" si="58"/>
        <v/>
      </c>
      <c r="AA125" s="1272" t="str">
        <f t="shared" si="58"/>
        <v/>
      </c>
      <c r="AB125" s="1270" t="str">
        <f t="shared" si="58"/>
        <v/>
      </c>
      <c r="AC125" s="1271" t="str">
        <f t="shared" si="58"/>
        <v/>
      </c>
      <c r="AD125" s="1271" t="str">
        <f t="shared" si="58"/>
        <v/>
      </c>
      <c r="AE125" s="1271" t="str">
        <f t="shared" si="58"/>
        <v/>
      </c>
      <c r="AF125" s="1271" t="str">
        <f t="shared" si="58"/>
        <v/>
      </c>
      <c r="AG125" s="1271" t="str">
        <f t="shared" si="58"/>
        <v/>
      </c>
      <c r="AH125" s="1272" t="str">
        <f t="shared" si="58"/>
        <v/>
      </c>
      <c r="AI125" s="1273" t="str">
        <f t="shared" si="58"/>
        <v/>
      </c>
      <c r="AJ125" s="1271" t="str">
        <f t="shared" si="58"/>
        <v/>
      </c>
      <c r="AK125" s="1271" t="str">
        <f t="shared" si="58"/>
        <v/>
      </c>
      <c r="AL125" s="1274">
        <f>SUM(G125:AH125)</f>
        <v>0</v>
      </c>
      <c r="AM125" s="1275">
        <f>AL125/4</f>
        <v>0</v>
      </c>
      <c r="AN125" s="1276" t="str">
        <f>IF(C124="","",C124)</f>
        <v/>
      </c>
      <c r="AO125" s="1277" t="str">
        <f>IF(D124="","",D124)</f>
        <v/>
      </c>
      <c r="AP125" s="1278" t="str">
        <f>IF(D124&lt;&gt;"",VLOOKUP(D124,$AU$2:$AV$6,2,FALSE),"")</f>
        <v/>
      </c>
      <c r="AQ125" s="1275" t="e">
        <f>ROUNDDOWN(AL125/$AL$6,2)</f>
        <v>#DIV/0!</v>
      </c>
      <c r="AR125" s="1275" t="e">
        <f>IF(AP125=1,"",AQ125)</f>
        <v>#DIV/0!</v>
      </c>
    </row>
    <row r="126" spans="1:44" ht="15.9" hidden="1" customHeight="1">
      <c r="A126" s="1213"/>
      <c r="B126" s="2581" t="s">
        <v>2032</v>
      </c>
      <c r="C126" s="2566"/>
      <c r="D126" s="2568"/>
      <c r="E126" s="2570"/>
      <c r="F126" s="1258" t="s">
        <v>1973</v>
      </c>
      <c r="G126" s="1259"/>
      <c r="H126" s="1260"/>
      <c r="I126" s="1261"/>
      <c r="J126" s="1261"/>
      <c r="K126" s="1261"/>
      <c r="L126" s="1261"/>
      <c r="M126" s="1262"/>
      <c r="N126" s="1259"/>
      <c r="O126" s="1260"/>
      <c r="P126" s="1261"/>
      <c r="Q126" s="1261"/>
      <c r="R126" s="1261"/>
      <c r="S126" s="1261"/>
      <c r="T126" s="1262"/>
      <c r="U126" s="1259"/>
      <c r="V126" s="1260"/>
      <c r="W126" s="1261"/>
      <c r="X126" s="1261"/>
      <c r="Y126" s="1261"/>
      <c r="Z126" s="1261"/>
      <c r="AA126" s="1262"/>
      <c r="AB126" s="1259"/>
      <c r="AC126" s="1260"/>
      <c r="AD126" s="1261"/>
      <c r="AE126" s="1261"/>
      <c r="AF126" s="1261"/>
      <c r="AG126" s="1261"/>
      <c r="AH126" s="1262"/>
      <c r="AI126" s="1279"/>
      <c r="AJ126" s="1260"/>
      <c r="AK126" s="1260"/>
      <c r="AL126" s="1264">
        <f>SUM(G127:AK127)</f>
        <v>0</v>
      </c>
      <c r="AM126" s="1265"/>
      <c r="AN126" s="1266"/>
      <c r="AO126" s="1267"/>
      <c r="AP126" s="1265"/>
      <c r="AQ126" s="1268"/>
      <c r="AR126" s="1268"/>
    </row>
    <row r="127" spans="1:44" ht="15.9" hidden="1" customHeight="1">
      <c r="A127" s="1213"/>
      <c r="B127" s="2581"/>
      <c r="C127" s="2582"/>
      <c r="D127" s="2583"/>
      <c r="E127" s="2584"/>
      <c r="F127" s="1269" t="s">
        <v>1974</v>
      </c>
      <c r="G127" s="1270" t="str">
        <f t="shared" ref="G127:AK127" si="59">IF(G126&lt;&gt;"",VLOOKUP(G126,$AC$197:$AL$221,9,FALSE),"")</f>
        <v/>
      </c>
      <c r="H127" s="1271" t="str">
        <f t="shared" si="59"/>
        <v/>
      </c>
      <c r="I127" s="1271" t="str">
        <f t="shared" si="59"/>
        <v/>
      </c>
      <c r="J127" s="1271" t="str">
        <f t="shared" si="59"/>
        <v/>
      </c>
      <c r="K127" s="1271" t="str">
        <f t="shared" si="59"/>
        <v/>
      </c>
      <c r="L127" s="1271" t="str">
        <f t="shared" si="59"/>
        <v/>
      </c>
      <c r="M127" s="1272" t="str">
        <f t="shared" si="59"/>
        <v/>
      </c>
      <c r="N127" s="1270" t="str">
        <f t="shared" si="59"/>
        <v/>
      </c>
      <c r="O127" s="1271" t="str">
        <f t="shared" si="59"/>
        <v/>
      </c>
      <c r="P127" s="1271" t="str">
        <f t="shared" si="59"/>
        <v/>
      </c>
      <c r="Q127" s="1271" t="str">
        <f t="shared" si="59"/>
        <v/>
      </c>
      <c r="R127" s="1271" t="str">
        <f t="shared" si="59"/>
        <v/>
      </c>
      <c r="S127" s="1271" t="str">
        <f t="shared" si="59"/>
        <v/>
      </c>
      <c r="T127" s="1272" t="str">
        <f t="shared" si="59"/>
        <v/>
      </c>
      <c r="U127" s="1270" t="str">
        <f t="shared" si="59"/>
        <v/>
      </c>
      <c r="V127" s="1271" t="str">
        <f t="shared" si="59"/>
        <v/>
      </c>
      <c r="W127" s="1271" t="str">
        <f t="shared" si="59"/>
        <v/>
      </c>
      <c r="X127" s="1271" t="str">
        <f t="shared" si="59"/>
        <v/>
      </c>
      <c r="Y127" s="1271" t="str">
        <f t="shared" si="59"/>
        <v/>
      </c>
      <c r="Z127" s="1271" t="str">
        <f t="shared" si="59"/>
        <v/>
      </c>
      <c r="AA127" s="1272" t="str">
        <f t="shared" si="59"/>
        <v/>
      </c>
      <c r="AB127" s="1270" t="str">
        <f t="shared" si="59"/>
        <v/>
      </c>
      <c r="AC127" s="1271" t="str">
        <f t="shared" si="59"/>
        <v/>
      </c>
      <c r="AD127" s="1271" t="str">
        <f t="shared" si="59"/>
        <v/>
      </c>
      <c r="AE127" s="1271" t="str">
        <f t="shared" si="59"/>
        <v/>
      </c>
      <c r="AF127" s="1271" t="str">
        <f t="shared" si="59"/>
        <v/>
      </c>
      <c r="AG127" s="1271" t="str">
        <f t="shared" si="59"/>
        <v/>
      </c>
      <c r="AH127" s="1272" t="str">
        <f t="shared" si="59"/>
        <v/>
      </c>
      <c r="AI127" s="1273" t="str">
        <f t="shared" si="59"/>
        <v/>
      </c>
      <c r="AJ127" s="1271" t="str">
        <f t="shared" si="59"/>
        <v/>
      </c>
      <c r="AK127" s="1271" t="str">
        <f t="shared" si="59"/>
        <v/>
      </c>
      <c r="AL127" s="1274">
        <f>SUM(G127:AH127)</f>
        <v>0</v>
      </c>
      <c r="AM127" s="1275">
        <f>AL127/4</f>
        <v>0</v>
      </c>
      <c r="AN127" s="1276" t="str">
        <f>IF(C126="","",C126)</f>
        <v/>
      </c>
      <c r="AO127" s="1277" t="str">
        <f>IF(D126="","",D126)</f>
        <v/>
      </c>
      <c r="AP127" s="1278" t="str">
        <f>IF(D126&lt;&gt;"",VLOOKUP(D126,$AU$2:$AV$6,2,FALSE),"")</f>
        <v/>
      </c>
      <c r="AQ127" s="1275" t="e">
        <f>ROUNDDOWN(AL127/$AL$6,2)</f>
        <v>#DIV/0!</v>
      </c>
      <c r="AR127" s="1275" t="e">
        <f>IF(AP127=1,"",AQ127)</f>
        <v>#DIV/0!</v>
      </c>
    </row>
    <row r="128" spans="1:44" ht="15.9" hidden="1" customHeight="1">
      <c r="A128" s="1213"/>
      <c r="B128" s="2581" t="s">
        <v>2033</v>
      </c>
      <c r="C128" s="2566"/>
      <c r="D128" s="2568"/>
      <c r="E128" s="2570"/>
      <c r="F128" s="1258" t="s">
        <v>1973</v>
      </c>
      <c r="G128" s="1259"/>
      <c r="H128" s="1260"/>
      <c r="I128" s="1261"/>
      <c r="J128" s="1261"/>
      <c r="K128" s="1261"/>
      <c r="L128" s="1261"/>
      <c r="M128" s="1262"/>
      <c r="N128" s="1259"/>
      <c r="O128" s="1260"/>
      <c r="P128" s="1261"/>
      <c r="Q128" s="1261"/>
      <c r="R128" s="1261"/>
      <c r="S128" s="1261"/>
      <c r="T128" s="1262"/>
      <c r="U128" s="1259"/>
      <c r="V128" s="1260"/>
      <c r="W128" s="1261"/>
      <c r="X128" s="1261"/>
      <c r="Y128" s="1261"/>
      <c r="Z128" s="1261"/>
      <c r="AA128" s="1262"/>
      <c r="AB128" s="1259"/>
      <c r="AC128" s="1260"/>
      <c r="AD128" s="1261"/>
      <c r="AE128" s="1261"/>
      <c r="AF128" s="1261"/>
      <c r="AG128" s="1261"/>
      <c r="AH128" s="1262"/>
      <c r="AI128" s="1279"/>
      <c r="AJ128" s="1260"/>
      <c r="AK128" s="1260"/>
      <c r="AL128" s="1264">
        <f>SUM(G129:AK129)</f>
        <v>0</v>
      </c>
      <c r="AM128" s="1265"/>
      <c r="AN128" s="1266"/>
      <c r="AO128" s="1267"/>
      <c r="AP128" s="1265"/>
      <c r="AQ128" s="1268"/>
      <c r="AR128" s="1268"/>
    </row>
    <row r="129" spans="1:44" ht="15.9" hidden="1" customHeight="1">
      <c r="A129" s="1213"/>
      <c r="B129" s="2581"/>
      <c r="C129" s="2582"/>
      <c r="D129" s="2583"/>
      <c r="E129" s="2584"/>
      <c r="F129" s="1269" t="s">
        <v>1974</v>
      </c>
      <c r="G129" s="1270" t="str">
        <f t="shared" ref="G129:AK129" si="60">IF(G128&lt;&gt;"",VLOOKUP(G128,$AC$197:$AL$221,9,FALSE),"")</f>
        <v/>
      </c>
      <c r="H129" s="1271" t="str">
        <f t="shared" si="60"/>
        <v/>
      </c>
      <c r="I129" s="1271" t="str">
        <f t="shared" si="60"/>
        <v/>
      </c>
      <c r="J129" s="1271" t="str">
        <f t="shared" si="60"/>
        <v/>
      </c>
      <c r="K129" s="1271" t="str">
        <f t="shared" si="60"/>
        <v/>
      </c>
      <c r="L129" s="1271" t="str">
        <f t="shared" si="60"/>
        <v/>
      </c>
      <c r="M129" s="1272" t="str">
        <f t="shared" si="60"/>
        <v/>
      </c>
      <c r="N129" s="1270" t="str">
        <f t="shared" si="60"/>
        <v/>
      </c>
      <c r="O129" s="1271" t="str">
        <f t="shared" si="60"/>
        <v/>
      </c>
      <c r="P129" s="1271" t="str">
        <f t="shared" si="60"/>
        <v/>
      </c>
      <c r="Q129" s="1271" t="str">
        <f t="shared" si="60"/>
        <v/>
      </c>
      <c r="R129" s="1271" t="str">
        <f t="shared" si="60"/>
        <v/>
      </c>
      <c r="S129" s="1271" t="str">
        <f t="shared" si="60"/>
        <v/>
      </c>
      <c r="T129" s="1272" t="str">
        <f t="shared" si="60"/>
        <v/>
      </c>
      <c r="U129" s="1270" t="str">
        <f t="shared" si="60"/>
        <v/>
      </c>
      <c r="V129" s="1271" t="str">
        <f t="shared" si="60"/>
        <v/>
      </c>
      <c r="W129" s="1271" t="str">
        <f t="shared" si="60"/>
        <v/>
      </c>
      <c r="X129" s="1271" t="str">
        <f t="shared" si="60"/>
        <v/>
      </c>
      <c r="Y129" s="1271" t="str">
        <f t="shared" si="60"/>
        <v/>
      </c>
      <c r="Z129" s="1271" t="str">
        <f t="shared" si="60"/>
        <v/>
      </c>
      <c r="AA129" s="1272" t="str">
        <f t="shared" si="60"/>
        <v/>
      </c>
      <c r="AB129" s="1270" t="str">
        <f t="shared" si="60"/>
        <v/>
      </c>
      <c r="AC129" s="1271" t="str">
        <f t="shared" si="60"/>
        <v/>
      </c>
      <c r="AD129" s="1271" t="str">
        <f t="shared" si="60"/>
        <v/>
      </c>
      <c r="AE129" s="1271" t="str">
        <f t="shared" si="60"/>
        <v/>
      </c>
      <c r="AF129" s="1271" t="str">
        <f t="shared" si="60"/>
        <v/>
      </c>
      <c r="AG129" s="1271" t="str">
        <f t="shared" si="60"/>
        <v/>
      </c>
      <c r="AH129" s="1272" t="str">
        <f t="shared" si="60"/>
        <v/>
      </c>
      <c r="AI129" s="1273" t="str">
        <f t="shared" si="60"/>
        <v/>
      </c>
      <c r="AJ129" s="1271" t="str">
        <f t="shared" si="60"/>
        <v/>
      </c>
      <c r="AK129" s="1271" t="str">
        <f t="shared" si="60"/>
        <v/>
      </c>
      <c r="AL129" s="1274">
        <f>SUM(G129:AH129)</f>
        <v>0</v>
      </c>
      <c r="AM129" s="1275">
        <f>AL129/4</f>
        <v>0</v>
      </c>
      <c r="AN129" s="1276" t="str">
        <f>IF(C128="","",C128)</f>
        <v/>
      </c>
      <c r="AO129" s="1277" t="str">
        <f>IF(D128="","",D128)</f>
        <v/>
      </c>
      <c r="AP129" s="1278" t="str">
        <f>IF(D128&lt;&gt;"",VLOOKUP(D128,$AU$2:$AV$6,2,FALSE),"")</f>
        <v/>
      </c>
      <c r="AQ129" s="1275" t="e">
        <f>ROUNDDOWN(AL129/$AL$6,2)</f>
        <v>#DIV/0!</v>
      </c>
      <c r="AR129" s="1275" t="e">
        <f>IF(AP129=1,"",AQ129)</f>
        <v>#DIV/0!</v>
      </c>
    </row>
    <row r="130" spans="1:44" ht="15.9" hidden="1" customHeight="1">
      <c r="A130" s="1213"/>
      <c r="B130" s="2581" t="s">
        <v>2034</v>
      </c>
      <c r="C130" s="2566"/>
      <c r="D130" s="2568"/>
      <c r="E130" s="2570"/>
      <c r="F130" s="1258" t="s">
        <v>1973</v>
      </c>
      <c r="G130" s="1259"/>
      <c r="H130" s="1260"/>
      <c r="I130" s="1261"/>
      <c r="J130" s="1261"/>
      <c r="K130" s="1261"/>
      <c r="L130" s="1261"/>
      <c r="M130" s="1262"/>
      <c r="N130" s="1259"/>
      <c r="O130" s="1260"/>
      <c r="P130" s="1261"/>
      <c r="Q130" s="1261"/>
      <c r="R130" s="1261"/>
      <c r="S130" s="1261"/>
      <c r="T130" s="1262"/>
      <c r="U130" s="1259"/>
      <c r="V130" s="1260"/>
      <c r="W130" s="1261"/>
      <c r="X130" s="1261"/>
      <c r="Y130" s="1261"/>
      <c r="Z130" s="1261"/>
      <c r="AA130" s="1262"/>
      <c r="AB130" s="1259"/>
      <c r="AC130" s="1260"/>
      <c r="AD130" s="1261"/>
      <c r="AE130" s="1261"/>
      <c r="AF130" s="1261"/>
      <c r="AG130" s="1261"/>
      <c r="AH130" s="1262"/>
      <c r="AI130" s="1279"/>
      <c r="AJ130" s="1260"/>
      <c r="AK130" s="1260"/>
      <c r="AL130" s="1264">
        <f>SUM(G131:AK131)</f>
        <v>0</v>
      </c>
      <c r="AM130" s="1265"/>
      <c r="AN130" s="1266"/>
      <c r="AO130" s="1267"/>
      <c r="AP130" s="1265"/>
      <c r="AQ130" s="1268"/>
      <c r="AR130" s="1268"/>
    </row>
    <row r="131" spans="1:44" ht="15.9" hidden="1" customHeight="1">
      <c r="A131" s="1213"/>
      <c r="B131" s="2581"/>
      <c r="C131" s="2582"/>
      <c r="D131" s="2583"/>
      <c r="E131" s="2584"/>
      <c r="F131" s="1269" t="s">
        <v>1974</v>
      </c>
      <c r="G131" s="1270" t="str">
        <f t="shared" ref="G131:AK131" si="61">IF(G130&lt;&gt;"",VLOOKUP(G130,$AC$197:$AL$221,9,FALSE),"")</f>
        <v/>
      </c>
      <c r="H131" s="1271" t="str">
        <f t="shared" si="61"/>
        <v/>
      </c>
      <c r="I131" s="1271" t="str">
        <f t="shared" si="61"/>
        <v/>
      </c>
      <c r="J131" s="1271" t="str">
        <f t="shared" si="61"/>
        <v/>
      </c>
      <c r="K131" s="1271" t="str">
        <f t="shared" si="61"/>
        <v/>
      </c>
      <c r="L131" s="1271" t="str">
        <f t="shared" si="61"/>
        <v/>
      </c>
      <c r="M131" s="1272" t="str">
        <f t="shared" si="61"/>
        <v/>
      </c>
      <c r="N131" s="1270" t="str">
        <f t="shared" si="61"/>
        <v/>
      </c>
      <c r="O131" s="1271" t="str">
        <f t="shared" si="61"/>
        <v/>
      </c>
      <c r="P131" s="1271" t="str">
        <f t="shared" si="61"/>
        <v/>
      </c>
      <c r="Q131" s="1271" t="str">
        <f t="shared" si="61"/>
        <v/>
      </c>
      <c r="R131" s="1271" t="str">
        <f t="shared" si="61"/>
        <v/>
      </c>
      <c r="S131" s="1271" t="str">
        <f t="shared" si="61"/>
        <v/>
      </c>
      <c r="T131" s="1272" t="str">
        <f t="shared" si="61"/>
        <v/>
      </c>
      <c r="U131" s="1270" t="str">
        <f t="shared" si="61"/>
        <v/>
      </c>
      <c r="V131" s="1271" t="str">
        <f t="shared" si="61"/>
        <v/>
      </c>
      <c r="W131" s="1271" t="str">
        <f t="shared" si="61"/>
        <v/>
      </c>
      <c r="X131" s="1271" t="str">
        <f t="shared" si="61"/>
        <v/>
      </c>
      <c r="Y131" s="1271" t="str">
        <f t="shared" si="61"/>
        <v/>
      </c>
      <c r="Z131" s="1271" t="str">
        <f t="shared" si="61"/>
        <v/>
      </c>
      <c r="AA131" s="1272" t="str">
        <f t="shared" si="61"/>
        <v/>
      </c>
      <c r="AB131" s="1270" t="str">
        <f t="shared" si="61"/>
        <v/>
      </c>
      <c r="AC131" s="1271" t="str">
        <f t="shared" si="61"/>
        <v/>
      </c>
      <c r="AD131" s="1271" t="str">
        <f t="shared" si="61"/>
        <v/>
      </c>
      <c r="AE131" s="1271" t="str">
        <f t="shared" si="61"/>
        <v/>
      </c>
      <c r="AF131" s="1271" t="str">
        <f t="shared" si="61"/>
        <v/>
      </c>
      <c r="AG131" s="1271" t="str">
        <f t="shared" si="61"/>
        <v/>
      </c>
      <c r="AH131" s="1272" t="str">
        <f t="shared" si="61"/>
        <v/>
      </c>
      <c r="AI131" s="1273" t="str">
        <f t="shared" si="61"/>
        <v/>
      </c>
      <c r="AJ131" s="1271" t="str">
        <f t="shared" si="61"/>
        <v/>
      </c>
      <c r="AK131" s="1271" t="str">
        <f t="shared" si="61"/>
        <v/>
      </c>
      <c r="AL131" s="1274">
        <f>SUM(G131:AH131)</f>
        <v>0</v>
      </c>
      <c r="AM131" s="1275">
        <f>AL131/4</f>
        <v>0</v>
      </c>
      <c r="AN131" s="1276" t="str">
        <f>IF(C130="","",C130)</f>
        <v/>
      </c>
      <c r="AO131" s="1277" t="str">
        <f>IF(D130="","",D130)</f>
        <v/>
      </c>
      <c r="AP131" s="1278" t="str">
        <f>IF(D130&lt;&gt;"",VLOOKUP(D130,$AU$2:$AV$6,2,FALSE),"")</f>
        <v/>
      </c>
      <c r="AQ131" s="1275" t="e">
        <f>ROUNDDOWN(AL131/$AL$6,2)</f>
        <v>#DIV/0!</v>
      </c>
      <c r="AR131" s="1275" t="e">
        <f>IF(AP131=1,"",AQ131)</f>
        <v>#DIV/0!</v>
      </c>
    </row>
    <row r="132" spans="1:44" ht="15.9" hidden="1" customHeight="1">
      <c r="A132" s="1213"/>
      <c r="B132" s="2581" t="s">
        <v>2035</v>
      </c>
      <c r="C132" s="2566"/>
      <c r="D132" s="2568"/>
      <c r="E132" s="2570"/>
      <c r="F132" s="1258" t="s">
        <v>1973</v>
      </c>
      <c r="G132" s="1259"/>
      <c r="H132" s="1260"/>
      <c r="I132" s="1261"/>
      <c r="J132" s="1261"/>
      <c r="K132" s="1261"/>
      <c r="L132" s="1261"/>
      <c r="M132" s="1262"/>
      <c r="N132" s="1259"/>
      <c r="O132" s="1260"/>
      <c r="P132" s="1261"/>
      <c r="Q132" s="1261"/>
      <c r="R132" s="1261"/>
      <c r="S132" s="1261"/>
      <c r="T132" s="1262"/>
      <c r="U132" s="1259"/>
      <c r="V132" s="1260"/>
      <c r="W132" s="1261"/>
      <c r="X132" s="1261"/>
      <c r="Y132" s="1261"/>
      <c r="Z132" s="1261"/>
      <c r="AA132" s="1262"/>
      <c r="AB132" s="1259"/>
      <c r="AC132" s="1260"/>
      <c r="AD132" s="1261"/>
      <c r="AE132" s="1261"/>
      <c r="AF132" s="1261"/>
      <c r="AG132" s="1261"/>
      <c r="AH132" s="1262"/>
      <c r="AI132" s="1279"/>
      <c r="AJ132" s="1260"/>
      <c r="AK132" s="1260"/>
      <c r="AL132" s="1264">
        <f>SUM(G133:AK133)</f>
        <v>0</v>
      </c>
      <c r="AM132" s="1265"/>
      <c r="AN132" s="1266"/>
      <c r="AO132" s="1267"/>
      <c r="AP132" s="1265"/>
      <c r="AQ132" s="1268"/>
      <c r="AR132" s="1268"/>
    </row>
    <row r="133" spans="1:44" ht="15.9" hidden="1" customHeight="1">
      <c r="A133" s="1213"/>
      <c r="B133" s="2581"/>
      <c r="C133" s="2582"/>
      <c r="D133" s="2583"/>
      <c r="E133" s="2584"/>
      <c r="F133" s="1269" t="s">
        <v>1974</v>
      </c>
      <c r="G133" s="1270" t="str">
        <f t="shared" ref="G133:AK133" si="62">IF(G132&lt;&gt;"",VLOOKUP(G132,$AC$197:$AL$221,9,FALSE),"")</f>
        <v/>
      </c>
      <c r="H133" s="1271" t="str">
        <f t="shared" si="62"/>
        <v/>
      </c>
      <c r="I133" s="1271" t="str">
        <f t="shared" si="62"/>
        <v/>
      </c>
      <c r="J133" s="1271" t="str">
        <f t="shared" si="62"/>
        <v/>
      </c>
      <c r="K133" s="1271" t="str">
        <f t="shared" si="62"/>
        <v/>
      </c>
      <c r="L133" s="1271" t="str">
        <f t="shared" si="62"/>
        <v/>
      </c>
      <c r="M133" s="1272" t="str">
        <f t="shared" si="62"/>
        <v/>
      </c>
      <c r="N133" s="1270" t="str">
        <f t="shared" si="62"/>
        <v/>
      </c>
      <c r="O133" s="1271" t="str">
        <f t="shared" si="62"/>
        <v/>
      </c>
      <c r="P133" s="1271" t="str">
        <f t="shared" si="62"/>
        <v/>
      </c>
      <c r="Q133" s="1271" t="str">
        <f t="shared" si="62"/>
        <v/>
      </c>
      <c r="R133" s="1271" t="str">
        <f t="shared" si="62"/>
        <v/>
      </c>
      <c r="S133" s="1271" t="str">
        <f t="shared" si="62"/>
        <v/>
      </c>
      <c r="T133" s="1272" t="str">
        <f t="shared" si="62"/>
        <v/>
      </c>
      <c r="U133" s="1270" t="str">
        <f t="shared" si="62"/>
        <v/>
      </c>
      <c r="V133" s="1271" t="str">
        <f t="shared" si="62"/>
        <v/>
      </c>
      <c r="W133" s="1271" t="str">
        <f t="shared" si="62"/>
        <v/>
      </c>
      <c r="X133" s="1271" t="str">
        <f t="shared" si="62"/>
        <v/>
      </c>
      <c r="Y133" s="1271" t="str">
        <f t="shared" si="62"/>
        <v/>
      </c>
      <c r="Z133" s="1271" t="str">
        <f t="shared" si="62"/>
        <v/>
      </c>
      <c r="AA133" s="1272" t="str">
        <f t="shared" si="62"/>
        <v/>
      </c>
      <c r="AB133" s="1270" t="str">
        <f t="shared" si="62"/>
        <v/>
      </c>
      <c r="AC133" s="1271" t="str">
        <f t="shared" si="62"/>
        <v/>
      </c>
      <c r="AD133" s="1271" t="str">
        <f t="shared" si="62"/>
        <v/>
      </c>
      <c r="AE133" s="1271" t="str">
        <f t="shared" si="62"/>
        <v/>
      </c>
      <c r="AF133" s="1271" t="str">
        <f t="shared" si="62"/>
        <v/>
      </c>
      <c r="AG133" s="1271" t="str">
        <f t="shared" si="62"/>
        <v/>
      </c>
      <c r="AH133" s="1272" t="str">
        <f t="shared" si="62"/>
        <v/>
      </c>
      <c r="AI133" s="1273" t="str">
        <f t="shared" si="62"/>
        <v/>
      </c>
      <c r="AJ133" s="1271" t="str">
        <f t="shared" si="62"/>
        <v/>
      </c>
      <c r="AK133" s="1271" t="str">
        <f t="shared" si="62"/>
        <v/>
      </c>
      <c r="AL133" s="1274">
        <f>SUM(G133:AH133)</f>
        <v>0</v>
      </c>
      <c r="AM133" s="1275">
        <f>AL133/4</f>
        <v>0</v>
      </c>
      <c r="AN133" s="1276" t="str">
        <f>IF(C132="","",C132)</f>
        <v/>
      </c>
      <c r="AO133" s="1277" t="str">
        <f>IF(D132="","",D132)</f>
        <v/>
      </c>
      <c r="AP133" s="1278" t="str">
        <f>IF(D132&lt;&gt;"",VLOOKUP(D132,$AU$2:$AV$6,2,FALSE),"")</f>
        <v/>
      </c>
      <c r="AQ133" s="1275" t="e">
        <f>ROUNDDOWN(AL133/$AL$6,2)</f>
        <v>#DIV/0!</v>
      </c>
      <c r="AR133" s="1275" t="e">
        <f>IF(AP133=1,"",AQ133)</f>
        <v>#DIV/0!</v>
      </c>
    </row>
    <row r="134" spans="1:44" ht="15.9" hidden="1" customHeight="1">
      <c r="A134" s="1213"/>
      <c r="B134" s="2581" t="s">
        <v>2036</v>
      </c>
      <c r="C134" s="2566"/>
      <c r="D134" s="2568"/>
      <c r="E134" s="2570"/>
      <c r="F134" s="1258" t="s">
        <v>1973</v>
      </c>
      <c r="G134" s="1259"/>
      <c r="H134" s="1260"/>
      <c r="I134" s="1261"/>
      <c r="J134" s="1261"/>
      <c r="K134" s="1261"/>
      <c r="L134" s="1261"/>
      <c r="M134" s="1262"/>
      <c r="N134" s="1259"/>
      <c r="O134" s="1260"/>
      <c r="P134" s="1261"/>
      <c r="Q134" s="1261"/>
      <c r="R134" s="1261"/>
      <c r="S134" s="1261"/>
      <c r="T134" s="1262"/>
      <c r="U134" s="1259"/>
      <c r="V134" s="1260"/>
      <c r="W134" s="1261"/>
      <c r="X134" s="1261"/>
      <c r="Y134" s="1261"/>
      <c r="Z134" s="1261"/>
      <c r="AA134" s="1262"/>
      <c r="AB134" s="1259"/>
      <c r="AC134" s="1260"/>
      <c r="AD134" s="1261"/>
      <c r="AE134" s="1261"/>
      <c r="AF134" s="1261"/>
      <c r="AG134" s="1261"/>
      <c r="AH134" s="1262"/>
      <c r="AI134" s="1279"/>
      <c r="AJ134" s="1260"/>
      <c r="AK134" s="1260"/>
      <c r="AL134" s="1264">
        <f>SUM(G135:AK135)</f>
        <v>0</v>
      </c>
      <c r="AM134" s="1265"/>
      <c r="AN134" s="1266"/>
      <c r="AO134" s="1267"/>
      <c r="AP134" s="1265"/>
      <c r="AQ134" s="1268"/>
      <c r="AR134" s="1268"/>
    </row>
    <row r="135" spans="1:44" ht="15.9" hidden="1" customHeight="1">
      <c r="A135" s="1213"/>
      <c r="B135" s="2581"/>
      <c r="C135" s="2582"/>
      <c r="D135" s="2583"/>
      <c r="E135" s="2584"/>
      <c r="F135" s="1269" t="s">
        <v>1974</v>
      </c>
      <c r="G135" s="1270" t="str">
        <f t="shared" ref="G135:AK135" si="63">IF(G134&lt;&gt;"",VLOOKUP(G134,$AC$197:$AL$221,9,FALSE),"")</f>
        <v/>
      </c>
      <c r="H135" s="1271" t="str">
        <f t="shared" si="63"/>
        <v/>
      </c>
      <c r="I135" s="1271" t="str">
        <f t="shared" si="63"/>
        <v/>
      </c>
      <c r="J135" s="1271" t="str">
        <f t="shared" si="63"/>
        <v/>
      </c>
      <c r="K135" s="1271" t="str">
        <f t="shared" si="63"/>
        <v/>
      </c>
      <c r="L135" s="1271" t="str">
        <f t="shared" si="63"/>
        <v/>
      </c>
      <c r="M135" s="1272" t="str">
        <f t="shared" si="63"/>
        <v/>
      </c>
      <c r="N135" s="1270" t="str">
        <f t="shared" si="63"/>
        <v/>
      </c>
      <c r="O135" s="1271" t="str">
        <f t="shared" si="63"/>
        <v/>
      </c>
      <c r="P135" s="1271" t="str">
        <f t="shared" si="63"/>
        <v/>
      </c>
      <c r="Q135" s="1271" t="str">
        <f t="shared" si="63"/>
        <v/>
      </c>
      <c r="R135" s="1271" t="str">
        <f t="shared" si="63"/>
        <v/>
      </c>
      <c r="S135" s="1271" t="str">
        <f t="shared" si="63"/>
        <v/>
      </c>
      <c r="T135" s="1272" t="str">
        <f t="shared" si="63"/>
        <v/>
      </c>
      <c r="U135" s="1270" t="str">
        <f t="shared" si="63"/>
        <v/>
      </c>
      <c r="V135" s="1271" t="str">
        <f t="shared" si="63"/>
        <v/>
      </c>
      <c r="W135" s="1271" t="str">
        <f t="shared" si="63"/>
        <v/>
      </c>
      <c r="X135" s="1271" t="str">
        <f t="shared" si="63"/>
        <v/>
      </c>
      <c r="Y135" s="1271" t="str">
        <f t="shared" si="63"/>
        <v/>
      </c>
      <c r="Z135" s="1271" t="str">
        <f t="shared" si="63"/>
        <v/>
      </c>
      <c r="AA135" s="1272" t="str">
        <f t="shared" si="63"/>
        <v/>
      </c>
      <c r="AB135" s="1270" t="str">
        <f t="shared" si="63"/>
        <v/>
      </c>
      <c r="AC135" s="1271" t="str">
        <f t="shared" si="63"/>
        <v/>
      </c>
      <c r="AD135" s="1271" t="str">
        <f t="shared" si="63"/>
        <v/>
      </c>
      <c r="AE135" s="1271" t="str">
        <f t="shared" si="63"/>
        <v/>
      </c>
      <c r="AF135" s="1271" t="str">
        <f t="shared" si="63"/>
        <v/>
      </c>
      <c r="AG135" s="1271" t="str">
        <f t="shared" si="63"/>
        <v/>
      </c>
      <c r="AH135" s="1272" t="str">
        <f t="shared" si="63"/>
        <v/>
      </c>
      <c r="AI135" s="1273" t="str">
        <f t="shared" si="63"/>
        <v/>
      </c>
      <c r="AJ135" s="1271" t="str">
        <f t="shared" si="63"/>
        <v/>
      </c>
      <c r="AK135" s="1271" t="str">
        <f t="shared" si="63"/>
        <v/>
      </c>
      <c r="AL135" s="1274">
        <f>SUM(G135:AH135)</f>
        <v>0</v>
      </c>
      <c r="AM135" s="1275">
        <f>AL135/4</f>
        <v>0</v>
      </c>
      <c r="AN135" s="1276" t="str">
        <f>IF(C134="","",C134)</f>
        <v/>
      </c>
      <c r="AO135" s="1277" t="str">
        <f>IF(D134="","",D134)</f>
        <v/>
      </c>
      <c r="AP135" s="1278" t="str">
        <f>IF(D134&lt;&gt;"",VLOOKUP(D134,$AU$2:$AV$6,2,FALSE),"")</f>
        <v/>
      </c>
      <c r="AQ135" s="1275" t="e">
        <f>ROUNDDOWN(AL135/$AL$6,2)</f>
        <v>#DIV/0!</v>
      </c>
      <c r="AR135" s="1275" t="e">
        <f>IF(AP135=1,"",AQ135)</f>
        <v>#DIV/0!</v>
      </c>
    </row>
    <row r="136" spans="1:44" ht="15.9" hidden="1" customHeight="1">
      <c r="A136" s="1213"/>
      <c r="B136" s="2581" t="s">
        <v>2037</v>
      </c>
      <c r="C136" s="2566"/>
      <c r="D136" s="2568"/>
      <c r="E136" s="2570"/>
      <c r="F136" s="1258" t="s">
        <v>1973</v>
      </c>
      <c r="G136" s="1259"/>
      <c r="H136" s="1260"/>
      <c r="I136" s="1261"/>
      <c r="J136" s="1261"/>
      <c r="K136" s="1261"/>
      <c r="L136" s="1261"/>
      <c r="M136" s="1262"/>
      <c r="N136" s="1259"/>
      <c r="O136" s="1260"/>
      <c r="P136" s="1261"/>
      <c r="Q136" s="1261"/>
      <c r="R136" s="1261"/>
      <c r="S136" s="1261"/>
      <c r="T136" s="1262"/>
      <c r="U136" s="1259"/>
      <c r="V136" s="1260"/>
      <c r="W136" s="1261"/>
      <c r="X136" s="1261"/>
      <c r="Y136" s="1261"/>
      <c r="Z136" s="1261"/>
      <c r="AA136" s="1262"/>
      <c r="AB136" s="1259"/>
      <c r="AC136" s="1260"/>
      <c r="AD136" s="1261"/>
      <c r="AE136" s="1261"/>
      <c r="AF136" s="1261"/>
      <c r="AG136" s="1261"/>
      <c r="AH136" s="1262"/>
      <c r="AI136" s="1279"/>
      <c r="AJ136" s="1260"/>
      <c r="AK136" s="1260"/>
      <c r="AL136" s="1264">
        <f>SUM(G137:AK137)</f>
        <v>0</v>
      </c>
      <c r="AM136" s="1265"/>
      <c r="AN136" s="1266"/>
      <c r="AO136" s="1267"/>
      <c r="AP136" s="1265"/>
      <c r="AQ136" s="1268"/>
      <c r="AR136" s="1268"/>
    </row>
    <row r="137" spans="1:44" ht="15.9" hidden="1" customHeight="1">
      <c r="A137" s="1213"/>
      <c r="B137" s="2581"/>
      <c r="C137" s="2582"/>
      <c r="D137" s="2583"/>
      <c r="E137" s="2584"/>
      <c r="F137" s="1269" t="s">
        <v>1974</v>
      </c>
      <c r="G137" s="1270" t="str">
        <f t="shared" ref="G137:AK137" si="64">IF(G136&lt;&gt;"",VLOOKUP(G136,$AC$197:$AL$221,9,FALSE),"")</f>
        <v/>
      </c>
      <c r="H137" s="1271" t="str">
        <f t="shared" si="64"/>
        <v/>
      </c>
      <c r="I137" s="1271" t="str">
        <f t="shared" si="64"/>
        <v/>
      </c>
      <c r="J137" s="1271" t="str">
        <f t="shared" si="64"/>
        <v/>
      </c>
      <c r="K137" s="1271" t="str">
        <f t="shared" si="64"/>
        <v/>
      </c>
      <c r="L137" s="1271" t="str">
        <f t="shared" si="64"/>
        <v/>
      </c>
      <c r="M137" s="1272" t="str">
        <f t="shared" si="64"/>
        <v/>
      </c>
      <c r="N137" s="1270" t="str">
        <f t="shared" si="64"/>
        <v/>
      </c>
      <c r="O137" s="1271" t="str">
        <f t="shared" si="64"/>
        <v/>
      </c>
      <c r="P137" s="1271" t="str">
        <f t="shared" si="64"/>
        <v/>
      </c>
      <c r="Q137" s="1271" t="str">
        <f t="shared" si="64"/>
        <v/>
      </c>
      <c r="R137" s="1271" t="str">
        <f t="shared" si="64"/>
        <v/>
      </c>
      <c r="S137" s="1271" t="str">
        <f t="shared" si="64"/>
        <v/>
      </c>
      <c r="T137" s="1272" t="str">
        <f t="shared" si="64"/>
        <v/>
      </c>
      <c r="U137" s="1270" t="str">
        <f t="shared" si="64"/>
        <v/>
      </c>
      <c r="V137" s="1271" t="str">
        <f t="shared" si="64"/>
        <v/>
      </c>
      <c r="W137" s="1271" t="str">
        <f t="shared" si="64"/>
        <v/>
      </c>
      <c r="X137" s="1271" t="str">
        <f t="shared" si="64"/>
        <v/>
      </c>
      <c r="Y137" s="1271" t="str">
        <f t="shared" si="64"/>
        <v/>
      </c>
      <c r="Z137" s="1271" t="str">
        <f t="shared" si="64"/>
        <v/>
      </c>
      <c r="AA137" s="1272" t="str">
        <f t="shared" si="64"/>
        <v/>
      </c>
      <c r="AB137" s="1270" t="str">
        <f t="shared" si="64"/>
        <v/>
      </c>
      <c r="AC137" s="1271" t="str">
        <f t="shared" si="64"/>
        <v/>
      </c>
      <c r="AD137" s="1271" t="str">
        <f t="shared" si="64"/>
        <v/>
      </c>
      <c r="AE137" s="1271" t="str">
        <f t="shared" si="64"/>
        <v/>
      </c>
      <c r="AF137" s="1271" t="str">
        <f t="shared" si="64"/>
        <v/>
      </c>
      <c r="AG137" s="1271" t="str">
        <f t="shared" si="64"/>
        <v/>
      </c>
      <c r="AH137" s="1272" t="str">
        <f t="shared" si="64"/>
        <v/>
      </c>
      <c r="AI137" s="1273" t="str">
        <f t="shared" si="64"/>
        <v/>
      </c>
      <c r="AJ137" s="1271" t="str">
        <f t="shared" si="64"/>
        <v/>
      </c>
      <c r="AK137" s="1271" t="str">
        <f t="shared" si="64"/>
        <v/>
      </c>
      <c r="AL137" s="1274">
        <f>SUM(G137:AH137)</f>
        <v>0</v>
      </c>
      <c r="AM137" s="1275">
        <f>AL137/4</f>
        <v>0</v>
      </c>
      <c r="AN137" s="1276" t="str">
        <f>IF(C136="","",C136)</f>
        <v/>
      </c>
      <c r="AO137" s="1277" t="str">
        <f>IF(D136="","",D136)</f>
        <v/>
      </c>
      <c r="AP137" s="1278" t="str">
        <f>IF(D136&lt;&gt;"",VLOOKUP(D136,$AU$2:$AV$6,2,FALSE),"")</f>
        <v/>
      </c>
      <c r="AQ137" s="1275" t="e">
        <f>ROUNDDOWN(AL137/$AL$6,2)</f>
        <v>#DIV/0!</v>
      </c>
      <c r="AR137" s="1275" t="e">
        <f>IF(AP137=1,"",AQ137)</f>
        <v>#DIV/0!</v>
      </c>
    </row>
    <row r="138" spans="1:44" ht="15.9" customHeight="1">
      <c r="A138" s="1213"/>
      <c r="B138" s="2581" t="s">
        <v>2038</v>
      </c>
      <c r="C138" s="2566"/>
      <c r="D138" s="2568"/>
      <c r="E138" s="2570"/>
      <c r="F138" s="1258" t="s">
        <v>1973</v>
      </c>
      <c r="G138" s="1259"/>
      <c r="H138" s="1260"/>
      <c r="I138" s="1261"/>
      <c r="J138" s="1261"/>
      <c r="K138" s="1261"/>
      <c r="L138" s="1261"/>
      <c r="M138" s="1262"/>
      <c r="N138" s="1259"/>
      <c r="O138" s="1260"/>
      <c r="P138" s="1261"/>
      <c r="Q138" s="1261"/>
      <c r="R138" s="1261"/>
      <c r="S138" s="1261"/>
      <c r="T138" s="1262"/>
      <c r="U138" s="1259"/>
      <c r="V138" s="1260"/>
      <c r="W138" s="1261"/>
      <c r="X138" s="1261"/>
      <c r="Y138" s="1261"/>
      <c r="Z138" s="1261"/>
      <c r="AA138" s="1262"/>
      <c r="AB138" s="1259"/>
      <c r="AC138" s="1260"/>
      <c r="AD138" s="1261"/>
      <c r="AE138" s="1261"/>
      <c r="AF138" s="1261"/>
      <c r="AG138" s="1261"/>
      <c r="AH138" s="1262"/>
      <c r="AI138" s="1279"/>
      <c r="AJ138" s="1260"/>
      <c r="AK138" s="1260"/>
      <c r="AL138" s="1264">
        <f>SUM(G139:AK139)</f>
        <v>0</v>
      </c>
      <c r="AM138" s="1265"/>
      <c r="AN138" s="1266"/>
      <c r="AO138" s="1267"/>
      <c r="AP138" s="1265"/>
      <c r="AQ138" s="1268"/>
      <c r="AR138" s="1268"/>
    </row>
    <row r="139" spans="1:44" ht="15.9" customHeight="1" thickBot="1">
      <c r="A139" s="1280"/>
      <c r="B139" s="2585"/>
      <c r="C139" s="2582"/>
      <c r="D139" s="2583"/>
      <c r="E139" s="2584"/>
      <c r="F139" s="1269" t="s">
        <v>1974</v>
      </c>
      <c r="G139" s="1270" t="str">
        <f t="shared" ref="G139:AK139" si="65">IF(G138&lt;&gt;"",VLOOKUP(G138,$AC$197:$AL$221,9,FALSE),"")</f>
        <v/>
      </c>
      <c r="H139" s="1271" t="str">
        <f t="shared" si="65"/>
        <v/>
      </c>
      <c r="I139" s="1271" t="str">
        <f t="shared" si="65"/>
        <v/>
      </c>
      <c r="J139" s="1271" t="str">
        <f t="shared" si="65"/>
        <v/>
      </c>
      <c r="K139" s="1271" t="str">
        <f t="shared" si="65"/>
        <v/>
      </c>
      <c r="L139" s="1271" t="str">
        <f t="shared" si="65"/>
        <v/>
      </c>
      <c r="M139" s="1272" t="str">
        <f t="shared" si="65"/>
        <v/>
      </c>
      <c r="N139" s="1270" t="str">
        <f t="shared" si="65"/>
        <v/>
      </c>
      <c r="O139" s="1271" t="str">
        <f t="shared" si="65"/>
        <v/>
      </c>
      <c r="P139" s="1271" t="str">
        <f t="shared" si="65"/>
        <v/>
      </c>
      <c r="Q139" s="1271" t="str">
        <f t="shared" si="65"/>
        <v/>
      </c>
      <c r="R139" s="1271" t="str">
        <f t="shared" si="65"/>
        <v/>
      </c>
      <c r="S139" s="1271" t="str">
        <f t="shared" si="65"/>
        <v/>
      </c>
      <c r="T139" s="1272" t="str">
        <f t="shared" si="65"/>
        <v/>
      </c>
      <c r="U139" s="1270" t="str">
        <f t="shared" si="65"/>
        <v/>
      </c>
      <c r="V139" s="1271" t="str">
        <f t="shared" si="65"/>
        <v/>
      </c>
      <c r="W139" s="1271" t="str">
        <f t="shared" si="65"/>
        <v/>
      </c>
      <c r="X139" s="1271" t="str">
        <f t="shared" si="65"/>
        <v/>
      </c>
      <c r="Y139" s="1271" t="str">
        <f t="shared" si="65"/>
        <v/>
      </c>
      <c r="Z139" s="1271" t="str">
        <f t="shared" si="65"/>
        <v/>
      </c>
      <c r="AA139" s="1272" t="str">
        <f t="shared" si="65"/>
        <v/>
      </c>
      <c r="AB139" s="1270" t="str">
        <f t="shared" si="65"/>
        <v/>
      </c>
      <c r="AC139" s="1271" t="str">
        <f t="shared" si="65"/>
        <v/>
      </c>
      <c r="AD139" s="1271" t="str">
        <f t="shared" si="65"/>
        <v/>
      </c>
      <c r="AE139" s="1271" t="str">
        <f t="shared" si="65"/>
        <v/>
      </c>
      <c r="AF139" s="1271" t="str">
        <f t="shared" si="65"/>
        <v/>
      </c>
      <c r="AG139" s="1271" t="str">
        <f t="shared" si="65"/>
        <v/>
      </c>
      <c r="AH139" s="1272" t="str">
        <f t="shared" si="65"/>
        <v/>
      </c>
      <c r="AI139" s="1273" t="str">
        <f t="shared" si="65"/>
        <v/>
      </c>
      <c r="AJ139" s="1271" t="str">
        <f t="shared" si="65"/>
        <v/>
      </c>
      <c r="AK139" s="1271" t="str">
        <f t="shared" si="65"/>
        <v/>
      </c>
      <c r="AL139" s="1274">
        <f>SUM(G139:AH139)</f>
        <v>0</v>
      </c>
      <c r="AM139" s="1275">
        <f>AL139/4</f>
        <v>0</v>
      </c>
      <c r="AN139" s="1276" t="str">
        <f>IF(C138="","",C138)</f>
        <v/>
      </c>
      <c r="AO139" s="1277" t="str">
        <f>IF(D138="","",D138)</f>
        <v/>
      </c>
      <c r="AP139" s="1278" t="str">
        <f>IF(D138&lt;&gt;"",VLOOKUP(D138,$AU$2:$AV$6,2,FALSE),"")</f>
        <v/>
      </c>
      <c r="AQ139" s="1275" t="e">
        <f>ROUNDDOWN(AL139/$AL$6,2)</f>
        <v>#DIV/0!</v>
      </c>
      <c r="AR139" s="1275" t="e">
        <f>IF(AP139=1,"",AQ139)</f>
        <v>#DIV/0!</v>
      </c>
    </row>
    <row r="140" spans="1:44" ht="15.9" customHeight="1" thickTop="1">
      <c r="A140" s="1213"/>
      <c r="B140" s="1281"/>
      <c r="C140" s="2566"/>
      <c r="D140" s="2568"/>
      <c r="E140" s="2570"/>
      <c r="F140" s="1258" t="s">
        <v>1973</v>
      </c>
      <c r="G140" s="1259"/>
      <c r="H140" s="1260"/>
      <c r="I140" s="1261"/>
      <c r="J140" s="1261"/>
      <c r="K140" s="1261"/>
      <c r="L140" s="1261"/>
      <c r="M140" s="1262"/>
      <c r="N140" s="1259"/>
      <c r="O140" s="1260"/>
      <c r="P140" s="1261"/>
      <c r="Q140" s="1261"/>
      <c r="R140" s="1261"/>
      <c r="S140" s="1261"/>
      <c r="T140" s="1262"/>
      <c r="U140" s="1259"/>
      <c r="V140" s="1260"/>
      <c r="W140" s="1261"/>
      <c r="X140" s="1261"/>
      <c r="Y140" s="1261"/>
      <c r="Z140" s="1261"/>
      <c r="AA140" s="1262"/>
      <c r="AB140" s="1259"/>
      <c r="AC140" s="1260"/>
      <c r="AD140" s="1261"/>
      <c r="AE140" s="1261"/>
      <c r="AF140" s="1261"/>
      <c r="AG140" s="1261"/>
      <c r="AH140" s="1262"/>
      <c r="AI140" s="1279"/>
      <c r="AJ140" s="1260"/>
      <c r="AK140" s="1260"/>
      <c r="AL140" s="1264">
        <f>SUM(G141:AK141)</f>
        <v>0</v>
      </c>
      <c r="AM140" s="1265"/>
      <c r="AN140" s="1266"/>
      <c r="AO140" s="1267"/>
      <c r="AP140" s="1265"/>
      <c r="AQ140" s="1268"/>
      <c r="AR140" s="1268"/>
    </row>
    <row r="141" spans="1:44" ht="15.9" customHeight="1">
      <c r="A141" s="1213"/>
      <c r="B141" s="1281"/>
      <c r="C141" s="2567"/>
      <c r="D141" s="2569"/>
      <c r="E141" s="2571"/>
      <c r="F141" s="1269" t="s">
        <v>1974</v>
      </c>
      <c r="G141" s="1270" t="str">
        <f t="shared" ref="G141:AK141" si="66">IF(G140&lt;&gt;"",VLOOKUP(G140,$AC$197:$AL$221,9,FALSE),"")</f>
        <v/>
      </c>
      <c r="H141" s="1271" t="str">
        <f t="shared" si="66"/>
        <v/>
      </c>
      <c r="I141" s="1271" t="str">
        <f t="shared" si="66"/>
        <v/>
      </c>
      <c r="J141" s="1271" t="str">
        <f t="shared" si="66"/>
        <v/>
      </c>
      <c r="K141" s="1271" t="str">
        <f t="shared" si="66"/>
        <v/>
      </c>
      <c r="L141" s="1271" t="str">
        <f t="shared" si="66"/>
        <v/>
      </c>
      <c r="M141" s="1272" t="str">
        <f t="shared" si="66"/>
        <v/>
      </c>
      <c r="N141" s="1270" t="str">
        <f t="shared" si="66"/>
        <v/>
      </c>
      <c r="O141" s="1271" t="str">
        <f t="shared" si="66"/>
        <v/>
      </c>
      <c r="P141" s="1271" t="str">
        <f t="shared" si="66"/>
        <v/>
      </c>
      <c r="Q141" s="1271" t="str">
        <f t="shared" si="66"/>
        <v/>
      </c>
      <c r="R141" s="1271" t="str">
        <f t="shared" si="66"/>
        <v/>
      </c>
      <c r="S141" s="1271" t="str">
        <f t="shared" si="66"/>
        <v/>
      </c>
      <c r="T141" s="1272" t="str">
        <f t="shared" si="66"/>
        <v/>
      </c>
      <c r="U141" s="1270" t="str">
        <f t="shared" si="66"/>
        <v/>
      </c>
      <c r="V141" s="1271" t="str">
        <f t="shared" si="66"/>
        <v/>
      </c>
      <c r="W141" s="1271" t="str">
        <f t="shared" si="66"/>
        <v/>
      </c>
      <c r="X141" s="1271" t="str">
        <f t="shared" si="66"/>
        <v/>
      </c>
      <c r="Y141" s="1271" t="str">
        <f t="shared" si="66"/>
        <v/>
      </c>
      <c r="Z141" s="1271" t="str">
        <f t="shared" si="66"/>
        <v/>
      </c>
      <c r="AA141" s="1272" t="str">
        <f t="shared" si="66"/>
        <v/>
      </c>
      <c r="AB141" s="1270" t="str">
        <f t="shared" si="66"/>
        <v/>
      </c>
      <c r="AC141" s="1271" t="str">
        <f t="shared" si="66"/>
        <v/>
      </c>
      <c r="AD141" s="1271" t="str">
        <f t="shared" si="66"/>
        <v/>
      </c>
      <c r="AE141" s="1271" t="str">
        <f t="shared" si="66"/>
        <v/>
      </c>
      <c r="AF141" s="1271" t="str">
        <f t="shared" si="66"/>
        <v/>
      </c>
      <c r="AG141" s="1271" t="str">
        <f t="shared" si="66"/>
        <v/>
      </c>
      <c r="AH141" s="1272" t="str">
        <f t="shared" si="66"/>
        <v/>
      </c>
      <c r="AI141" s="1273" t="str">
        <f t="shared" si="66"/>
        <v/>
      </c>
      <c r="AJ141" s="1271" t="str">
        <f t="shared" si="66"/>
        <v/>
      </c>
      <c r="AK141" s="1271" t="str">
        <f t="shared" si="66"/>
        <v/>
      </c>
      <c r="AL141" s="1274">
        <f>SUM(G141:AH141)</f>
        <v>0</v>
      </c>
      <c r="AM141" s="1282">
        <f>AL141/4</f>
        <v>0</v>
      </c>
      <c r="AN141" s="1276" t="str">
        <f>IF(C140="","",C140)</f>
        <v/>
      </c>
      <c r="AO141" s="1277" t="str">
        <f>IF(D140="","",D140)</f>
        <v/>
      </c>
      <c r="AP141" s="1278" t="str">
        <f>IF(D140&lt;&gt;"",VLOOKUP(D140,$AU$2:$AV$6,2,FALSE),"")</f>
        <v/>
      </c>
      <c r="AQ141" s="1275" t="e">
        <f>ROUNDDOWN(AL141/$AL$6,2)</f>
        <v>#DIV/0!</v>
      </c>
      <c r="AR141" s="1275" t="e">
        <f>IF(AP141=1,"",AQ141)</f>
        <v>#DIV/0!</v>
      </c>
    </row>
    <row r="142" spans="1:44" ht="8.25" customHeight="1">
      <c r="A142" s="1213"/>
      <c r="B142" s="1281"/>
      <c r="C142" s="1283"/>
      <c r="D142" s="1284"/>
      <c r="E142" s="1285"/>
      <c r="F142" s="1286"/>
      <c r="G142" s="1287"/>
      <c r="H142" s="1288"/>
      <c r="I142" s="1288"/>
      <c r="J142" s="1288"/>
      <c r="K142" s="1288"/>
      <c r="L142" s="1288"/>
      <c r="M142" s="1289"/>
      <c r="N142" s="1287"/>
      <c r="O142" s="1288"/>
      <c r="P142" s="1288"/>
      <c r="Q142" s="1288"/>
      <c r="R142" s="1288"/>
      <c r="S142" s="1288"/>
      <c r="T142" s="1289"/>
      <c r="U142" s="1287"/>
      <c r="V142" s="1288"/>
      <c r="W142" s="1288"/>
      <c r="X142" s="1288"/>
      <c r="Y142" s="1288"/>
      <c r="Z142" s="1288"/>
      <c r="AA142" s="1289"/>
      <c r="AB142" s="1287"/>
      <c r="AC142" s="1288"/>
      <c r="AD142" s="1288"/>
      <c r="AE142" s="1288"/>
      <c r="AF142" s="1288"/>
      <c r="AG142" s="1288"/>
      <c r="AH142" s="1289"/>
      <c r="AI142" s="1290"/>
      <c r="AJ142" s="1288"/>
      <c r="AK142" s="1288"/>
      <c r="AL142" s="1291"/>
      <c r="AM142" s="1292"/>
      <c r="AN142" s="1293"/>
      <c r="AO142" s="1294"/>
      <c r="AP142" s="1295"/>
      <c r="AQ142" s="1291"/>
      <c r="AR142" s="1291"/>
    </row>
    <row r="143" spans="1:44" ht="15.9" customHeight="1">
      <c r="A143" s="1213"/>
      <c r="B143" s="1281"/>
      <c r="C143" s="2572" t="s">
        <v>2039</v>
      </c>
      <c r="D143" s="2573"/>
      <c r="E143" s="2574"/>
      <c r="F143" s="1296" t="str">
        <f>AC197</f>
        <v>夜</v>
      </c>
      <c r="G143" s="1297">
        <f>COUNTIF(G10:G142,$F$143)</f>
        <v>0</v>
      </c>
      <c r="H143" s="1298">
        <f t="shared" ref="H143:AK143" si="67">COUNTIF(H10:H142,$F$143)</f>
        <v>0</v>
      </c>
      <c r="I143" s="1298">
        <f t="shared" si="67"/>
        <v>0</v>
      </c>
      <c r="J143" s="1298">
        <f t="shared" si="67"/>
        <v>0</v>
      </c>
      <c r="K143" s="1298">
        <f t="shared" si="67"/>
        <v>0</v>
      </c>
      <c r="L143" s="1298">
        <f t="shared" si="67"/>
        <v>0</v>
      </c>
      <c r="M143" s="1299">
        <f t="shared" si="67"/>
        <v>0</v>
      </c>
      <c r="N143" s="1297">
        <f t="shared" si="67"/>
        <v>0</v>
      </c>
      <c r="O143" s="1298">
        <f t="shared" si="67"/>
        <v>0</v>
      </c>
      <c r="P143" s="1298">
        <f t="shared" si="67"/>
        <v>0</v>
      </c>
      <c r="Q143" s="1298">
        <f t="shared" si="67"/>
        <v>0</v>
      </c>
      <c r="R143" s="1298">
        <f t="shared" si="67"/>
        <v>0</v>
      </c>
      <c r="S143" s="1298">
        <f t="shared" si="67"/>
        <v>0</v>
      </c>
      <c r="T143" s="1299">
        <f t="shared" si="67"/>
        <v>0</v>
      </c>
      <c r="U143" s="1297">
        <f t="shared" si="67"/>
        <v>0</v>
      </c>
      <c r="V143" s="1298">
        <f t="shared" si="67"/>
        <v>0</v>
      </c>
      <c r="W143" s="1298">
        <f t="shared" si="67"/>
        <v>0</v>
      </c>
      <c r="X143" s="1298">
        <f t="shared" si="67"/>
        <v>0</v>
      </c>
      <c r="Y143" s="1298">
        <f t="shared" si="67"/>
        <v>0</v>
      </c>
      <c r="Z143" s="1298">
        <f t="shared" si="67"/>
        <v>0</v>
      </c>
      <c r="AA143" s="1299">
        <f t="shared" si="67"/>
        <v>0</v>
      </c>
      <c r="AB143" s="1297">
        <f t="shared" si="67"/>
        <v>0</v>
      </c>
      <c r="AC143" s="1298">
        <f t="shared" si="67"/>
        <v>0</v>
      </c>
      <c r="AD143" s="1298">
        <f t="shared" si="67"/>
        <v>0</v>
      </c>
      <c r="AE143" s="1298">
        <f t="shared" si="67"/>
        <v>0</v>
      </c>
      <c r="AF143" s="1298">
        <f t="shared" si="67"/>
        <v>0</v>
      </c>
      <c r="AG143" s="1298">
        <f t="shared" si="67"/>
        <v>0</v>
      </c>
      <c r="AH143" s="1299">
        <f t="shared" si="67"/>
        <v>0</v>
      </c>
      <c r="AI143" s="1300">
        <f t="shared" si="67"/>
        <v>0</v>
      </c>
      <c r="AJ143" s="1298">
        <f t="shared" si="67"/>
        <v>0</v>
      </c>
      <c r="AK143" s="1298">
        <f t="shared" si="67"/>
        <v>0</v>
      </c>
      <c r="AL143" s="1301">
        <f>SUM(G143:AK143)</f>
        <v>0</v>
      </c>
      <c r="AM143" s="1302"/>
      <c r="AN143" s="1303"/>
      <c r="AO143" s="1304"/>
      <c r="AP143" s="1305"/>
      <c r="AQ143" s="1306"/>
      <c r="AR143" s="1306"/>
    </row>
    <row r="144" spans="1:44" ht="15.9" customHeight="1">
      <c r="A144" s="1213"/>
      <c r="B144" s="1307"/>
      <c r="C144" s="1308"/>
      <c r="D144" s="1308"/>
      <c r="E144" s="1308"/>
      <c r="F144" s="1309"/>
      <c r="G144" s="1310"/>
      <c r="H144" s="1310"/>
      <c r="I144" s="1310"/>
      <c r="J144" s="1310"/>
      <c r="K144" s="1310"/>
      <c r="L144" s="1310"/>
      <c r="M144" s="1310"/>
      <c r="N144" s="1310"/>
      <c r="O144" s="1310"/>
      <c r="P144" s="1310"/>
      <c r="Q144" s="1310"/>
      <c r="R144" s="1310"/>
      <c r="S144" s="1310"/>
      <c r="T144" s="1310"/>
      <c r="U144" s="1310"/>
      <c r="V144" s="1310"/>
      <c r="W144" s="1310"/>
      <c r="X144" s="1310"/>
      <c r="Y144" s="1310"/>
      <c r="Z144" s="1310"/>
      <c r="AA144" s="1310"/>
      <c r="AB144" s="1310"/>
      <c r="AC144" s="1310"/>
      <c r="AD144" s="1310"/>
      <c r="AE144" s="1310"/>
      <c r="AF144" s="1310"/>
      <c r="AG144" s="1310"/>
      <c r="AH144" s="1310"/>
      <c r="AI144" s="1310"/>
      <c r="AJ144" s="1310"/>
      <c r="AK144" s="1310"/>
      <c r="AL144" s="1311"/>
      <c r="AM144" s="1312"/>
      <c r="AN144" s="1313"/>
      <c r="AO144" s="1313"/>
      <c r="AP144" s="1312"/>
      <c r="AQ144" s="1312"/>
      <c r="AR144" s="1312"/>
    </row>
    <row r="145" spans="1:48" ht="15.9" customHeight="1">
      <c r="A145" s="1213"/>
      <c r="B145" s="1281"/>
      <c r="C145" s="1214" t="s">
        <v>2040</v>
      </c>
      <c r="D145" s="1314"/>
      <c r="E145" s="1314"/>
      <c r="F145" s="1315"/>
      <c r="G145" s="1316"/>
      <c r="H145" s="1316"/>
      <c r="I145" s="1316"/>
      <c r="J145" s="1316"/>
      <c r="K145" s="1316"/>
      <c r="L145" s="1316"/>
      <c r="M145" s="1316"/>
      <c r="N145" s="1316"/>
      <c r="O145" s="1316"/>
      <c r="P145" s="1316"/>
      <c r="Q145" s="1316"/>
      <c r="R145" s="1316"/>
      <c r="S145" s="1316"/>
      <c r="T145" s="1316"/>
      <c r="U145" s="1316"/>
      <c r="V145" s="1316"/>
      <c r="W145" s="1316"/>
      <c r="X145" s="1316"/>
      <c r="Y145" s="1316"/>
      <c r="Z145" s="1316"/>
      <c r="AA145" s="1316"/>
      <c r="AB145" s="1316"/>
      <c r="AC145" s="1316"/>
      <c r="AD145" s="1316"/>
      <c r="AE145" s="1316"/>
      <c r="AF145" s="1316"/>
      <c r="AG145" s="1316"/>
      <c r="AH145" s="1316"/>
      <c r="AI145" s="1316"/>
      <c r="AJ145" s="1316"/>
      <c r="AK145" s="1316"/>
      <c r="AP145" s="1317"/>
      <c r="AQ145" s="1317"/>
      <c r="AR145" s="1317"/>
    </row>
    <row r="146" spans="1:48">
      <c r="A146" s="1213"/>
      <c r="B146" s="1281"/>
      <c r="C146" s="1223"/>
      <c r="D146" s="1314"/>
      <c r="E146" s="1314"/>
      <c r="F146" s="1315"/>
      <c r="G146" s="1316"/>
      <c r="H146" s="1316"/>
      <c r="I146" s="1316"/>
      <c r="J146" s="1316"/>
      <c r="K146" s="1316"/>
      <c r="L146" s="1316"/>
      <c r="M146" s="1316"/>
      <c r="N146" s="1316"/>
      <c r="O146" s="1316"/>
      <c r="P146" s="1316"/>
      <c r="Q146" s="1316"/>
      <c r="R146" s="1316"/>
      <c r="S146" s="1318"/>
      <c r="T146" s="1316"/>
      <c r="U146" s="1316"/>
      <c r="V146" s="1316"/>
      <c r="W146" s="1316"/>
      <c r="X146" s="1316"/>
      <c r="Y146" s="2575" t="s">
        <v>2041</v>
      </c>
      <c r="Z146" s="2575"/>
      <c r="AA146" s="2575"/>
      <c r="AB146" s="2575"/>
      <c r="AC146" s="1316"/>
      <c r="AD146" s="2576" t="s">
        <v>2042</v>
      </c>
      <c r="AE146" s="2577"/>
      <c r="AF146" s="2577"/>
      <c r="AG146" s="2577"/>
      <c r="AH146" s="2577"/>
      <c r="AI146" s="2577"/>
      <c r="AJ146" s="2577"/>
      <c r="AK146" s="2577"/>
      <c r="AL146" s="2577"/>
      <c r="AM146" s="1319"/>
      <c r="AN146" s="1319"/>
      <c r="AO146" s="1319"/>
      <c r="AP146" s="1317"/>
      <c r="AQ146" s="1317"/>
      <c r="AR146" s="1317"/>
    </row>
    <row r="147" spans="1:48" s="1321" customFormat="1" ht="12.6" thickBot="1">
      <c r="A147" s="1314"/>
      <c r="B147" s="1281"/>
      <c r="C147" s="1315" t="s">
        <v>1947</v>
      </c>
      <c r="D147" s="1314"/>
      <c r="E147" s="1314"/>
      <c r="F147" s="2578" t="s">
        <v>2043</v>
      </c>
      <c r="G147" s="2578"/>
      <c r="H147" s="2578"/>
      <c r="I147" s="2578"/>
      <c r="J147" s="1316"/>
      <c r="K147" s="1316"/>
      <c r="L147" s="2579" t="s">
        <v>2044</v>
      </c>
      <c r="M147" s="2579"/>
      <c r="N147" s="2579"/>
      <c r="O147" s="2579"/>
      <c r="P147" s="1320"/>
      <c r="Q147" s="1320"/>
      <c r="R147" s="1320"/>
      <c r="S147" s="2578" t="s">
        <v>2045</v>
      </c>
      <c r="T147" s="2578"/>
      <c r="U147" s="2578"/>
      <c r="V147" s="2578"/>
      <c r="W147" s="2578"/>
      <c r="X147" s="1316"/>
      <c r="Y147" s="2580" t="s">
        <v>2046</v>
      </c>
      <c r="Z147" s="2580"/>
      <c r="AA147" s="2580"/>
      <c r="AB147" s="2580"/>
      <c r="AC147" s="1316"/>
      <c r="AD147" s="2577"/>
      <c r="AE147" s="2577"/>
      <c r="AF147" s="2577"/>
      <c r="AG147" s="2577"/>
      <c r="AH147" s="2577"/>
      <c r="AI147" s="2577"/>
      <c r="AJ147" s="2577"/>
      <c r="AK147" s="2577"/>
      <c r="AL147" s="2577"/>
      <c r="AM147" s="1319"/>
      <c r="AN147" s="1319"/>
      <c r="AO147" s="1317"/>
      <c r="AP147" s="1317"/>
      <c r="AQ147" s="1314"/>
      <c r="AR147" s="1317"/>
      <c r="AS147" s="1314"/>
      <c r="AT147" s="1314"/>
      <c r="AU147" s="1314"/>
      <c r="AV147" s="1314"/>
    </row>
    <row r="148" spans="1:48" s="1321" customFormat="1" ht="14.25" customHeight="1" thickBot="1">
      <c r="A148" s="1314"/>
      <c r="B148" s="1281"/>
      <c r="C148" s="1322">
        <f>C4</f>
        <v>45383</v>
      </c>
      <c r="D148" s="1314"/>
      <c r="E148" s="1314"/>
      <c r="F148" s="1314"/>
      <c r="G148" s="2555">
        <f>AN176</f>
        <v>0</v>
      </c>
      <c r="H148" s="2556"/>
      <c r="I148" s="2557"/>
      <c r="J148" s="1314"/>
      <c r="K148" s="1314"/>
      <c r="L148" s="1314"/>
      <c r="M148" s="2558">
        <f>C149</f>
        <v>30</v>
      </c>
      <c r="N148" s="2559"/>
      <c r="O148" s="1323" t="s">
        <v>1963</v>
      </c>
      <c r="P148" s="1315" t="s">
        <v>2047</v>
      </c>
      <c r="Q148" s="2560">
        <v>16</v>
      </c>
      <c r="R148" s="2561"/>
      <c r="S148" s="1323" t="s">
        <v>1974</v>
      </c>
      <c r="T148" s="1316" t="s">
        <v>2048</v>
      </c>
      <c r="U148" s="2558">
        <f>M148*Q148</f>
        <v>480</v>
      </c>
      <c r="V148" s="2559"/>
      <c r="W148" s="1324" t="s">
        <v>1974</v>
      </c>
      <c r="X148" s="1316"/>
      <c r="Y148" s="2562">
        <f>ROUNDDOWN(G148/U148,2)</f>
        <v>0</v>
      </c>
      <c r="Z148" s="2563"/>
      <c r="AA148" s="2563"/>
      <c r="AB148" s="1325" t="s">
        <v>2049</v>
      </c>
      <c r="AC148" s="1326" t="s">
        <v>2050</v>
      </c>
      <c r="AD148" s="2564">
        <f>AG148+AJ148</f>
        <v>0</v>
      </c>
      <c r="AE148" s="2565"/>
      <c r="AF148" s="1316" t="s">
        <v>2051</v>
      </c>
      <c r="AG148" s="2545"/>
      <c r="AH148" s="2545"/>
      <c r="AI148" s="1316" t="s">
        <v>2052</v>
      </c>
      <c r="AJ148" s="2545"/>
      <c r="AK148" s="2545"/>
      <c r="AL148" s="1318" t="s">
        <v>2053</v>
      </c>
      <c r="AM148" s="1327" t="str">
        <f>IF(Y148&gt;=AD148,"ＯＫ","ＮＧ")</f>
        <v>ＯＫ</v>
      </c>
      <c r="AN148" s="1319"/>
      <c r="AO148" s="1317"/>
      <c r="AP148" s="1317"/>
      <c r="AQ148" s="1314"/>
      <c r="AR148" s="1317"/>
      <c r="AS148" s="1314"/>
      <c r="AT148" s="1314"/>
      <c r="AU148" s="1314"/>
      <c r="AV148" s="1314"/>
    </row>
    <row r="149" spans="1:48" s="1321" customFormat="1">
      <c r="A149" s="1314"/>
      <c r="B149" s="1281"/>
      <c r="C149" s="1328">
        <f>DAY(EOMONTH(C148,0))</f>
        <v>30</v>
      </c>
      <c r="D149" s="1329"/>
      <c r="E149" s="1329"/>
      <c r="F149" s="1330"/>
      <c r="G149" s="1331"/>
      <c r="H149" s="1331"/>
      <c r="I149" s="1331"/>
      <c r="J149" s="1331"/>
      <c r="K149" s="1331"/>
      <c r="L149" s="1331"/>
      <c r="M149" s="1331"/>
      <c r="N149" s="1331"/>
      <c r="O149" s="1331"/>
      <c r="P149" s="1331"/>
      <c r="Q149" s="1331"/>
      <c r="R149" s="1331"/>
      <c r="S149" s="1331"/>
      <c r="T149" s="1331"/>
      <c r="U149" s="1331"/>
      <c r="V149" s="1331"/>
      <c r="W149" s="1331"/>
      <c r="X149" s="1331"/>
      <c r="Y149" s="1331"/>
      <c r="Z149" s="1331"/>
      <c r="AA149" s="1331"/>
      <c r="AB149" s="1331"/>
      <c r="AC149" s="1331"/>
      <c r="AD149" s="1331"/>
      <c r="AE149" s="1331"/>
      <c r="AF149" s="1331"/>
      <c r="AG149" s="1331"/>
      <c r="AH149" s="1331"/>
      <c r="AI149" s="1331"/>
      <c r="AJ149" s="1331"/>
      <c r="AK149" s="1331"/>
      <c r="AL149" s="1332" t="s">
        <v>2054</v>
      </c>
      <c r="AM149" s="1319" t="s">
        <v>2055</v>
      </c>
      <c r="AN149" s="2546" t="s">
        <v>2056</v>
      </c>
      <c r="AO149" s="2546"/>
      <c r="AP149" s="1317"/>
      <c r="AQ149" s="1317"/>
      <c r="AR149" s="1317"/>
      <c r="AS149" s="1314"/>
      <c r="AT149" s="1314"/>
      <c r="AU149" s="1314"/>
      <c r="AV149" s="1314"/>
    </row>
    <row r="150" spans="1:48" ht="15.9" customHeight="1">
      <c r="A150" s="1213"/>
      <c r="B150" s="1281"/>
      <c r="C150" s="2547" t="s">
        <v>2057</v>
      </c>
      <c r="D150" s="2547"/>
      <c r="E150" s="2547"/>
      <c r="F150" s="2548"/>
      <c r="G150" s="1333">
        <f>G8</f>
        <v>1</v>
      </c>
      <c r="H150" s="1334">
        <f t="shared" ref="H150:AK150" si="68">H8</f>
        <v>2</v>
      </c>
      <c r="I150" s="1334">
        <f t="shared" si="68"/>
        <v>3</v>
      </c>
      <c r="J150" s="1334">
        <f t="shared" si="68"/>
        <v>4</v>
      </c>
      <c r="K150" s="1334">
        <f t="shared" si="68"/>
        <v>5</v>
      </c>
      <c r="L150" s="1334">
        <f t="shared" si="68"/>
        <v>6</v>
      </c>
      <c r="M150" s="1335">
        <f t="shared" si="68"/>
        <v>7</v>
      </c>
      <c r="N150" s="1333">
        <f t="shared" si="68"/>
        <v>8</v>
      </c>
      <c r="O150" s="1334">
        <f t="shared" si="68"/>
        <v>9</v>
      </c>
      <c r="P150" s="1334">
        <f t="shared" si="68"/>
        <v>10</v>
      </c>
      <c r="Q150" s="1334">
        <f t="shared" si="68"/>
        <v>11</v>
      </c>
      <c r="R150" s="1334">
        <f t="shared" si="68"/>
        <v>12</v>
      </c>
      <c r="S150" s="1334">
        <f t="shared" si="68"/>
        <v>13</v>
      </c>
      <c r="T150" s="1335">
        <f t="shared" si="68"/>
        <v>14</v>
      </c>
      <c r="U150" s="1333">
        <f t="shared" si="68"/>
        <v>15</v>
      </c>
      <c r="V150" s="1334">
        <f t="shared" si="68"/>
        <v>16</v>
      </c>
      <c r="W150" s="1334">
        <f t="shared" si="68"/>
        <v>17</v>
      </c>
      <c r="X150" s="1334">
        <f t="shared" si="68"/>
        <v>18</v>
      </c>
      <c r="Y150" s="1334">
        <f t="shared" si="68"/>
        <v>19</v>
      </c>
      <c r="Z150" s="1334">
        <f t="shared" si="68"/>
        <v>20</v>
      </c>
      <c r="AA150" s="1335">
        <f t="shared" si="68"/>
        <v>21</v>
      </c>
      <c r="AB150" s="1333">
        <f t="shared" si="68"/>
        <v>22</v>
      </c>
      <c r="AC150" s="1334">
        <f t="shared" si="68"/>
        <v>23</v>
      </c>
      <c r="AD150" s="1334">
        <f t="shared" si="68"/>
        <v>24</v>
      </c>
      <c r="AE150" s="1334">
        <f t="shared" si="68"/>
        <v>25</v>
      </c>
      <c r="AF150" s="1334">
        <f t="shared" si="68"/>
        <v>26</v>
      </c>
      <c r="AG150" s="1334">
        <f t="shared" si="68"/>
        <v>27</v>
      </c>
      <c r="AH150" s="1335">
        <f t="shared" si="68"/>
        <v>28</v>
      </c>
      <c r="AI150" s="1333">
        <f t="shared" si="68"/>
        <v>29</v>
      </c>
      <c r="AJ150" s="1334">
        <f t="shared" si="68"/>
        <v>30</v>
      </c>
      <c r="AK150" s="1334">
        <f t="shared" si="68"/>
        <v>31</v>
      </c>
      <c r="AL150" s="1336" t="s">
        <v>2058</v>
      </c>
      <c r="AM150" s="1337" t="s">
        <v>2059</v>
      </c>
      <c r="AN150" s="2548" t="s">
        <v>2060</v>
      </c>
      <c r="AO150" s="2549"/>
      <c r="AP150" s="1338"/>
      <c r="AQ150" s="1317"/>
      <c r="AR150" s="1317"/>
    </row>
    <row r="151" spans="1:48">
      <c r="A151" s="1213"/>
      <c r="B151" s="1281" t="s">
        <v>2061</v>
      </c>
      <c r="C151" s="2550" t="str">
        <f>CONCATENATE(AC197,"：",AD197,"（",AF197,AH197,AI197,"）",AK197,AM197)</f>
        <v>夜：夜勤（16：30～0：00）7.5ｈ</v>
      </c>
      <c r="D151" s="2551"/>
      <c r="E151" s="2552"/>
      <c r="F151" s="1339" t="str">
        <f>IF(AC197="","",AC197)</f>
        <v>夜</v>
      </c>
      <c r="G151" s="1340">
        <f>COUNTIF($G$10:$G$142,F151)</f>
        <v>0</v>
      </c>
      <c r="H151" s="1341">
        <f>COUNTIF($H$10:$H$142,F151)</f>
        <v>0</v>
      </c>
      <c r="I151" s="1341">
        <f>COUNTIF($I$10:$I$142,F151)</f>
        <v>0</v>
      </c>
      <c r="J151" s="1341">
        <f>COUNTIF($J$10:$J$142,F151)</f>
        <v>0</v>
      </c>
      <c r="K151" s="1341">
        <f>COUNTIF($K$10:$K$142,F151)</f>
        <v>0</v>
      </c>
      <c r="L151" s="1341">
        <f>COUNTIF(L$10:L$142,F151)</f>
        <v>0</v>
      </c>
      <c r="M151" s="1342">
        <f>COUNTIF(M$10:M$142,F151)</f>
        <v>0</v>
      </c>
      <c r="N151" s="1340">
        <f>COUNTIF(N$10:N$142,F151)</f>
        <v>0</v>
      </c>
      <c r="O151" s="1341">
        <f>COUNTIF(O$10:O$142,F151)</f>
        <v>0</v>
      </c>
      <c r="P151" s="1341">
        <f>COUNTIF(P$10:P$142,F151)</f>
        <v>0</v>
      </c>
      <c r="Q151" s="1341">
        <f>COUNTIF(Q$10:Q$142,F151)</f>
        <v>0</v>
      </c>
      <c r="R151" s="1341">
        <f>COUNTIF(R$10:R$142,F151)</f>
        <v>0</v>
      </c>
      <c r="S151" s="1341">
        <f>COUNTIF(S$10:S$142,F151)</f>
        <v>0</v>
      </c>
      <c r="T151" s="1342">
        <f>COUNTIF(T$10:T$142,F151)</f>
        <v>0</v>
      </c>
      <c r="U151" s="1340">
        <f>COUNTIF(U$10:U$142,F151)</f>
        <v>0</v>
      </c>
      <c r="V151" s="1341">
        <f>COUNTIF(V$10:V$142,F151)</f>
        <v>0</v>
      </c>
      <c r="W151" s="1341">
        <f>COUNTIF(W$10:W$142,F151)</f>
        <v>0</v>
      </c>
      <c r="X151" s="1341">
        <f>COUNTIF(X$10:X$142,F151)</f>
        <v>0</v>
      </c>
      <c r="Y151" s="1341">
        <f>COUNTIF(Y$10:Y$142,F151)</f>
        <v>0</v>
      </c>
      <c r="Z151" s="1341">
        <f>COUNTIF(Z$10:Z$142,F151)</f>
        <v>0</v>
      </c>
      <c r="AA151" s="1342">
        <f>COUNTIF(AA$10:AA$142,F151)</f>
        <v>0</v>
      </c>
      <c r="AB151" s="1340">
        <f>COUNTIF(AB$10:AB$142,F151)</f>
        <v>0</v>
      </c>
      <c r="AC151" s="1341">
        <f>COUNTIF(AC$10:AC$142,F151)</f>
        <v>0</v>
      </c>
      <c r="AD151" s="1341">
        <f>COUNTIF(AD$10:AD$142,F151)</f>
        <v>0</v>
      </c>
      <c r="AE151" s="1341">
        <f>COUNTIF(AE$10:AE$142,F151)</f>
        <v>0</v>
      </c>
      <c r="AF151" s="1341">
        <f>COUNTIF(AF$10:AF$142,F151)</f>
        <v>0</v>
      </c>
      <c r="AG151" s="1341">
        <f>COUNTIF(AG$10:AG$142,F151)</f>
        <v>0</v>
      </c>
      <c r="AH151" s="1342">
        <f>COUNTIF(AH$10:AH$142,F151)</f>
        <v>0</v>
      </c>
      <c r="AI151" s="1343">
        <f>COUNTIF(AI$10:AI$142,F151)</f>
        <v>0</v>
      </c>
      <c r="AJ151" s="1341">
        <f>COUNTIF(AJ$10:AJ$142,F151)</f>
        <v>0</v>
      </c>
      <c r="AK151" s="1341">
        <f>COUNTIF(AK$10:AK$142,F151)</f>
        <v>0</v>
      </c>
      <c r="AL151" s="1344">
        <f>SUM(G151:AK151)</f>
        <v>0</v>
      </c>
      <c r="AM151" s="1345">
        <f>IF(AR197="","",AR197)</f>
        <v>7.5</v>
      </c>
      <c r="AN151" s="2553">
        <f>AL151*AM151</f>
        <v>0</v>
      </c>
      <c r="AO151" s="2554"/>
      <c r="AP151" s="1338"/>
      <c r="AQ151" s="1317"/>
      <c r="AR151" s="1317"/>
    </row>
    <row r="152" spans="1:48">
      <c r="A152" s="1213"/>
      <c r="B152" s="1281" t="s">
        <v>2062</v>
      </c>
      <c r="C152" s="2534" t="str">
        <f t="shared" ref="C152:C175" si="69">CONCATENATE(AC198,"：",AD198,"（",AF198,AH198,AI198,"）",AK198,AM198)</f>
        <v>明：明け（0：00～9：15）7.25ｈ</v>
      </c>
      <c r="D152" s="2535"/>
      <c r="E152" s="2536"/>
      <c r="F152" s="1346" t="str">
        <f t="shared" ref="F152:F175" si="70">IF(AC198="","",AC198)</f>
        <v>明</v>
      </c>
      <c r="G152" s="1347">
        <f t="shared" ref="G152:G175" si="71">COUNTIF($G$10:$G$142,F152)</f>
        <v>0</v>
      </c>
      <c r="H152" s="1348">
        <f t="shared" ref="H152:H175" si="72">COUNTIF($H$10:$H$142,F152)</f>
        <v>0</v>
      </c>
      <c r="I152" s="1348">
        <f t="shared" ref="I152:I175" si="73">COUNTIF($I$10:$I$142,F152)</f>
        <v>0</v>
      </c>
      <c r="J152" s="1348">
        <f t="shared" ref="J152:J175" si="74">COUNTIF($J$10:$J$142,F152)</f>
        <v>0</v>
      </c>
      <c r="K152" s="1348">
        <f t="shared" ref="K152:K175" si="75">COUNTIF($K$10:$K$142,F152)</f>
        <v>0</v>
      </c>
      <c r="L152" s="1348">
        <f t="shared" ref="L152:L175" si="76">COUNTIF(L$10:L$142,F152)</f>
        <v>0</v>
      </c>
      <c r="M152" s="1349">
        <f t="shared" ref="M152:M175" si="77">COUNTIF(M$10:M$142,F152)</f>
        <v>0</v>
      </c>
      <c r="N152" s="1347">
        <f t="shared" ref="N152:N175" si="78">COUNTIF(N$10:N$142,F152)</f>
        <v>0</v>
      </c>
      <c r="O152" s="1348">
        <f t="shared" ref="O152:O175" si="79">COUNTIF(O$10:O$142,F152)</f>
        <v>0</v>
      </c>
      <c r="P152" s="1348">
        <f t="shared" ref="P152:P175" si="80">COUNTIF(P$10:P$142,F152)</f>
        <v>0</v>
      </c>
      <c r="Q152" s="1348">
        <f t="shared" ref="Q152:Q175" si="81">COUNTIF(Q$10:Q$142,F152)</f>
        <v>0</v>
      </c>
      <c r="R152" s="1348">
        <f t="shared" ref="R152:R175" si="82">COUNTIF(R$10:R$142,F152)</f>
        <v>0</v>
      </c>
      <c r="S152" s="1348">
        <f t="shared" ref="S152:S175" si="83">COUNTIF(S$10:S$142,F152)</f>
        <v>0</v>
      </c>
      <c r="T152" s="1349">
        <f t="shared" ref="T152:T175" si="84">COUNTIF(T$10:T$142,F152)</f>
        <v>0</v>
      </c>
      <c r="U152" s="1347">
        <f t="shared" ref="U152:U175" si="85">COUNTIF(U$10:U$142,F152)</f>
        <v>0</v>
      </c>
      <c r="V152" s="1348">
        <f t="shared" ref="V152:V175" si="86">COUNTIF(V$10:V$142,F152)</f>
        <v>0</v>
      </c>
      <c r="W152" s="1348">
        <f t="shared" ref="W152:W175" si="87">COUNTIF(W$10:W$142,F152)</f>
        <v>0</v>
      </c>
      <c r="X152" s="1348">
        <f t="shared" ref="X152:X175" si="88">COUNTIF(X$10:X$142,F152)</f>
        <v>0</v>
      </c>
      <c r="Y152" s="1348">
        <f t="shared" ref="Y152:Y175" si="89">COUNTIF(Y$10:Y$142,F152)</f>
        <v>0</v>
      </c>
      <c r="Z152" s="1348">
        <f t="shared" ref="Z152:Z175" si="90">COUNTIF(Z$10:Z$142,F152)</f>
        <v>0</v>
      </c>
      <c r="AA152" s="1349">
        <f t="shared" ref="AA152:AA175" si="91">COUNTIF(AA$10:AA$142,F152)</f>
        <v>0</v>
      </c>
      <c r="AB152" s="1347">
        <f t="shared" ref="AB152:AB175" si="92">COUNTIF(AB$10:AB$142,F152)</f>
        <v>0</v>
      </c>
      <c r="AC152" s="1348">
        <f t="shared" ref="AC152:AC175" si="93">COUNTIF(AC$10:AC$142,F152)</f>
        <v>0</v>
      </c>
      <c r="AD152" s="1348">
        <f t="shared" ref="AD152:AD175" si="94">COUNTIF(AD$10:AD$142,F152)</f>
        <v>0</v>
      </c>
      <c r="AE152" s="1348">
        <f t="shared" ref="AE152:AE175" si="95">COUNTIF(AE$10:AE$142,F152)</f>
        <v>0</v>
      </c>
      <c r="AF152" s="1348">
        <f t="shared" ref="AF152:AF175" si="96">COUNTIF(AF$10:AF$142,F152)</f>
        <v>0</v>
      </c>
      <c r="AG152" s="1348">
        <f t="shared" ref="AG152:AG175" si="97">COUNTIF(AG$10:AG$142,F152)</f>
        <v>0</v>
      </c>
      <c r="AH152" s="1349">
        <f t="shared" ref="AH152:AH175" si="98">COUNTIF(AH$10:AH$142,F152)</f>
        <v>0</v>
      </c>
      <c r="AI152" s="1350">
        <f t="shared" ref="AI152:AI175" si="99">COUNTIF(AI$10:AI$142,F152)</f>
        <v>0</v>
      </c>
      <c r="AJ152" s="1348">
        <f t="shared" ref="AJ152:AJ175" si="100">COUNTIF(AJ$10:AJ$142,F152)</f>
        <v>0</v>
      </c>
      <c r="AK152" s="1348">
        <f t="shared" ref="AK152:AK175" si="101">COUNTIF(AK$10:AK$142,F152)</f>
        <v>0</v>
      </c>
      <c r="AL152" s="1351">
        <f t="shared" ref="AL152:AL175" si="102">SUM(G152:AK152)</f>
        <v>0</v>
      </c>
      <c r="AM152" s="1352">
        <f t="shared" ref="AM152:AM175" si="103">IF(AR198="","",AR198)</f>
        <v>7.25</v>
      </c>
      <c r="AN152" s="2537">
        <f t="shared" ref="AN152:AN175" si="104">AL152*AM152</f>
        <v>0</v>
      </c>
      <c r="AO152" s="2544"/>
      <c r="AP152" s="1338"/>
      <c r="AQ152" s="1317"/>
      <c r="AR152" s="1317"/>
    </row>
    <row r="153" spans="1:48">
      <c r="A153" s="1213"/>
      <c r="B153" s="1281" t="s">
        <v>2063</v>
      </c>
      <c r="C153" s="2534" t="str">
        <f t="shared" si="69"/>
        <v>①：日勤Ａ（8：40～17：15）7.75ｈ</v>
      </c>
      <c r="D153" s="2535"/>
      <c r="E153" s="2536"/>
      <c r="F153" s="1346" t="str">
        <f t="shared" si="70"/>
        <v>①</v>
      </c>
      <c r="G153" s="1347">
        <f t="shared" si="71"/>
        <v>0</v>
      </c>
      <c r="H153" s="1348">
        <f t="shared" si="72"/>
        <v>0</v>
      </c>
      <c r="I153" s="1348">
        <f t="shared" si="73"/>
        <v>0</v>
      </c>
      <c r="J153" s="1348">
        <f t="shared" si="74"/>
        <v>0</v>
      </c>
      <c r="K153" s="1348">
        <f t="shared" si="75"/>
        <v>0</v>
      </c>
      <c r="L153" s="1348">
        <f t="shared" si="76"/>
        <v>0</v>
      </c>
      <c r="M153" s="1349">
        <f t="shared" si="77"/>
        <v>0</v>
      </c>
      <c r="N153" s="1347">
        <f t="shared" si="78"/>
        <v>0</v>
      </c>
      <c r="O153" s="1348">
        <f t="shared" si="79"/>
        <v>0</v>
      </c>
      <c r="P153" s="1348">
        <f t="shared" si="80"/>
        <v>0</v>
      </c>
      <c r="Q153" s="1348">
        <f t="shared" si="81"/>
        <v>0</v>
      </c>
      <c r="R153" s="1348">
        <f t="shared" si="82"/>
        <v>0</v>
      </c>
      <c r="S153" s="1348">
        <f t="shared" si="83"/>
        <v>0</v>
      </c>
      <c r="T153" s="1349">
        <f t="shared" si="84"/>
        <v>0</v>
      </c>
      <c r="U153" s="1347">
        <f t="shared" si="85"/>
        <v>0</v>
      </c>
      <c r="V153" s="1348">
        <f t="shared" si="86"/>
        <v>0</v>
      </c>
      <c r="W153" s="1348">
        <f t="shared" si="87"/>
        <v>0</v>
      </c>
      <c r="X153" s="1348">
        <f t="shared" si="88"/>
        <v>0</v>
      </c>
      <c r="Y153" s="1348">
        <f t="shared" si="89"/>
        <v>0</v>
      </c>
      <c r="Z153" s="1348">
        <f t="shared" si="90"/>
        <v>0</v>
      </c>
      <c r="AA153" s="1349">
        <f t="shared" si="91"/>
        <v>0</v>
      </c>
      <c r="AB153" s="1347">
        <f t="shared" si="92"/>
        <v>0</v>
      </c>
      <c r="AC153" s="1348">
        <f t="shared" si="93"/>
        <v>0</v>
      </c>
      <c r="AD153" s="1348">
        <f t="shared" si="94"/>
        <v>0</v>
      </c>
      <c r="AE153" s="1348">
        <f t="shared" si="95"/>
        <v>0</v>
      </c>
      <c r="AF153" s="1348">
        <f t="shared" si="96"/>
        <v>0</v>
      </c>
      <c r="AG153" s="1348">
        <f t="shared" si="97"/>
        <v>0</v>
      </c>
      <c r="AH153" s="1349">
        <f t="shared" si="98"/>
        <v>0</v>
      </c>
      <c r="AI153" s="1350">
        <f t="shared" si="99"/>
        <v>0</v>
      </c>
      <c r="AJ153" s="1348">
        <f t="shared" si="100"/>
        <v>0</v>
      </c>
      <c r="AK153" s="1348">
        <f t="shared" si="101"/>
        <v>0</v>
      </c>
      <c r="AL153" s="1351">
        <f t="shared" si="102"/>
        <v>0</v>
      </c>
      <c r="AM153" s="1352">
        <f t="shared" si="103"/>
        <v>1.33</v>
      </c>
      <c r="AN153" s="2537">
        <f t="shared" si="104"/>
        <v>0</v>
      </c>
      <c r="AO153" s="2538"/>
      <c r="AP153" s="1317"/>
      <c r="AQ153" s="1317"/>
      <c r="AR153" s="1317"/>
    </row>
    <row r="154" spans="1:48">
      <c r="A154" s="1213"/>
      <c r="B154" s="1281" t="s">
        <v>2064</v>
      </c>
      <c r="C154" s="2534" t="str">
        <f t="shared" si="69"/>
        <v>②：早出（7：10～15：45）7.75ｈ</v>
      </c>
      <c r="D154" s="2535"/>
      <c r="E154" s="2536"/>
      <c r="F154" s="1346" t="str">
        <f t="shared" si="70"/>
        <v>②</v>
      </c>
      <c r="G154" s="1347">
        <f t="shared" si="71"/>
        <v>0</v>
      </c>
      <c r="H154" s="1348">
        <f t="shared" si="72"/>
        <v>0</v>
      </c>
      <c r="I154" s="1348">
        <f t="shared" si="73"/>
        <v>0</v>
      </c>
      <c r="J154" s="1348">
        <f t="shared" si="74"/>
        <v>0</v>
      </c>
      <c r="K154" s="1348">
        <f t="shared" si="75"/>
        <v>0</v>
      </c>
      <c r="L154" s="1348">
        <f t="shared" si="76"/>
        <v>0</v>
      </c>
      <c r="M154" s="1349">
        <f t="shared" si="77"/>
        <v>0</v>
      </c>
      <c r="N154" s="1347">
        <f t="shared" si="78"/>
        <v>0</v>
      </c>
      <c r="O154" s="1348">
        <f t="shared" si="79"/>
        <v>0</v>
      </c>
      <c r="P154" s="1348">
        <f t="shared" si="80"/>
        <v>0</v>
      </c>
      <c r="Q154" s="1348">
        <f t="shared" si="81"/>
        <v>0</v>
      </c>
      <c r="R154" s="1348">
        <f t="shared" si="82"/>
        <v>0</v>
      </c>
      <c r="S154" s="1348">
        <f t="shared" si="83"/>
        <v>0</v>
      </c>
      <c r="T154" s="1349">
        <f t="shared" si="84"/>
        <v>0</v>
      </c>
      <c r="U154" s="1347">
        <f t="shared" si="85"/>
        <v>0</v>
      </c>
      <c r="V154" s="1348">
        <f t="shared" si="86"/>
        <v>0</v>
      </c>
      <c r="W154" s="1348">
        <f t="shared" si="87"/>
        <v>0</v>
      </c>
      <c r="X154" s="1348">
        <f t="shared" si="88"/>
        <v>0</v>
      </c>
      <c r="Y154" s="1348">
        <f t="shared" si="89"/>
        <v>0</v>
      </c>
      <c r="Z154" s="1348">
        <f t="shared" si="90"/>
        <v>0</v>
      </c>
      <c r="AA154" s="1349">
        <f t="shared" si="91"/>
        <v>0</v>
      </c>
      <c r="AB154" s="1347">
        <f t="shared" si="92"/>
        <v>0</v>
      </c>
      <c r="AC154" s="1348">
        <f t="shared" si="93"/>
        <v>0</v>
      </c>
      <c r="AD154" s="1348">
        <f t="shared" si="94"/>
        <v>0</v>
      </c>
      <c r="AE154" s="1348">
        <f t="shared" si="95"/>
        <v>0</v>
      </c>
      <c r="AF154" s="1348">
        <f t="shared" si="96"/>
        <v>0</v>
      </c>
      <c r="AG154" s="1348">
        <f t="shared" si="97"/>
        <v>0</v>
      </c>
      <c r="AH154" s="1349">
        <f t="shared" si="98"/>
        <v>0</v>
      </c>
      <c r="AI154" s="1350">
        <f t="shared" si="99"/>
        <v>0</v>
      </c>
      <c r="AJ154" s="1348">
        <f t="shared" si="100"/>
        <v>0</v>
      </c>
      <c r="AK154" s="1348">
        <f t="shared" si="101"/>
        <v>0</v>
      </c>
      <c r="AL154" s="1351">
        <f t="shared" si="102"/>
        <v>0</v>
      </c>
      <c r="AM154" s="1352">
        <f t="shared" si="103"/>
        <v>2.08</v>
      </c>
      <c r="AN154" s="2537">
        <f t="shared" si="104"/>
        <v>0</v>
      </c>
      <c r="AO154" s="2538"/>
      <c r="AP154" s="1317"/>
      <c r="AQ154" s="1317"/>
      <c r="AR154" s="1317"/>
    </row>
    <row r="155" spans="1:48">
      <c r="A155" s="1213"/>
      <c r="B155" s="1281" t="s">
        <v>2065</v>
      </c>
      <c r="C155" s="2534" t="str">
        <f t="shared" si="69"/>
        <v>③：遅出（11：25～20：00）7.75ｈ</v>
      </c>
      <c r="D155" s="2535"/>
      <c r="E155" s="2536"/>
      <c r="F155" s="1346" t="str">
        <f t="shared" si="70"/>
        <v>③</v>
      </c>
      <c r="G155" s="1347">
        <f t="shared" si="71"/>
        <v>0</v>
      </c>
      <c r="H155" s="1348">
        <f t="shared" si="72"/>
        <v>0</v>
      </c>
      <c r="I155" s="1348">
        <f t="shared" si="73"/>
        <v>0</v>
      </c>
      <c r="J155" s="1348">
        <f t="shared" si="74"/>
        <v>0</v>
      </c>
      <c r="K155" s="1348">
        <f t="shared" si="75"/>
        <v>0</v>
      </c>
      <c r="L155" s="1348">
        <f t="shared" si="76"/>
        <v>0</v>
      </c>
      <c r="M155" s="1349">
        <f t="shared" si="77"/>
        <v>0</v>
      </c>
      <c r="N155" s="1347">
        <f t="shared" si="78"/>
        <v>0</v>
      </c>
      <c r="O155" s="1348">
        <f t="shared" si="79"/>
        <v>0</v>
      </c>
      <c r="P155" s="1348">
        <f t="shared" si="80"/>
        <v>0</v>
      </c>
      <c r="Q155" s="1348">
        <f t="shared" si="81"/>
        <v>0</v>
      </c>
      <c r="R155" s="1348">
        <f t="shared" si="82"/>
        <v>0</v>
      </c>
      <c r="S155" s="1348">
        <f t="shared" si="83"/>
        <v>0</v>
      </c>
      <c r="T155" s="1349">
        <f t="shared" si="84"/>
        <v>0</v>
      </c>
      <c r="U155" s="1347">
        <f t="shared" si="85"/>
        <v>0</v>
      </c>
      <c r="V155" s="1348">
        <f t="shared" si="86"/>
        <v>0</v>
      </c>
      <c r="W155" s="1348">
        <f t="shared" si="87"/>
        <v>0</v>
      </c>
      <c r="X155" s="1348">
        <f t="shared" si="88"/>
        <v>0</v>
      </c>
      <c r="Y155" s="1348">
        <f t="shared" si="89"/>
        <v>0</v>
      </c>
      <c r="Z155" s="1348">
        <f t="shared" si="90"/>
        <v>0</v>
      </c>
      <c r="AA155" s="1349">
        <f t="shared" si="91"/>
        <v>0</v>
      </c>
      <c r="AB155" s="1347">
        <f t="shared" si="92"/>
        <v>0</v>
      </c>
      <c r="AC155" s="1348">
        <f t="shared" si="93"/>
        <v>0</v>
      </c>
      <c r="AD155" s="1348">
        <f t="shared" si="94"/>
        <v>0</v>
      </c>
      <c r="AE155" s="1348">
        <f t="shared" si="95"/>
        <v>0</v>
      </c>
      <c r="AF155" s="1348">
        <f t="shared" si="96"/>
        <v>0</v>
      </c>
      <c r="AG155" s="1348">
        <f t="shared" si="97"/>
        <v>0</v>
      </c>
      <c r="AH155" s="1349">
        <f t="shared" si="98"/>
        <v>0</v>
      </c>
      <c r="AI155" s="1350">
        <f t="shared" si="99"/>
        <v>0</v>
      </c>
      <c r="AJ155" s="1348">
        <f t="shared" si="100"/>
        <v>0</v>
      </c>
      <c r="AK155" s="1348">
        <f t="shared" si="101"/>
        <v>0</v>
      </c>
      <c r="AL155" s="1351">
        <f t="shared" si="102"/>
        <v>0</v>
      </c>
      <c r="AM155" s="1352">
        <f t="shared" si="103"/>
        <v>2.5</v>
      </c>
      <c r="AN155" s="2537">
        <f t="shared" si="104"/>
        <v>0</v>
      </c>
      <c r="AO155" s="2538"/>
      <c r="AP155" s="1317"/>
      <c r="AQ155" s="1317"/>
      <c r="AR155" s="1317"/>
    </row>
    <row r="156" spans="1:48">
      <c r="A156" s="1213"/>
      <c r="B156" s="1281" t="s">
        <v>2066</v>
      </c>
      <c r="C156" s="2534" t="str">
        <f t="shared" si="69"/>
        <v>⑤：午前Ａ（8：40～12：40）4ｈ</v>
      </c>
      <c r="D156" s="2535"/>
      <c r="E156" s="2536"/>
      <c r="F156" s="1346" t="str">
        <f t="shared" si="70"/>
        <v>⑤</v>
      </c>
      <c r="G156" s="1347">
        <f t="shared" si="71"/>
        <v>0</v>
      </c>
      <c r="H156" s="1348">
        <f t="shared" si="72"/>
        <v>0</v>
      </c>
      <c r="I156" s="1348">
        <f t="shared" si="73"/>
        <v>0</v>
      </c>
      <c r="J156" s="1348">
        <f t="shared" si="74"/>
        <v>0</v>
      </c>
      <c r="K156" s="1348">
        <f t="shared" si="75"/>
        <v>0</v>
      </c>
      <c r="L156" s="1348">
        <f t="shared" si="76"/>
        <v>0</v>
      </c>
      <c r="M156" s="1349">
        <f t="shared" si="77"/>
        <v>0</v>
      </c>
      <c r="N156" s="1347">
        <f t="shared" si="78"/>
        <v>0</v>
      </c>
      <c r="O156" s="1348">
        <f t="shared" si="79"/>
        <v>0</v>
      </c>
      <c r="P156" s="1348">
        <f t="shared" si="80"/>
        <v>0</v>
      </c>
      <c r="Q156" s="1348">
        <f t="shared" si="81"/>
        <v>0</v>
      </c>
      <c r="R156" s="1348">
        <f t="shared" si="82"/>
        <v>0</v>
      </c>
      <c r="S156" s="1348">
        <f t="shared" si="83"/>
        <v>0</v>
      </c>
      <c r="T156" s="1349">
        <f t="shared" si="84"/>
        <v>0</v>
      </c>
      <c r="U156" s="1347">
        <f t="shared" si="85"/>
        <v>0</v>
      </c>
      <c r="V156" s="1348">
        <f t="shared" si="86"/>
        <v>0</v>
      </c>
      <c r="W156" s="1348">
        <f t="shared" si="87"/>
        <v>0</v>
      </c>
      <c r="X156" s="1348">
        <f t="shared" si="88"/>
        <v>0</v>
      </c>
      <c r="Y156" s="1348">
        <f t="shared" si="89"/>
        <v>0</v>
      </c>
      <c r="Z156" s="1348">
        <f t="shared" si="90"/>
        <v>0</v>
      </c>
      <c r="AA156" s="1349">
        <f t="shared" si="91"/>
        <v>0</v>
      </c>
      <c r="AB156" s="1347">
        <f t="shared" si="92"/>
        <v>0</v>
      </c>
      <c r="AC156" s="1348">
        <f t="shared" si="93"/>
        <v>0</v>
      </c>
      <c r="AD156" s="1348">
        <f t="shared" si="94"/>
        <v>0</v>
      </c>
      <c r="AE156" s="1348">
        <f t="shared" si="95"/>
        <v>0</v>
      </c>
      <c r="AF156" s="1348">
        <f t="shared" si="96"/>
        <v>0</v>
      </c>
      <c r="AG156" s="1348">
        <f t="shared" si="97"/>
        <v>0</v>
      </c>
      <c r="AH156" s="1349">
        <f t="shared" si="98"/>
        <v>0</v>
      </c>
      <c r="AI156" s="1350">
        <f t="shared" si="99"/>
        <v>0</v>
      </c>
      <c r="AJ156" s="1348">
        <f t="shared" si="100"/>
        <v>0</v>
      </c>
      <c r="AK156" s="1348">
        <f t="shared" si="101"/>
        <v>0</v>
      </c>
      <c r="AL156" s="1351">
        <f t="shared" si="102"/>
        <v>0</v>
      </c>
      <c r="AM156" s="1352">
        <f t="shared" si="103"/>
        <v>0.57999999999999996</v>
      </c>
      <c r="AN156" s="2537">
        <f t="shared" si="104"/>
        <v>0</v>
      </c>
      <c r="AO156" s="2538"/>
      <c r="AP156" s="1317"/>
      <c r="AQ156" s="1317"/>
      <c r="AR156" s="1317"/>
    </row>
    <row r="157" spans="1:48">
      <c r="A157" s="1213"/>
      <c r="B157" s="1281" t="s">
        <v>2067</v>
      </c>
      <c r="C157" s="2534" t="str">
        <f t="shared" si="69"/>
        <v>⑥：午後Ａ（13：30～17：30）4ｈ</v>
      </c>
      <c r="D157" s="2535"/>
      <c r="E157" s="2536"/>
      <c r="F157" s="1346" t="str">
        <f t="shared" si="70"/>
        <v>⑥</v>
      </c>
      <c r="G157" s="1347">
        <f t="shared" si="71"/>
        <v>0</v>
      </c>
      <c r="H157" s="1348">
        <f t="shared" si="72"/>
        <v>0</v>
      </c>
      <c r="I157" s="1348">
        <f t="shared" si="73"/>
        <v>0</v>
      </c>
      <c r="J157" s="1348">
        <f t="shared" si="74"/>
        <v>0</v>
      </c>
      <c r="K157" s="1348">
        <f t="shared" si="75"/>
        <v>0</v>
      </c>
      <c r="L157" s="1348">
        <f t="shared" si="76"/>
        <v>0</v>
      </c>
      <c r="M157" s="1349">
        <f t="shared" si="77"/>
        <v>0</v>
      </c>
      <c r="N157" s="1347">
        <f t="shared" si="78"/>
        <v>0</v>
      </c>
      <c r="O157" s="1348">
        <f t="shared" si="79"/>
        <v>0</v>
      </c>
      <c r="P157" s="1348">
        <f t="shared" si="80"/>
        <v>0</v>
      </c>
      <c r="Q157" s="1348">
        <f t="shared" si="81"/>
        <v>0</v>
      </c>
      <c r="R157" s="1348">
        <f t="shared" si="82"/>
        <v>0</v>
      </c>
      <c r="S157" s="1348">
        <f t="shared" si="83"/>
        <v>0</v>
      </c>
      <c r="T157" s="1349">
        <f t="shared" si="84"/>
        <v>0</v>
      </c>
      <c r="U157" s="1347">
        <f t="shared" si="85"/>
        <v>0</v>
      </c>
      <c r="V157" s="1348">
        <f t="shared" si="86"/>
        <v>0</v>
      </c>
      <c r="W157" s="1348">
        <f t="shared" si="87"/>
        <v>0</v>
      </c>
      <c r="X157" s="1348">
        <f t="shared" si="88"/>
        <v>0</v>
      </c>
      <c r="Y157" s="1348">
        <f t="shared" si="89"/>
        <v>0</v>
      </c>
      <c r="Z157" s="1348">
        <f t="shared" si="90"/>
        <v>0</v>
      </c>
      <c r="AA157" s="1349">
        <f t="shared" si="91"/>
        <v>0</v>
      </c>
      <c r="AB157" s="1347">
        <f t="shared" si="92"/>
        <v>0</v>
      </c>
      <c r="AC157" s="1348">
        <f t="shared" si="93"/>
        <v>0</v>
      </c>
      <c r="AD157" s="1348">
        <f t="shared" si="94"/>
        <v>0</v>
      </c>
      <c r="AE157" s="1348">
        <f t="shared" si="95"/>
        <v>0</v>
      </c>
      <c r="AF157" s="1348">
        <f t="shared" si="96"/>
        <v>0</v>
      </c>
      <c r="AG157" s="1348">
        <f t="shared" si="97"/>
        <v>0</v>
      </c>
      <c r="AH157" s="1349">
        <f t="shared" si="98"/>
        <v>0</v>
      </c>
      <c r="AI157" s="1350">
        <f t="shared" si="99"/>
        <v>0</v>
      </c>
      <c r="AJ157" s="1348">
        <f t="shared" si="100"/>
        <v>0</v>
      </c>
      <c r="AK157" s="1348">
        <f t="shared" si="101"/>
        <v>0</v>
      </c>
      <c r="AL157" s="1351">
        <f t="shared" si="102"/>
        <v>0</v>
      </c>
      <c r="AM157" s="1352">
        <f t="shared" si="103"/>
        <v>1</v>
      </c>
      <c r="AN157" s="2537">
        <f t="shared" si="104"/>
        <v>0</v>
      </c>
      <c r="AO157" s="2538"/>
      <c r="AP157" s="1317"/>
      <c r="AQ157" s="1317"/>
      <c r="AR157" s="1317"/>
    </row>
    <row r="158" spans="1:48">
      <c r="A158" s="1213"/>
      <c r="B158" s="1281" t="s">
        <v>2068</v>
      </c>
      <c r="C158" s="2534" t="str">
        <f t="shared" si="69"/>
        <v>⑦：日勤Ｂ（9：00～17：00）7ｈ</v>
      </c>
      <c r="D158" s="2535"/>
      <c r="E158" s="2536"/>
      <c r="F158" s="1346" t="str">
        <f t="shared" si="70"/>
        <v>⑦</v>
      </c>
      <c r="G158" s="1347">
        <f t="shared" si="71"/>
        <v>0</v>
      </c>
      <c r="H158" s="1348">
        <f t="shared" si="72"/>
        <v>0</v>
      </c>
      <c r="I158" s="1348">
        <f t="shared" si="73"/>
        <v>0</v>
      </c>
      <c r="J158" s="1348">
        <f t="shared" si="74"/>
        <v>0</v>
      </c>
      <c r="K158" s="1348">
        <f t="shared" si="75"/>
        <v>0</v>
      </c>
      <c r="L158" s="1348">
        <f t="shared" si="76"/>
        <v>0</v>
      </c>
      <c r="M158" s="1349">
        <f t="shared" si="77"/>
        <v>0</v>
      </c>
      <c r="N158" s="1347">
        <f t="shared" si="78"/>
        <v>0</v>
      </c>
      <c r="O158" s="1348">
        <f t="shared" si="79"/>
        <v>0</v>
      </c>
      <c r="P158" s="1348">
        <f t="shared" si="80"/>
        <v>0</v>
      </c>
      <c r="Q158" s="1348">
        <f t="shared" si="81"/>
        <v>0</v>
      </c>
      <c r="R158" s="1348">
        <f t="shared" si="82"/>
        <v>0</v>
      </c>
      <c r="S158" s="1348">
        <f t="shared" si="83"/>
        <v>0</v>
      </c>
      <c r="T158" s="1349">
        <f t="shared" si="84"/>
        <v>0</v>
      </c>
      <c r="U158" s="1347">
        <f t="shared" si="85"/>
        <v>0</v>
      </c>
      <c r="V158" s="1348">
        <f t="shared" si="86"/>
        <v>0</v>
      </c>
      <c r="W158" s="1348">
        <f t="shared" si="87"/>
        <v>0</v>
      </c>
      <c r="X158" s="1348">
        <f t="shared" si="88"/>
        <v>0</v>
      </c>
      <c r="Y158" s="1348">
        <f t="shared" si="89"/>
        <v>0</v>
      </c>
      <c r="Z158" s="1348">
        <f t="shared" si="90"/>
        <v>0</v>
      </c>
      <c r="AA158" s="1349">
        <f t="shared" si="91"/>
        <v>0</v>
      </c>
      <c r="AB158" s="1347">
        <f t="shared" si="92"/>
        <v>0</v>
      </c>
      <c r="AC158" s="1348">
        <f t="shared" si="93"/>
        <v>0</v>
      </c>
      <c r="AD158" s="1348">
        <f t="shared" si="94"/>
        <v>0</v>
      </c>
      <c r="AE158" s="1348">
        <f t="shared" si="95"/>
        <v>0</v>
      </c>
      <c r="AF158" s="1348">
        <f t="shared" si="96"/>
        <v>0</v>
      </c>
      <c r="AG158" s="1348">
        <f t="shared" si="97"/>
        <v>0</v>
      </c>
      <c r="AH158" s="1349">
        <f t="shared" si="98"/>
        <v>0</v>
      </c>
      <c r="AI158" s="1350">
        <f t="shared" si="99"/>
        <v>0</v>
      </c>
      <c r="AJ158" s="1348">
        <f t="shared" si="100"/>
        <v>0</v>
      </c>
      <c r="AK158" s="1348">
        <f t="shared" si="101"/>
        <v>0</v>
      </c>
      <c r="AL158" s="1351">
        <f t="shared" si="102"/>
        <v>0</v>
      </c>
      <c r="AM158" s="1352">
        <f t="shared" si="103"/>
        <v>0.75</v>
      </c>
      <c r="AN158" s="2537">
        <f t="shared" si="104"/>
        <v>0</v>
      </c>
      <c r="AO158" s="2538"/>
      <c r="AP158" s="1317"/>
      <c r="AQ158" s="1317"/>
      <c r="AR158" s="1317"/>
    </row>
    <row r="159" spans="1:48">
      <c r="A159" s="1213"/>
      <c r="B159" s="1281" t="s">
        <v>2069</v>
      </c>
      <c r="C159" s="2534" t="str">
        <f t="shared" si="69"/>
        <v>⑧：午前Ｂ（9：00～13：00）4ｈ</v>
      </c>
      <c r="D159" s="2535"/>
      <c r="E159" s="2536"/>
      <c r="F159" s="1346" t="str">
        <f t="shared" si="70"/>
        <v>⑧</v>
      </c>
      <c r="G159" s="1347">
        <f t="shared" si="71"/>
        <v>0</v>
      </c>
      <c r="H159" s="1348">
        <f t="shared" si="72"/>
        <v>0</v>
      </c>
      <c r="I159" s="1348">
        <f t="shared" si="73"/>
        <v>0</v>
      </c>
      <c r="J159" s="1348">
        <f t="shared" si="74"/>
        <v>0</v>
      </c>
      <c r="K159" s="1348">
        <f t="shared" si="75"/>
        <v>0</v>
      </c>
      <c r="L159" s="1348">
        <f t="shared" si="76"/>
        <v>0</v>
      </c>
      <c r="M159" s="1349">
        <f t="shared" si="77"/>
        <v>0</v>
      </c>
      <c r="N159" s="1347">
        <f t="shared" si="78"/>
        <v>0</v>
      </c>
      <c r="O159" s="1348">
        <f t="shared" si="79"/>
        <v>0</v>
      </c>
      <c r="P159" s="1348">
        <f t="shared" si="80"/>
        <v>0</v>
      </c>
      <c r="Q159" s="1348">
        <f t="shared" si="81"/>
        <v>0</v>
      </c>
      <c r="R159" s="1348">
        <f t="shared" si="82"/>
        <v>0</v>
      </c>
      <c r="S159" s="1348">
        <f t="shared" si="83"/>
        <v>0</v>
      </c>
      <c r="T159" s="1349">
        <f t="shared" si="84"/>
        <v>0</v>
      </c>
      <c r="U159" s="1347">
        <f t="shared" si="85"/>
        <v>0</v>
      </c>
      <c r="V159" s="1348">
        <f t="shared" si="86"/>
        <v>0</v>
      </c>
      <c r="W159" s="1348">
        <f t="shared" si="87"/>
        <v>0</v>
      </c>
      <c r="X159" s="1348">
        <f t="shared" si="88"/>
        <v>0</v>
      </c>
      <c r="Y159" s="1348">
        <f t="shared" si="89"/>
        <v>0</v>
      </c>
      <c r="Z159" s="1348">
        <f t="shared" si="90"/>
        <v>0</v>
      </c>
      <c r="AA159" s="1349">
        <f t="shared" si="91"/>
        <v>0</v>
      </c>
      <c r="AB159" s="1347">
        <f t="shared" si="92"/>
        <v>0</v>
      </c>
      <c r="AC159" s="1348">
        <f t="shared" si="93"/>
        <v>0</v>
      </c>
      <c r="AD159" s="1348">
        <f t="shared" si="94"/>
        <v>0</v>
      </c>
      <c r="AE159" s="1348">
        <f t="shared" si="95"/>
        <v>0</v>
      </c>
      <c r="AF159" s="1348">
        <f t="shared" si="96"/>
        <v>0</v>
      </c>
      <c r="AG159" s="1348">
        <f t="shared" si="97"/>
        <v>0</v>
      </c>
      <c r="AH159" s="1349">
        <f t="shared" si="98"/>
        <v>0</v>
      </c>
      <c r="AI159" s="1350">
        <f t="shared" si="99"/>
        <v>0</v>
      </c>
      <c r="AJ159" s="1348">
        <f t="shared" si="100"/>
        <v>0</v>
      </c>
      <c r="AK159" s="1348">
        <f t="shared" si="101"/>
        <v>0</v>
      </c>
      <c r="AL159" s="1351">
        <f t="shared" si="102"/>
        <v>0</v>
      </c>
      <c r="AM159" s="1352">
        <f t="shared" si="103"/>
        <v>0.25</v>
      </c>
      <c r="AN159" s="2537">
        <f t="shared" si="104"/>
        <v>0</v>
      </c>
      <c r="AO159" s="2538"/>
      <c r="AP159" s="1317"/>
      <c r="AQ159" s="1317"/>
      <c r="AR159" s="1317"/>
    </row>
    <row r="160" spans="1:48">
      <c r="A160" s="1213"/>
      <c r="B160" s="1281" t="s">
        <v>2070</v>
      </c>
      <c r="C160" s="2534" t="str">
        <f t="shared" si="69"/>
        <v>⑨：午後Ｂ（13：00～17：00）4ｈ</v>
      </c>
      <c r="D160" s="2535"/>
      <c r="E160" s="2536"/>
      <c r="F160" s="1346" t="str">
        <f t="shared" si="70"/>
        <v>⑨</v>
      </c>
      <c r="G160" s="1347">
        <f t="shared" si="71"/>
        <v>0</v>
      </c>
      <c r="H160" s="1348">
        <f t="shared" si="72"/>
        <v>0</v>
      </c>
      <c r="I160" s="1348">
        <f t="shared" si="73"/>
        <v>0</v>
      </c>
      <c r="J160" s="1348">
        <f t="shared" si="74"/>
        <v>0</v>
      </c>
      <c r="K160" s="1348">
        <f t="shared" si="75"/>
        <v>0</v>
      </c>
      <c r="L160" s="1348">
        <f t="shared" si="76"/>
        <v>0</v>
      </c>
      <c r="M160" s="1349">
        <f t="shared" si="77"/>
        <v>0</v>
      </c>
      <c r="N160" s="1347">
        <f t="shared" si="78"/>
        <v>0</v>
      </c>
      <c r="O160" s="1348">
        <f t="shared" si="79"/>
        <v>0</v>
      </c>
      <c r="P160" s="1348">
        <f t="shared" si="80"/>
        <v>0</v>
      </c>
      <c r="Q160" s="1348">
        <f t="shared" si="81"/>
        <v>0</v>
      </c>
      <c r="R160" s="1348">
        <f t="shared" si="82"/>
        <v>0</v>
      </c>
      <c r="S160" s="1348">
        <f t="shared" si="83"/>
        <v>0</v>
      </c>
      <c r="T160" s="1349">
        <f t="shared" si="84"/>
        <v>0</v>
      </c>
      <c r="U160" s="1347">
        <f t="shared" si="85"/>
        <v>0</v>
      </c>
      <c r="V160" s="1348">
        <f t="shared" si="86"/>
        <v>0</v>
      </c>
      <c r="W160" s="1348">
        <f t="shared" si="87"/>
        <v>0</v>
      </c>
      <c r="X160" s="1348">
        <f t="shared" si="88"/>
        <v>0</v>
      </c>
      <c r="Y160" s="1348">
        <f t="shared" si="89"/>
        <v>0</v>
      </c>
      <c r="Z160" s="1348">
        <f t="shared" si="90"/>
        <v>0</v>
      </c>
      <c r="AA160" s="1349">
        <f t="shared" si="91"/>
        <v>0</v>
      </c>
      <c r="AB160" s="1347">
        <f t="shared" si="92"/>
        <v>0</v>
      </c>
      <c r="AC160" s="1348">
        <f t="shared" si="93"/>
        <v>0</v>
      </c>
      <c r="AD160" s="1348">
        <f t="shared" si="94"/>
        <v>0</v>
      </c>
      <c r="AE160" s="1348">
        <f t="shared" si="95"/>
        <v>0</v>
      </c>
      <c r="AF160" s="1348">
        <f t="shared" si="96"/>
        <v>0</v>
      </c>
      <c r="AG160" s="1348">
        <f t="shared" si="97"/>
        <v>0</v>
      </c>
      <c r="AH160" s="1349">
        <f t="shared" si="98"/>
        <v>0</v>
      </c>
      <c r="AI160" s="1350">
        <f t="shared" si="99"/>
        <v>0</v>
      </c>
      <c r="AJ160" s="1348">
        <f t="shared" si="100"/>
        <v>0</v>
      </c>
      <c r="AK160" s="1348">
        <f t="shared" si="101"/>
        <v>0</v>
      </c>
      <c r="AL160" s="1351">
        <f t="shared" si="102"/>
        <v>0</v>
      </c>
      <c r="AM160" s="1352">
        <f t="shared" si="103"/>
        <v>0.5</v>
      </c>
      <c r="AN160" s="2537">
        <f t="shared" si="104"/>
        <v>0</v>
      </c>
      <c r="AO160" s="2538"/>
      <c r="AP160" s="1317"/>
      <c r="AQ160" s="1317"/>
      <c r="AR160" s="1317"/>
    </row>
    <row r="161" spans="1:44">
      <c r="A161" s="1213"/>
      <c r="B161" s="1281" t="s">
        <v>2071</v>
      </c>
      <c r="C161" s="2534" t="str">
        <f t="shared" si="69"/>
        <v>⑩：午後Ｃ（11：25～15：25）4ｈ</v>
      </c>
      <c r="D161" s="2535"/>
      <c r="E161" s="2536"/>
      <c r="F161" s="1346" t="str">
        <f t="shared" si="70"/>
        <v>⑩</v>
      </c>
      <c r="G161" s="1347">
        <f t="shared" si="71"/>
        <v>0</v>
      </c>
      <c r="H161" s="1348">
        <f t="shared" si="72"/>
        <v>0</v>
      </c>
      <c r="I161" s="1348">
        <f t="shared" si="73"/>
        <v>0</v>
      </c>
      <c r="J161" s="1348">
        <f t="shared" si="74"/>
        <v>0</v>
      </c>
      <c r="K161" s="1348">
        <f t="shared" si="75"/>
        <v>0</v>
      </c>
      <c r="L161" s="1348">
        <f t="shared" si="76"/>
        <v>0</v>
      </c>
      <c r="M161" s="1349">
        <f t="shared" si="77"/>
        <v>0</v>
      </c>
      <c r="N161" s="1347">
        <f t="shared" si="78"/>
        <v>0</v>
      </c>
      <c r="O161" s="1348">
        <f t="shared" si="79"/>
        <v>0</v>
      </c>
      <c r="P161" s="1348">
        <f t="shared" si="80"/>
        <v>0</v>
      </c>
      <c r="Q161" s="1348">
        <f t="shared" si="81"/>
        <v>0</v>
      </c>
      <c r="R161" s="1348">
        <f t="shared" si="82"/>
        <v>0</v>
      </c>
      <c r="S161" s="1348">
        <f t="shared" si="83"/>
        <v>0</v>
      </c>
      <c r="T161" s="1349">
        <f t="shared" si="84"/>
        <v>0</v>
      </c>
      <c r="U161" s="1347">
        <f t="shared" si="85"/>
        <v>0</v>
      </c>
      <c r="V161" s="1348">
        <f t="shared" si="86"/>
        <v>0</v>
      </c>
      <c r="W161" s="1348">
        <f t="shared" si="87"/>
        <v>0</v>
      </c>
      <c r="X161" s="1348">
        <f t="shared" si="88"/>
        <v>0</v>
      </c>
      <c r="Y161" s="1348">
        <f t="shared" si="89"/>
        <v>0</v>
      </c>
      <c r="Z161" s="1348">
        <f t="shared" si="90"/>
        <v>0</v>
      </c>
      <c r="AA161" s="1349">
        <f t="shared" si="91"/>
        <v>0</v>
      </c>
      <c r="AB161" s="1347">
        <f t="shared" si="92"/>
        <v>0</v>
      </c>
      <c r="AC161" s="1348">
        <f t="shared" si="93"/>
        <v>0</v>
      </c>
      <c r="AD161" s="1348">
        <f t="shared" si="94"/>
        <v>0</v>
      </c>
      <c r="AE161" s="1348">
        <f t="shared" si="95"/>
        <v>0</v>
      </c>
      <c r="AF161" s="1348">
        <f t="shared" si="96"/>
        <v>0</v>
      </c>
      <c r="AG161" s="1348">
        <f t="shared" si="97"/>
        <v>0</v>
      </c>
      <c r="AH161" s="1349">
        <f t="shared" si="98"/>
        <v>0</v>
      </c>
      <c r="AI161" s="1350">
        <f t="shared" si="99"/>
        <v>0</v>
      </c>
      <c r="AJ161" s="1348">
        <f t="shared" si="100"/>
        <v>0</v>
      </c>
      <c r="AK161" s="1348">
        <f t="shared" si="101"/>
        <v>0</v>
      </c>
      <c r="AL161" s="1351">
        <f t="shared" si="102"/>
        <v>0</v>
      </c>
      <c r="AM161" s="1352">
        <f t="shared" si="103"/>
        <v>0</v>
      </c>
      <c r="AN161" s="2537">
        <f t="shared" si="104"/>
        <v>0</v>
      </c>
      <c r="AO161" s="2538"/>
      <c r="AP161" s="1317"/>
      <c r="AQ161" s="1317"/>
      <c r="AR161" s="1317"/>
    </row>
    <row r="162" spans="1:44">
      <c r="A162" s="1213"/>
      <c r="B162" s="1281" t="s">
        <v>2072</v>
      </c>
      <c r="C162" s="2534" t="str">
        <f t="shared" si="69"/>
        <v>⑪：午後Ｄ（16：00～20：00）4ｈ</v>
      </c>
      <c r="D162" s="2535"/>
      <c r="E162" s="2536"/>
      <c r="F162" s="1346" t="str">
        <f t="shared" si="70"/>
        <v>⑪</v>
      </c>
      <c r="G162" s="1347">
        <f t="shared" si="71"/>
        <v>0</v>
      </c>
      <c r="H162" s="1348">
        <f t="shared" si="72"/>
        <v>0</v>
      </c>
      <c r="I162" s="1348">
        <f t="shared" si="73"/>
        <v>0</v>
      </c>
      <c r="J162" s="1348">
        <f t="shared" si="74"/>
        <v>0</v>
      </c>
      <c r="K162" s="1348">
        <f t="shared" si="75"/>
        <v>0</v>
      </c>
      <c r="L162" s="1348">
        <f t="shared" si="76"/>
        <v>0</v>
      </c>
      <c r="M162" s="1349">
        <f t="shared" si="77"/>
        <v>0</v>
      </c>
      <c r="N162" s="1347">
        <f t="shared" si="78"/>
        <v>0</v>
      </c>
      <c r="O162" s="1348">
        <f t="shared" si="79"/>
        <v>0</v>
      </c>
      <c r="P162" s="1348">
        <f t="shared" si="80"/>
        <v>0</v>
      </c>
      <c r="Q162" s="1348">
        <f t="shared" si="81"/>
        <v>0</v>
      </c>
      <c r="R162" s="1348">
        <f t="shared" si="82"/>
        <v>0</v>
      </c>
      <c r="S162" s="1348">
        <f t="shared" si="83"/>
        <v>0</v>
      </c>
      <c r="T162" s="1349">
        <f t="shared" si="84"/>
        <v>0</v>
      </c>
      <c r="U162" s="1347">
        <f t="shared" si="85"/>
        <v>0</v>
      </c>
      <c r="V162" s="1348">
        <f t="shared" si="86"/>
        <v>0</v>
      </c>
      <c r="W162" s="1348">
        <f t="shared" si="87"/>
        <v>0</v>
      </c>
      <c r="X162" s="1348">
        <f t="shared" si="88"/>
        <v>0</v>
      </c>
      <c r="Y162" s="1348">
        <f t="shared" si="89"/>
        <v>0</v>
      </c>
      <c r="Z162" s="1348">
        <f t="shared" si="90"/>
        <v>0</v>
      </c>
      <c r="AA162" s="1349">
        <f t="shared" si="91"/>
        <v>0</v>
      </c>
      <c r="AB162" s="1347">
        <f t="shared" si="92"/>
        <v>0</v>
      </c>
      <c r="AC162" s="1348">
        <f t="shared" si="93"/>
        <v>0</v>
      </c>
      <c r="AD162" s="1348">
        <f t="shared" si="94"/>
        <v>0</v>
      </c>
      <c r="AE162" s="1348">
        <f t="shared" si="95"/>
        <v>0</v>
      </c>
      <c r="AF162" s="1348">
        <f t="shared" si="96"/>
        <v>0</v>
      </c>
      <c r="AG162" s="1348">
        <f t="shared" si="97"/>
        <v>0</v>
      </c>
      <c r="AH162" s="1349">
        <f t="shared" si="98"/>
        <v>0</v>
      </c>
      <c r="AI162" s="1350">
        <f t="shared" si="99"/>
        <v>0</v>
      </c>
      <c r="AJ162" s="1348">
        <f t="shared" si="100"/>
        <v>0</v>
      </c>
      <c r="AK162" s="1348">
        <f t="shared" si="101"/>
        <v>0</v>
      </c>
      <c r="AL162" s="1351">
        <f t="shared" si="102"/>
        <v>0</v>
      </c>
      <c r="AM162" s="1352">
        <f t="shared" si="103"/>
        <v>3.5</v>
      </c>
      <c r="AN162" s="2537">
        <f t="shared" si="104"/>
        <v>0</v>
      </c>
      <c r="AO162" s="2538"/>
      <c r="AP162" s="1317"/>
      <c r="AQ162" s="1317"/>
      <c r="AR162" s="1317"/>
    </row>
    <row r="163" spans="1:44">
      <c r="A163" s="1213"/>
      <c r="B163" s="1281" t="s">
        <v>2073</v>
      </c>
      <c r="C163" s="2534" t="str">
        <f t="shared" si="69"/>
        <v>⑱：日勤Ｃ（8：40～17：00）7.5ｈ</v>
      </c>
      <c r="D163" s="2535"/>
      <c r="E163" s="2536"/>
      <c r="F163" s="1346" t="str">
        <f t="shared" si="70"/>
        <v>⑱</v>
      </c>
      <c r="G163" s="1347">
        <f t="shared" si="71"/>
        <v>0</v>
      </c>
      <c r="H163" s="1348">
        <f t="shared" si="72"/>
        <v>0</v>
      </c>
      <c r="I163" s="1348">
        <f t="shared" si="73"/>
        <v>0</v>
      </c>
      <c r="J163" s="1348">
        <f t="shared" si="74"/>
        <v>0</v>
      </c>
      <c r="K163" s="1348">
        <f t="shared" si="75"/>
        <v>0</v>
      </c>
      <c r="L163" s="1348">
        <f t="shared" si="76"/>
        <v>0</v>
      </c>
      <c r="M163" s="1349">
        <f t="shared" si="77"/>
        <v>0</v>
      </c>
      <c r="N163" s="1347">
        <f t="shared" si="78"/>
        <v>0</v>
      </c>
      <c r="O163" s="1348">
        <f t="shared" si="79"/>
        <v>0</v>
      </c>
      <c r="P163" s="1348">
        <f t="shared" si="80"/>
        <v>0</v>
      </c>
      <c r="Q163" s="1348">
        <f t="shared" si="81"/>
        <v>0</v>
      </c>
      <c r="R163" s="1348">
        <f t="shared" si="82"/>
        <v>0</v>
      </c>
      <c r="S163" s="1348">
        <f t="shared" si="83"/>
        <v>0</v>
      </c>
      <c r="T163" s="1349">
        <f t="shared" si="84"/>
        <v>0</v>
      </c>
      <c r="U163" s="1347">
        <f t="shared" si="85"/>
        <v>0</v>
      </c>
      <c r="V163" s="1348">
        <f t="shared" si="86"/>
        <v>0</v>
      </c>
      <c r="W163" s="1348">
        <f t="shared" si="87"/>
        <v>0</v>
      </c>
      <c r="X163" s="1348">
        <f t="shared" si="88"/>
        <v>0</v>
      </c>
      <c r="Y163" s="1348">
        <f t="shared" si="89"/>
        <v>0</v>
      </c>
      <c r="Z163" s="1348">
        <f t="shared" si="90"/>
        <v>0</v>
      </c>
      <c r="AA163" s="1349">
        <f t="shared" si="91"/>
        <v>0</v>
      </c>
      <c r="AB163" s="1347">
        <f t="shared" si="92"/>
        <v>0</v>
      </c>
      <c r="AC163" s="1348">
        <f t="shared" si="93"/>
        <v>0</v>
      </c>
      <c r="AD163" s="1348">
        <f t="shared" si="94"/>
        <v>0</v>
      </c>
      <c r="AE163" s="1348">
        <f t="shared" si="95"/>
        <v>0</v>
      </c>
      <c r="AF163" s="1348">
        <f t="shared" si="96"/>
        <v>0</v>
      </c>
      <c r="AG163" s="1348">
        <f t="shared" si="97"/>
        <v>0</v>
      </c>
      <c r="AH163" s="1349">
        <f t="shared" si="98"/>
        <v>0</v>
      </c>
      <c r="AI163" s="1350">
        <f t="shared" si="99"/>
        <v>0</v>
      </c>
      <c r="AJ163" s="1348">
        <f t="shared" si="100"/>
        <v>0</v>
      </c>
      <c r="AK163" s="1348">
        <f t="shared" si="101"/>
        <v>0</v>
      </c>
      <c r="AL163" s="1351">
        <f t="shared" si="102"/>
        <v>0</v>
      </c>
      <c r="AM163" s="1352">
        <f t="shared" si="103"/>
        <v>1.08</v>
      </c>
      <c r="AN163" s="2537">
        <f t="shared" si="104"/>
        <v>0</v>
      </c>
      <c r="AO163" s="2538"/>
      <c r="AP163" s="1317"/>
      <c r="AQ163" s="1317"/>
      <c r="AR163" s="1317"/>
    </row>
    <row r="164" spans="1:44">
      <c r="A164" s="1213"/>
      <c r="B164" s="1281" t="s">
        <v>2074</v>
      </c>
      <c r="C164" s="2534" t="str">
        <f t="shared" si="69"/>
        <v>⑲：午前Ｃ（9：00～13：00）4ｈ</v>
      </c>
      <c r="D164" s="2535"/>
      <c r="E164" s="2536"/>
      <c r="F164" s="1346" t="str">
        <f t="shared" si="70"/>
        <v>⑲</v>
      </c>
      <c r="G164" s="1347">
        <f t="shared" si="71"/>
        <v>0</v>
      </c>
      <c r="H164" s="1348">
        <f t="shared" si="72"/>
        <v>0</v>
      </c>
      <c r="I164" s="1348">
        <f t="shared" si="73"/>
        <v>0</v>
      </c>
      <c r="J164" s="1348">
        <f t="shared" si="74"/>
        <v>0</v>
      </c>
      <c r="K164" s="1348">
        <f t="shared" si="75"/>
        <v>0</v>
      </c>
      <c r="L164" s="1348">
        <f t="shared" si="76"/>
        <v>0</v>
      </c>
      <c r="M164" s="1349">
        <f t="shared" si="77"/>
        <v>0</v>
      </c>
      <c r="N164" s="1347">
        <f t="shared" si="78"/>
        <v>0</v>
      </c>
      <c r="O164" s="1348">
        <f t="shared" si="79"/>
        <v>0</v>
      </c>
      <c r="P164" s="1348">
        <f t="shared" si="80"/>
        <v>0</v>
      </c>
      <c r="Q164" s="1348">
        <f t="shared" si="81"/>
        <v>0</v>
      </c>
      <c r="R164" s="1348">
        <f t="shared" si="82"/>
        <v>0</v>
      </c>
      <c r="S164" s="1348">
        <f t="shared" si="83"/>
        <v>0</v>
      </c>
      <c r="T164" s="1349">
        <f t="shared" si="84"/>
        <v>0</v>
      </c>
      <c r="U164" s="1347">
        <f t="shared" si="85"/>
        <v>0</v>
      </c>
      <c r="V164" s="1348">
        <f t="shared" si="86"/>
        <v>0</v>
      </c>
      <c r="W164" s="1348">
        <f t="shared" si="87"/>
        <v>0</v>
      </c>
      <c r="X164" s="1348">
        <f t="shared" si="88"/>
        <v>0</v>
      </c>
      <c r="Y164" s="1348">
        <f t="shared" si="89"/>
        <v>0</v>
      </c>
      <c r="Z164" s="1348">
        <f t="shared" si="90"/>
        <v>0</v>
      </c>
      <c r="AA164" s="1349">
        <f t="shared" si="91"/>
        <v>0</v>
      </c>
      <c r="AB164" s="1347">
        <f t="shared" si="92"/>
        <v>0</v>
      </c>
      <c r="AC164" s="1348">
        <f t="shared" si="93"/>
        <v>0</v>
      </c>
      <c r="AD164" s="1348">
        <f t="shared" si="94"/>
        <v>0</v>
      </c>
      <c r="AE164" s="1348">
        <f t="shared" si="95"/>
        <v>0</v>
      </c>
      <c r="AF164" s="1348">
        <f t="shared" si="96"/>
        <v>0</v>
      </c>
      <c r="AG164" s="1348">
        <f t="shared" si="97"/>
        <v>0</v>
      </c>
      <c r="AH164" s="1349">
        <f t="shared" si="98"/>
        <v>0</v>
      </c>
      <c r="AI164" s="1350">
        <f t="shared" si="99"/>
        <v>0</v>
      </c>
      <c r="AJ164" s="1348">
        <f t="shared" si="100"/>
        <v>0</v>
      </c>
      <c r="AK164" s="1348">
        <f t="shared" si="101"/>
        <v>0</v>
      </c>
      <c r="AL164" s="1351">
        <f t="shared" si="102"/>
        <v>0</v>
      </c>
      <c r="AM164" s="1352">
        <f t="shared" si="103"/>
        <v>0.25</v>
      </c>
      <c r="AN164" s="2537">
        <f t="shared" si="104"/>
        <v>0</v>
      </c>
      <c r="AO164" s="2538"/>
      <c r="AP164" s="1317"/>
      <c r="AQ164" s="1317"/>
      <c r="AR164" s="1317"/>
    </row>
    <row r="165" spans="1:44">
      <c r="A165" s="1213"/>
      <c r="B165" s="1281" t="s">
        <v>2075</v>
      </c>
      <c r="C165" s="2534" t="str">
        <f t="shared" si="69"/>
        <v>⑳：午前Ｄ（7：10～11：10）4ｈ</v>
      </c>
      <c r="D165" s="2535"/>
      <c r="E165" s="2536"/>
      <c r="F165" s="1346" t="str">
        <f t="shared" si="70"/>
        <v>⑳</v>
      </c>
      <c r="G165" s="1347">
        <f t="shared" si="71"/>
        <v>0</v>
      </c>
      <c r="H165" s="1348">
        <f t="shared" si="72"/>
        <v>0</v>
      </c>
      <c r="I165" s="1348">
        <f t="shared" si="73"/>
        <v>0</v>
      </c>
      <c r="J165" s="1348">
        <f t="shared" si="74"/>
        <v>0</v>
      </c>
      <c r="K165" s="1348">
        <f t="shared" si="75"/>
        <v>0</v>
      </c>
      <c r="L165" s="1348">
        <f t="shared" si="76"/>
        <v>0</v>
      </c>
      <c r="M165" s="1349">
        <f t="shared" si="77"/>
        <v>0</v>
      </c>
      <c r="N165" s="1347">
        <f t="shared" si="78"/>
        <v>0</v>
      </c>
      <c r="O165" s="1348">
        <f t="shared" si="79"/>
        <v>0</v>
      </c>
      <c r="P165" s="1348">
        <f t="shared" si="80"/>
        <v>0</v>
      </c>
      <c r="Q165" s="1348">
        <f t="shared" si="81"/>
        <v>0</v>
      </c>
      <c r="R165" s="1348">
        <f t="shared" si="82"/>
        <v>0</v>
      </c>
      <c r="S165" s="1348">
        <f t="shared" si="83"/>
        <v>0</v>
      </c>
      <c r="T165" s="1349">
        <f t="shared" si="84"/>
        <v>0</v>
      </c>
      <c r="U165" s="1347">
        <f t="shared" si="85"/>
        <v>0</v>
      </c>
      <c r="V165" s="1348">
        <f t="shared" si="86"/>
        <v>0</v>
      </c>
      <c r="W165" s="1348">
        <f t="shared" si="87"/>
        <v>0</v>
      </c>
      <c r="X165" s="1348">
        <f t="shared" si="88"/>
        <v>0</v>
      </c>
      <c r="Y165" s="1348">
        <f t="shared" si="89"/>
        <v>0</v>
      </c>
      <c r="Z165" s="1348">
        <f t="shared" si="90"/>
        <v>0</v>
      </c>
      <c r="AA165" s="1349">
        <f t="shared" si="91"/>
        <v>0</v>
      </c>
      <c r="AB165" s="1347">
        <f t="shared" si="92"/>
        <v>0</v>
      </c>
      <c r="AC165" s="1348">
        <f t="shared" si="93"/>
        <v>0</v>
      </c>
      <c r="AD165" s="1348">
        <f t="shared" si="94"/>
        <v>0</v>
      </c>
      <c r="AE165" s="1348">
        <f t="shared" si="95"/>
        <v>0</v>
      </c>
      <c r="AF165" s="1348">
        <f t="shared" si="96"/>
        <v>0</v>
      </c>
      <c r="AG165" s="1348">
        <f t="shared" si="97"/>
        <v>0</v>
      </c>
      <c r="AH165" s="1349">
        <f t="shared" si="98"/>
        <v>0</v>
      </c>
      <c r="AI165" s="1350">
        <f t="shared" si="99"/>
        <v>0</v>
      </c>
      <c r="AJ165" s="1348">
        <f t="shared" si="100"/>
        <v>0</v>
      </c>
      <c r="AK165" s="1348">
        <f t="shared" si="101"/>
        <v>0</v>
      </c>
      <c r="AL165" s="1351">
        <f t="shared" si="102"/>
        <v>0</v>
      </c>
      <c r="AM165" s="1352">
        <f t="shared" si="103"/>
        <v>2.08</v>
      </c>
      <c r="AN165" s="2537">
        <f t="shared" si="104"/>
        <v>0</v>
      </c>
      <c r="AO165" s="2538"/>
      <c r="AP165" s="1317"/>
      <c r="AQ165" s="1317"/>
      <c r="AR165" s="1317"/>
    </row>
    <row r="166" spans="1:44">
      <c r="A166" s="1213"/>
      <c r="B166" s="1281" t="s">
        <v>2076</v>
      </c>
      <c r="C166" s="2534" t="str">
        <f t="shared" si="69"/>
        <v>公：公休（～）ｈ</v>
      </c>
      <c r="D166" s="2535"/>
      <c r="E166" s="2536"/>
      <c r="F166" s="1346" t="str">
        <f t="shared" si="70"/>
        <v>公</v>
      </c>
      <c r="G166" s="1347">
        <f t="shared" si="71"/>
        <v>0</v>
      </c>
      <c r="H166" s="1348">
        <f t="shared" si="72"/>
        <v>0</v>
      </c>
      <c r="I166" s="1348">
        <f t="shared" si="73"/>
        <v>0</v>
      </c>
      <c r="J166" s="1348">
        <f t="shared" si="74"/>
        <v>0</v>
      </c>
      <c r="K166" s="1348">
        <f t="shared" si="75"/>
        <v>0</v>
      </c>
      <c r="L166" s="1348">
        <f t="shared" si="76"/>
        <v>0</v>
      </c>
      <c r="M166" s="1349">
        <f t="shared" si="77"/>
        <v>0</v>
      </c>
      <c r="N166" s="1347">
        <f t="shared" si="78"/>
        <v>0</v>
      </c>
      <c r="O166" s="1348">
        <f t="shared" si="79"/>
        <v>0</v>
      </c>
      <c r="P166" s="1348">
        <f t="shared" si="80"/>
        <v>0</v>
      </c>
      <c r="Q166" s="1348">
        <f t="shared" si="81"/>
        <v>0</v>
      </c>
      <c r="R166" s="1348">
        <f t="shared" si="82"/>
        <v>0</v>
      </c>
      <c r="S166" s="1348">
        <f t="shared" si="83"/>
        <v>0</v>
      </c>
      <c r="T166" s="1349">
        <f t="shared" si="84"/>
        <v>0</v>
      </c>
      <c r="U166" s="1347">
        <f t="shared" si="85"/>
        <v>0</v>
      </c>
      <c r="V166" s="1348">
        <f t="shared" si="86"/>
        <v>0</v>
      </c>
      <c r="W166" s="1348">
        <f t="shared" si="87"/>
        <v>0</v>
      </c>
      <c r="X166" s="1348">
        <f t="shared" si="88"/>
        <v>0</v>
      </c>
      <c r="Y166" s="1348">
        <f t="shared" si="89"/>
        <v>0</v>
      </c>
      <c r="Z166" s="1348">
        <f t="shared" si="90"/>
        <v>0</v>
      </c>
      <c r="AA166" s="1349">
        <f t="shared" si="91"/>
        <v>0</v>
      </c>
      <c r="AB166" s="1347">
        <f t="shared" si="92"/>
        <v>0</v>
      </c>
      <c r="AC166" s="1348">
        <f t="shared" si="93"/>
        <v>0</v>
      </c>
      <c r="AD166" s="1348">
        <f t="shared" si="94"/>
        <v>0</v>
      </c>
      <c r="AE166" s="1348">
        <f t="shared" si="95"/>
        <v>0</v>
      </c>
      <c r="AF166" s="1348">
        <f t="shared" si="96"/>
        <v>0</v>
      </c>
      <c r="AG166" s="1348">
        <f t="shared" si="97"/>
        <v>0</v>
      </c>
      <c r="AH166" s="1349">
        <f t="shared" si="98"/>
        <v>0</v>
      </c>
      <c r="AI166" s="1350">
        <f t="shared" si="99"/>
        <v>0</v>
      </c>
      <c r="AJ166" s="1348">
        <f t="shared" si="100"/>
        <v>0</v>
      </c>
      <c r="AK166" s="1348">
        <f t="shared" si="101"/>
        <v>0</v>
      </c>
      <c r="AL166" s="1351">
        <f t="shared" si="102"/>
        <v>0</v>
      </c>
      <c r="AM166" s="1352">
        <f t="shared" si="103"/>
        <v>0</v>
      </c>
      <c r="AN166" s="2537">
        <f t="shared" si="104"/>
        <v>0</v>
      </c>
      <c r="AO166" s="2538"/>
      <c r="AP166" s="1317"/>
      <c r="AQ166" s="1317"/>
      <c r="AR166" s="1317"/>
    </row>
    <row r="167" spans="1:44">
      <c r="A167" s="1213"/>
      <c r="B167" s="1281" t="s">
        <v>2077</v>
      </c>
      <c r="C167" s="2534" t="str">
        <f t="shared" si="69"/>
        <v>有：有休（～）ｈ</v>
      </c>
      <c r="D167" s="2535"/>
      <c r="E167" s="2536"/>
      <c r="F167" s="1346" t="str">
        <f t="shared" si="70"/>
        <v>有</v>
      </c>
      <c r="G167" s="1347">
        <f t="shared" si="71"/>
        <v>0</v>
      </c>
      <c r="H167" s="1348">
        <f t="shared" si="72"/>
        <v>0</v>
      </c>
      <c r="I167" s="1348">
        <f t="shared" si="73"/>
        <v>0</v>
      </c>
      <c r="J167" s="1348">
        <f t="shared" si="74"/>
        <v>0</v>
      </c>
      <c r="K167" s="1348">
        <f t="shared" si="75"/>
        <v>0</v>
      </c>
      <c r="L167" s="1348">
        <f t="shared" si="76"/>
        <v>0</v>
      </c>
      <c r="M167" s="1349">
        <f t="shared" si="77"/>
        <v>0</v>
      </c>
      <c r="N167" s="1347">
        <f t="shared" si="78"/>
        <v>0</v>
      </c>
      <c r="O167" s="1348">
        <f t="shared" si="79"/>
        <v>0</v>
      </c>
      <c r="P167" s="1348">
        <f t="shared" si="80"/>
        <v>0</v>
      </c>
      <c r="Q167" s="1348">
        <f t="shared" si="81"/>
        <v>0</v>
      </c>
      <c r="R167" s="1348">
        <f t="shared" si="82"/>
        <v>0</v>
      </c>
      <c r="S167" s="1348">
        <f t="shared" si="83"/>
        <v>0</v>
      </c>
      <c r="T167" s="1349">
        <f t="shared" si="84"/>
        <v>0</v>
      </c>
      <c r="U167" s="1347">
        <f t="shared" si="85"/>
        <v>0</v>
      </c>
      <c r="V167" s="1348">
        <f t="shared" si="86"/>
        <v>0</v>
      </c>
      <c r="W167" s="1348">
        <f t="shared" si="87"/>
        <v>0</v>
      </c>
      <c r="X167" s="1348">
        <f t="shared" si="88"/>
        <v>0</v>
      </c>
      <c r="Y167" s="1348">
        <f t="shared" si="89"/>
        <v>0</v>
      </c>
      <c r="Z167" s="1348">
        <f t="shared" si="90"/>
        <v>0</v>
      </c>
      <c r="AA167" s="1349">
        <f t="shared" si="91"/>
        <v>0</v>
      </c>
      <c r="AB167" s="1347">
        <f t="shared" si="92"/>
        <v>0</v>
      </c>
      <c r="AC167" s="1348">
        <f t="shared" si="93"/>
        <v>0</v>
      </c>
      <c r="AD167" s="1348">
        <f t="shared" si="94"/>
        <v>0</v>
      </c>
      <c r="AE167" s="1348">
        <f t="shared" si="95"/>
        <v>0</v>
      </c>
      <c r="AF167" s="1348">
        <f t="shared" si="96"/>
        <v>0</v>
      </c>
      <c r="AG167" s="1348">
        <f t="shared" si="97"/>
        <v>0</v>
      </c>
      <c r="AH167" s="1349">
        <f t="shared" si="98"/>
        <v>0</v>
      </c>
      <c r="AI167" s="1350">
        <f t="shared" si="99"/>
        <v>0</v>
      </c>
      <c r="AJ167" s="1348">
        <f t="shared" si="100"/>
        <v>0</v>
      </c>
      <c r="AK167" s="1348">
        <f t="shared" si="101"/>
        <v>0</v>
      </c>
      <c r="AL167" s="1351">
        <f t="shared" si="102"/>
        <v>0</v>
      </c>
      <c r="AM167" s="1352">
        <f t="shared" si="103"/>
        <v>0</v>
      </c>
      <c r="AN167" s="2537">
        <f t="shared" si="104"/>
        <v>0</v>
      </c>
      <c r="AO167" s="2538"/>
      <c r="AP167" s="1317"/>
      <c r="AQ167" s="1317"/>
      <c r="AR167" s="1317"/>
    </row>
    <row r="168" spans="1:44">
      <c r="A168" s="1213"/>
      <c r="B168" s="1281" t="s">
        <v>2078</v>
      </c>
      <c r="C168" s="2534" t="str">
        <f t="shared" si="69"/>
        <v>欠：欠勤（～）ｈ</v>
      </c>
      <c r="D168" s="2535"/>
      <c r="E168" s="2536"/>
      <c r="F168" s="1346" t="str">
        <f t="shared" si="70"/>
        <v>欠</v>
      </c>
      <c r="G168" s="1347">
        <f t="shared" si="71"/>
        <v>0</v>
      </c>
      <c r="H168" s="1348">
        <f t="shared" si="72"/>
        <v>0</v>
      </c>
      <c r="I168" s="1348">
        <f t="shared" si="73"/>
        <v>0</v>
      </c>
      <c r="J168" s="1348">
        <f t="shared" si="74"/>
        <v>0</v>
      </c>
      <c r="K168" s="1348">
        <f t="shared" si="75"/>
        <v>0</v>
      </c>
      <c r="L168" s="1348">
        <f t="shared" si="76"/>
        <v>0</v>
      </c>
      <c r="M168" s="1349">
        <f t="shared" si="77"/>
        <v>0</v>
      </c>
      <c r="N168" s="1347">
        <f t="shared" si="78"/>
        <v>0</v>
      </c>
      <c r="O168" s="1348">
        <f t="shared" si="79"/>
        <v>0</v>
      </c>
      <c r="P168" s="1348">
        <f t="shared" si="80"/>
        <v>0</v>
      </c>
      <c r="Q168" s="1348">
        <f t="shared" si="81"/>
        <v>0</v>
      </c>
      <c r="R168" s="1348">
        <f t="shared" si="82"/>
        <v>0</v>
      </c>
      <c r="S168" s="1348">
        <f t="shared" si="83"/>
        <v>0</v>
      </c>
      <c r="T168" s="1349">
        <f t="shared" si="84"/>
        <v>0</v>
      </c>
      <c r="U168" s="1347">
        <f t="shared" si="85"/>
        <v>0</v>
      </c>
      <c r="V168" s="1348">
        <f t="shared" si="86"/>
        <v>0</v>
      </c>
      <c r="W168" s="1348">
        <f t="shared" si="87"/>
        <v>0</v>
      </c>
      <c r="X168" s="1348">
        <f t="shared" si="88"/>
        <v>0</v>
      </c>
      <c r="Y168" s="1348">
        <f t="shared" si="89"/>
        <v>0</v>
      </c>
      <c r="Z168" s="1348">
        <f t="shared" si="90"/>
        <v>0</v>
      </c>
      <c r="AA168" s="1349">
        <f t="shared" si="91"/>
        <v>0</v>
      </c>
      <c r="AB168" s="1347">
        <f t="shared" si="92"/>
        <v>0</v>
      </c>
      <c r="AC168" s="1348">
        <f t="shared" si="93"/>
        <v>0</v>
      </c>
      <c r="AD168" s="1348">
        <f t="shared" si="94"/>
        <v>0</v>
      </c>
      <c r="AE168" s="1348">
        <f t="shared" si="95"/>
        <v>0</v>
      </c>
      <c r="AF168" s="1348">
        <f t="shared" si="96"/>
        <v>0</v>
      </c>
      <c r="AG168" s="1348">
        <f t="shared" si="97"/>
        <v>0</v>
      </c>
      <c r="AH168" s="1349">
        <f t="shared" si="98"/>
        <v>0</v>
      </c>
      <c r="AI168" s="1350">
        <f t="shared" si="99"/>
        <v>0</v>
      </c>
      <c r="AJ168" s="1348">
        <f t="shared" si="100"/>
        <v>0</v>
      </c>
      <c r="AK168" s="1348">
        <f t="shared" si="101"/>
        <v>0</v>
      </c>
      <c r="AL168" s="1351">
        <f t="shared" si="102"/>
        <v>0</v>
      </c>
      <c r="AM168" s="1352">
        <f t="shared" si="103"/>
        <v>0</v>
      </c>
      <c r="AN168" s="2537">
        <f t="shared" si="104"/>
        <v>0</v>
      </c>
      <c r="AO168" s="2538"/>
      <c r="AP168" s="1317"/>
      <c r="AQ168" s="1317"/>
      <c r="AR168" s="1317"/>
    </row>
    <row r="169" spans="1:44">
      <c r="A169" s="1213"/>
      <c r="B169" s="1281" t="s">
        <v>2079</v>
      </c>
      <c r="C169" s="2534" t="str">
        <f t="shared" si="69"/>
        <v>特：特休（～）ｈ</v>
      </c>
      <c r="D169" s="2535"/>
      <c r="E169" s="2536"/>
      <c r="F169" s="1346" t="str">
        <f t="shared" si="70"/>
        <v>特</v>
      </c>
      <c r="G169" s="1347">
        <f t="shared" si="71"/>
        <v>0</v>
      </c>
      <c r="H169" s="1348">
        <f t="shared" si="72"/>
        <v>0</v>
      </c>
      <c r="I169" s="1348">
        <f t="shared" si="73"/>
        <v>0</v>
      </c>
      <c r="J169" s="1348">
        <f t="shared" si="74"/>
        <v>0</v>
      </c>
      <c r="K169" s="1348">
        <f t="shared" si="75"/>
        <v>0</v>
      </c>
      <c r="L169" s="1348">
        <f t="shared" si="76"/>
        <v>0</v>
      </c>
      <c r="M169" s="1349">
        <f t="shared" si="77"/>
        <v>0</v>
      </c>
      <c r="N169" s="1347">
        <f t="shared" si="78"/>
        <v>0</v>
      </c>
      <c r="O169" s="1348">
        <f t="shared" si="79"/>
        <v>0</v>
      </c>
      <c r="P169" s="1348">
        <f t="shared" si="80"/>
        <v>0</v>
      </c>
      <c r="Q169" s="1348">
        <f t="shared" si="81"/>
        <v>0</v>
      </c>
      <c r="R169" s="1348">
        <f t="shared" si="82"/>
        <v>0</v>
      </c>
      <c r="S169" s="1348">
        <f t="shared" si="83"/>
        <v>0</v>
      </c>
      <c r="T169" s="1349">
        <f t="shared" si="84"/>
        <v>0</v>
      </c>
      <c r="U169" s="1347">
        <f t="shared" si="85"/>
        <v>0</v>
      </c>
      <c r="V169" s="1348">
        <f t="shared" si="86"/>
        <v>0</v>
      </c>
      <c r="W169" s="1348">
        <f t="shared" si="87"/>
        <v>0</v>
      </c>
      <c r="X169" s="1348">
        <f t="shared" si="88"/>
        <v>0</v>
      </c>
      <c r="Y169" s="1348">
        <f t="shared" si="89"/>
        <v>0</v>
      </c>
      <c r="Z169" s="1348">
        <f t="shared" si="90"/>
        <v>0</v>
      </c>
      <c r="AA169" s="1349">
        <f t="shared" si="91"/>
        <v>0</v>
      </c>
      <c r="AB169" s="1347">
        <f t="shared" si="92"/>
        <v>0</v>
      </c>
      <c r="AC169" s="1348">
        <f t="shared" si="93"/>
        <v>0</v>
      </c>
      <c r="AD169" s="1348">
        <f t="shared" si="94"/>
        <v>0</v>
      </c>
      <c r="AE169" s="1348">
        <f t="shared" si="95"/>
        <v>0</v>
      </c>
      <c r="AF169" s="1348">
        <f t="shared" si="96"/>
        <v>0</v>
      </c>
      <c r="AG169" s="1348">
        <f t="shared" si="97"/>
        <v>0</v>
      </c>
      <c r="AH169" s="1349">
        <f t="shared" si="98"/>
        <v>0</v>
      </c>
      <c r="AI169" s="1350">
        <f t="shared" si="99"/>
        <v>0</v>
      </c>
      <c r="AJ169" s="1348">
        <f t="shared" si="100"/>
        <v>0</v>
      </c>
      <c r="AK169" s="1348">
        <f t="shared" si="101"/>
        <v>0</v>
      </c>
      <c r="AL169" s="1351">
        <f t="shared" si="102"/>
        <v>0</v>
      </c>
      <c r="AM169" s="1352">
        <f t="shared" si="103"/>
        <v>0</v>
      </c>
      <c r="AN169" s="2537">
        <f t="shared" si="104"/>
        <v>0</v>
      </c>
      <c r="AO169" s="2538"/>
      <c r="AP169" s="1317"/>
      <c r="AQ169" s="1317"/>
      <c r="AR169" s="1317"/>
    </row>
    <row r="170" spans="1:44">
      <c r="A170" s="1213"/>
      <c r="B170" s="1281" t="s">
        <v>2080</v>
      </c>
      <c r="C170" s="2534" t="str">
        <f t="shared" si="69"/>
        <v>-：（～）ｈ</v>
      </c>
      <c r="D170" s="2535"/>
      <c r="E170" s="2536"/>
      <c r="F170" s="1346" t="str">
        <f t="shared" si="70"/>
        <v>-</v>
      </c>
      <c r="G170" s="1347">
        <f t="shared" si="71"/>
        <v>0</v>
      </c>
      <c r="H170" s="1348">
        <f t="shared" si="72"/>
        <v>0</v>
      </c>
      <c r="I170" s="1348">
        <f t="shared" si="73"/>
        <v>0</v>
      </c>
      <c r="J170" s="1348">
        <f t="shared" si="74"/>
        <v>0</v>
      </c>
      <c r="K170" s="1348">
        <f t="shared" si="75"/>
        <v>0</v>
      </c>
      <c r="L170" s="1348">
        <f t="shared" si="76"/>
        <v>0</v>
      </c>
      <c r="M170" s="1349">
        <f t="shared" si="77"/>
        <v>0</v>
      </c>
      <c r="N170" s="1347">
        <f t="shared" si="78"/>
        <v>0</v>
      </c>
      <c r="O170" s="1348">
        <f t="shared" si="79"/>
        <v>0</v>
      </c>
      <c r="P170" s="1348">
        <f t="shared" si="80"/>
        <v>0</v>
      </c>
      <c r="Q170" s="1348">
        <f t="shared" si="81"/>
        <v>0</v>
      </c>
      <c r="R170" s="1348">
        <f t="shared" si="82"/>
        <v>0</v>
      </c>
      <c r="S170" s="1348">
        <f t="shared" si="83"/>
        <v>0</v>
      </c>
      <c r="T170" s="1349">
        <f t="shared" si="84"/>
        <v>0</v>
      </c>
      <c r="U170" s="1347">
        <f t="shared" si="85"/>
        <v>0</v>
      </c>
      <c r="V170" s="1348">
        <f t="shared" si="86"/>
        <v>0</v>
      </c>
      <c r="W170" s="1348">
        <f t="shared" si="87"/>
        <v>0</v>
      </c>
      <c r="X170" s="1348">
        <f t="shared" si="88"/>
        <v>0</v>
      </c>
      <c r="Y170" s="1348">
        <f t="shared" si="89"/>
        <v>0</v>
      </c>
      <c r="Z170" s="1348">
        <f t="shared" si="90"/>
        <v>0</v>
      </c>
      <c r="AA170" s="1349">
        <f t="shared" si="91"/>
        <v>0</v>
      </c>
      <c r="AB170" s="1347">
        <f t="shared" si="92"/>
        <v>0</v>
      </c>
      <c r="AC170" s="1348">
        <f t="shared" si="93"/>
        <v>0</v>
      </c>
      <c r="AD170" s="1348">
        <f t="shared" si="94"/>
        <v>0</v>
      </c>
      <c r="AE170" s="1348">
        <f t="shared" si="95"/>
        <v>0</v>
      </c>
      <c r="AF170" s="1348">
        <f t="shared" si="96"/>
        <v>0</v>
      </c>
      <c r="AG170" s="1348">
        <f t="shared" si="97"/>
        <v>0</v>
      </c>
      <c r="AH170" s="1349">
        <f t="shared" si="98"/>
        <v>0</v>
      </c>
      <c r="AI170" s="1350">
        <f t="shared" si="99"/>
        <v>0</v>
      </c>
      <c r="AJ170" s="1348">
        <f t="shared" si="100"/>
        <v>0</v>
      </c>
      <c r="AK170" s="1348">
        <f t="shared" si="101"/>
        <v>0</v>
      </c>
      <c r="AL170" s="1351">
        <f t="shared" si="102"/>
        <v>0</v>
      </c>
      <c r="AM170" s="1352">
        <f t="shared" si="103"/>
        <v>0</v>
      </c>
      <c r="AN170" s="2537">
        <f t="shared" si="104"/>
        <v>0</v>
      </c>
      <c r="AO170" s="2538"/>
      <c r="AP170" s="1317"/>
      <c r="AQ170" s="1317"/>
      <c r="AR170" s="1317"/>
    </row>
    <row r="171" spans="1:44">
      <c r="A171" s="1213"/>
      <c r="B171" s="1281" t="s">
        <v>2081</v>
      </c>
      <c r="C171" s="2534" t="str">
        <f t="shared" si="69"/>
        <v>-：（～）ｈ</v>
      </c>
      <c r="D171" s="2535"/>
      <c r="E171" s="2536"/>
      <c r="F171" s="1346" t="str">
        <f t="shared" si="70"/>
        <v>-</v>
      </c>
      <c r="G171" s="1347">
        <f t="shared" si="71"/>
        <v>0</v>
      </c>
      <c r="H171" s="1348">
        <f t="shared" si="72"/>
        <v>0</v>
      </c>
      <c r="I171" s="1348">
        <f t="shared" si="73"/>
        <v>0</v>
      </c>
      <c r="J171" s="1348">
        <f t="shared" si="74"/>
        <v>0</v>
      </c>
      <c r="K171" s="1348">
        <f t="shared" si="75"/>
        <v>0</v>
      </c>
      <c r="L171" s="1348">
        <f t="shared" si="76"/>
        <v>0</v>
      </c>
      <c r="M171" s="1349">
        <f t="shared" si="77"/>
        <v>0</v>
      </c>
      <c r="N171" s="1347">
        <f t="shared" si="78"/>
        <v>0</v>
      </c>
      <c r="O171" s="1348">
        <f t="shared" si="79"/>
        <v>0</v>
      </c>
      <c r="P171" s="1348">
        <f t="shared" si="80"/>
        <v>0</v>
      </c>
      <c r="Q171" s="1348">
        <f t="shared" si="81"/>
        <v>0</v>
      </c>
      <c r="R171" s="1348">
        <f t="shared" si="82"/>
        <v>0</v>
      </c>
      <c r="S171" s="1348">
        <f t="shared" si="83"/>
        <v>0</v>
      </c>
      <c r="T171" s="1349">
        <f t="shared" si="84"/>
        <v>0</v>
      </c>
      <c r="U171" s="1347">
        <f t="shared" si="85"/>
        <v>0</v>
      </c>
      <c r="V171" s="1348">
        <f t="shared" si="86"/>
        <v>0</v>
      </c>
      <c r="W171" s="1348">
        <f t="shared" si="87"/>
        <v>0</v>
      </c>
      <c r="X171" s="1348">
        <f t="shared" si="88"/>
        <v>0</v>
      </c>
      <c r="Y171" s="1348">
        <f t="shared" si="89"/>
        <v>0</v>
      </c>
      <c r="Z171" s="1348">
        <f t="shared" si="90"/>
        <v>0</v>
      </c>
      <c r="AA171" s="1349">
        <f t="shared" si="91"/>
        <v>0</v>
      </c>
      <c r="AB171" s="1347">
        <f t="shared" si="92"/>
        <v>0</v>
      </c>
      <c r="AC171" s="1348">
        <f t="shared" si="93"/>
        <v>0</v>
      </c>
      <c r="AD171" s="1348">
        <f t="shared" si="94"/>
        <v>0</v>
      </c>
      <c r="AE171" s="1348">
        <f t="shared" si="95"/>
        <v>0</v>
      </c>
      <c r="AF171" s="1348">
        <f t="shared" si="96"/>
        <v>0</v>
      </c>
      <c r="AG171" s="1348">
        <f t="shared" si="97"/>
        <v>0</v>
      </c>
      <c r="AH171" s="1349">
        <f t="shared" si="98"/>
        <v>0</v>
      </c>
      <c r="AI171" s="1350">
        <f t="shared" si="99"/>
        <v>0</v>
      </c>
      <c r="AJ171" s="1348">
        <f t="shared" si="100"/>
        <v>0</v>
      </c>
      <c r="AK171" s="1348">
        <f t="shared" si="101"/>
        <v>0</v>
      </c>
      <c r="AL171" s="1351">
        <f t="shared" si="102"/>
        <v>0</v>
      </c>
      <c r="AM171" s="1352">
        <f t="shared" si="103"/>
        <v>0</v>
      </c>
      <c r="AN171" s="2537">
        <f t="shared" si="104"/>
        <v>0</v>
      </c>
      <c r="AO171" s="2538"/>
      <c r="AP171" s="1317"/>
      <c r="AQ171" s="1317"/>
      <c r="AR171" s="1317"/>
    </row>
    <row r="172" spans="1:44">
      <c r="A172" s="1213"/>
      <c r="B172" s="1281" t="s">
        <v>2082</v>
      </c>
      <c r="C172" s="2534" t="str">
        <f t="shared" si="69"/>
        <v>-：（～）ｈ</v>
      </c>
      <c r="D172" s="2535"/>
      <c r="E172" s="2536"/>
      <c r="F172" s="1346" t="str">
        <f t="shared" si="70"/>
        <v>-</v>
      </c>
      <c r="G172" s="1347">
        <f t="shared" si="71"/>
        <v>0</v>
      </c>
      <c r="H172" s="1348">
        <f t="shared" si="72"/>
        <v>0</v>
      </c>
      <c r="I172" s="1348">
        <f t="shared" si="73"/>
        <v>0</v>
      </c>
      <c r="J172" s="1348">
        <f t="shared" si="74"/>
        <v>0</v>
      </c>
      <c r="K172" s="1348">
        <f t="shared" si="75"/>
        <v>0</v>
      </c>
      <c r="L172" s="1348">
        <f t="shared" si="76"/>
        <v>0</v>
      </c>
      <c r="M172" s="1349">
        <f t="shared" si="77"/>
        <v>0</v>
      </c>
      <c r="N172" s="1347">
        <f t="shared" si="78"/>
        <v>0</v>
      </c>
      <c r="O172" s="1348">
        <f t="shared" si="79"/>
        <v>0</v>
      </c>
      <c r="P172" s="1348">
        <f t="shared" si="80"/>
        <v>0</v>
      </c>
      <c r="Q172" s="1348">
        <f t="shared" si="81"/>
        <v>0</v>
      </c>
      <c r="R172" s="1348">
        <f t="shared" si="82"/>
        <v>0</v>
      </c>
      <c r="S172" s="1348">
        <f t="shared" si="83"/>
        <v>0</v>
      </c>
      <c r="T172" s="1349">
        <f t="shared" si="84"/>
        <v>0</v>
      </c>
      <c r="U172" s="1347">
        <f t="shared" si="85"/>
        <v>0</v>
      </c>
      <c r="V172" s="1348">
        <f t="shared" si="86"/>
        <v>0</v>
      </c>
      <c r="W172" s="1348">
        <f t="shared" si="87"/>
        <v>0</v>
      </c>
      <c r="X172" s="1348">
        <f t="shared" si="88"/>
        <v>0</v>
      </c>
      <c r="Y172" s="1348">
        <f t="shared" si="89"/>
        <v>0</v>
      </c>
      <c r="Z172" s="1348">
        <f t="shared" si="90"/>
        <v>0</v>
      </c>
      <c r="AA172" s="1349">
        <f t="shared" si="91"/>
        <v>0</v>
      </c>
      <c r="AB172" s="1347">
        <f t="shared" si="92"/>
        <v>0</v>
      </c>
      <c r="AC172" s="1348">
        <f t="shared" si="93"/>
        <v>0</v>
      </c>
      <c r="AD172" s="1348">
        <f t="shared" si="94"/>
        <v>0</v>
      </c>
      <c r="AE172" s="1348">
        <f t="shared" si="95"/>
        <v>0</v>
      </c>
      <c r="AF172" s="1348">
        <f t="shared" si="96"/>
        <v>0</v>
      </c>
      <c r="AG172" s="1348">
        <f t="shared" si="97"/>
        <v>0</v>
      </c>
      <c r="AH172" s="1349">
        <f t="shared" si="98"/>
        <v>0</v>
      </c>
      <c r="AI172" s="1350">
        <f t="shared" si="99"/>
        <v>0</v>
      </c>
      <c r="AJ172" s="1348">
        <f t="shared" si="100"/>
        <v>0</v>
      </c>
      <c r="AK172" s="1348">
        <f t="shared" si="101"/>
        <v>0</v>
      </c>
      <c r="AL172" s="1351">
        <f t="shared" si="102"/>
        <v>0</v>
      </c>
      <c r="AM172" s="1352">
        <f t="shared" si="103"/>
        <v>0</v>
      </c>
      <c r="AN172" s="2537">
        <f t="shared" si="104"/>
        <v>0</v>
      </c>
      <c r="AO172" s="2538"/>
      <c r="AP172" s="1317"/>
      <c r="AQ172" s="1317"/>
      <c r="AR172" s="1317"/>
    </row>
    <row r="173" spans="1:44">
      <c r="A173" s="1213"/>
      <c r="B173" s="1281" t="s">
        <v>2083</v>
      </c>
      <c r="C173" s="2534" t="str">
        <f t="shared" si="69"/>
        <v>-：（～）ｈ</v>
      </c>
      <c r="D173" s="2535"/>
      <c r="E173" s="2536"/>
      <c r="F173" s="1346" t="str">
        <f t="shared" si="70"/>
        <v>-</v>
      </c>
      <c r="G173" s="1347">
        <f t="shared" si="71"/>
        <v>0</v>
      </c>
      <c r="H173" s="1348">
        <f t="shared" si="72"/>
        <v>0</v>
      </c>
      <c r="I173" s="1348">
        <f t="shared" si="73"/>
        <v>0</v>
      </c>
      <c r="J173" s="1348">
        <f t="shared" si="74"/>
        <v>0</v>
      </c>
      <c r="K173" s="1348">
        <f t="shared" si="75"/>
        <v>0</v>
      </c>
      <c r="L173" s="1348">
        <f t="shared" si="76"/>
        <v>0</v>
      </c>
      <c r="M173" s="1349">
        <f t="shared" si="77"/>
        <v>0</v>
      </c>
      <c r="N173" s="1347">
        <f t="shared" si="78"/>
        <v>0</v>
      </c>
      <c r="O173" s="1348">
        <f t="shared" si="79"/>
        <v>0</v>
      </c>
      <c r="P173" s="1348">
        <f t="shared" si="80"/>
        <v>0</v>
      </c>
      <c r="Q173" s="1348">
        <f t="shared" si="81"/>
        <v>0</v>
      </c>
      <c r="R173" s="1348">
        <f t="shared" si="82"/>
        <v>0</v>
      </c>
      <c r="S173" s="1348">
        <f t="shared" si="83"/>
        <v>0</v>
      </c>
      <c r="T173" s="1349">
        <f t="shared" si="84"/>
        <v>0</v>
      </c>
      <c r="U173" s="1347">
        <f t="shared" si="85"/>
        <v>0</v>
      </c>
      <c r="V173" s="1348">
        <f t="shared" si="86"/>
        <v>0</v>
      </c>
      <c r="W173" s="1348">
        <f t="shared" si="87"/>
        <v>0</v>
      </c>
      <c r="X173" s="1348">
        <f t="shared" si="88"/>
        <v>0</v>
      </c>
      <c r="Y173" s="1348">
        <f t="shared" si="89"/>
        <v>0</v>
      </c>
      <c r="Z173" s="1348">
        <f t="shared" si="90"/>
        <v>0</v>
      </c>
      <c r="AA173" s="1349">
        <f t="shared" si="91"/>
        <v>0</v>
      </c>
      <c r="AB173" s="1347">
        <f t="shared" si="92"/>
        <v>0</v>
      </c>
      <c r="AC173" s="1348">
        <f t="shared" si="93"/>
        <v>0</v>
      </c>
      <c r="AD173" s="1348">
        <f t="shared" si="94"/>
        <v>0</v>
      </c>
      <c r="AE173" s="1348">
        <f t="shared" si="95"/>
        <v>0</v>
      </c>
      <c r="AF173" s="1348">
        <f t="shared" si="96"/>
        <v>0</v>
      </c>
      <c r="AG173" s="1348">
        <f t="shared" si="97"/>
        <v>0</v>
      </c>
      <c r="AH173" s="1349">
        <f t="shared" si="98"/>
        <v>0</v>
      </c>
      <c r="AI173" s="1350">
        <f t="shared" si="99"/>
        <v>0</v>
      </c>
      <c r="AJ173" s="1348">
        <f t="shared" si="100"/>
        <v>0</v>
      </c>
      <c r="AK173" s="1348">
        <f t="shared" si="101"/>
        <v>0</v>
      </c>
      <c r="AL173" s="1351">
        <f t="shared" si="102"/>
        <v>0</v>
      </c>
      <c r="AM173" s="1352">
        <f t="shared" si="103"/>
        <v>0</v>
      </c>
      <c r="AN173" s="2537">
        <f t="shared" si="104"/>
        <v>0</v>
      </c>
      <c r="AO173" s="2538"/>
      <c r="AP173" s="1317"/>
      <c r="AQ173" s="1317"/>
      <c r="AR173" s="1317"/>
    </row>
    <row r="174" spans="1:44">
      <c r="A174" s="1213"/>
      <c r="B174" s="1281" t="s">
        <v>2084</v>
      </c>
      <c r="C174" s="2534" t="str">
        <f t="shared" si="69"/>
        <v>-：（～）ｈ</v>
      </c>
      <c r="D174" s="2535"/>
      <c r="E174" s="2536"/>
      <c r="F174" s="1346" t="str">
        <f t="shared" si="70"/>
        <v>-</v>
      </c>
      <c r="G174" s="1347">
        <f t="shared" si="71"/>
        <v>0</v>
      </c>
      <c r="H174" s="1348">
        <f t="shared" si="72"/>
        <v>0</v>
      </c>
      <c r="I174" s="1348">
        <f t="shared" si="73"/>
        <v>0</v>
      </c>
      <c r="J174" s="1348">
        <f t="shared" si="74"/>
        <v>0</v>
      </c>
      <c r="K174" s="1348">
        <f t="shared" si="75"/>
        <v>0</v>
      </c>
      <c r="L174" s="1348">
        <f t="shared" si="76"/>
        <v>0</v>
      </c>
      <c r="M174" s="1349">
        <f t="shared" si="77"/>
        <v>0</v>
      </c>
      <c r="N174" s="1347">
        <f t="shared" si="78"/>
        <v>0</v>
      </c>
      <c r="O174" s="1348">
        <f t="shared" si="79"/>
        <v>0</v>
      </c>
      <c r="P174" s="1348">
        <f t="shared" si="80"/>
        <v>0</v>
      </c>
      <c r="Q174" s="1348">
        <f t="shared" si="81"/>
        <v>0</v>
      </c>
      <c r="R174" s="1348">
        <f t="shared" si="82"/>
        <v>0</v>
      </c>
      <c r="S174" s="1348">
        <f t="shared" si="83"/>
        <v>0</v>
      </c>
      <c r="T174" s="1349">
        <f t="shared" si="84"/>
        <v>0</v>
      </c>
      <c r="U174" s="1347">
        <f t="shared" si="85"/>
        <v>0</v>
      </c>
      <c r="V174" s="1348">
        <f t="shared" si="86"/>
        <v>0</v>
      </c>
      <c r="W174" s="1348">
        <f t="shared" si="87"/>
        <v>0</v>
      </c>
      <c r="X174" s="1348">
        <f t="shared" si="88"/>
        <v>0</v>
      </c>
      <c r="Y174" s="1348">
        <f t="shared" si="89"/>
        <v>0</v>
      </c>
      <c r="Z174" s="1348">
        <f t="shared" si="90"/>
        <v>0</v>
      </c>
      <c r="AA174" s="1349">
        <f t="shared" si="91"/>
        <v>0</v>
      </c>
      <c r="AB174" s="1347">
        <f t="shared" si="92"/>
        <v>0</v>
      </c>
      <c r="AC174" s="1348">
        <f t="shared" si="93"/>
        <v>0</v>
      </c>
      <c r="AD174" s="1348">
        <f t="shared" si="94"/>
        <v>0</v>
      </c>
      <c r="AE174" s="1348">
        <f t="shared" si="95"/>
        <v>0</v>
      </c>
      <c r="AF174" s="1348">
        <f t="shared" si="96"/>
        <v>0</v>
      </c>
      <c r="AG174" s="1348">
        <f t="shared" si="97"/>
        <v>0</v>
      </c>
      <c r="AH174" s="1349">
        <f t="shared" si="98"/>
        <v>0</v>
      </c>
      <c r="AI174" s="1350">
        <f t="shared" si="99"/>
        <v>0</v>
      </c>
      <c r="AJ174" s="1348">
        <f t="shared" si="100"/>
        <v>0</v>
      </c>
      <c r="AK174" s="1348">
        <f t="shared" si="101"/>
        <v>0</v>
      </c>
      <c r="AL174" s="1351">
        <f t="shared" si="102"/>
        <v>0</v>
      </c>
      <c r="AM174" s="1352">
        <f t="shared" si="103"/>
        <v>0</v>
      </c>
      <c r="AN174" s="2537">
        <f t="shared" si="104"/>
        <v>0</v>
      </c>
      <c r="AO174" s="2538"/>
      <c r="AP174" s="1317"/>
      <c r="AQ174" s="1317"/>
      <c r="AR174" s="1317"/>
    </row>
    <row r="175" spans="1:44">
      <c r="A175" s="1213"/>
      <c r="B175" s="1281" t="s">
        <v>2085</v>
      </c>
      <c r="C175" s="2539" t="str">
        <f t="shared" si="69"/>
        <v>-：（～）ｈ</v>
      </c>
      <c r="D175" s="2540"/>
      <c r="E175" s="2541"/>
      <c r="F175" s="1353" t="str">
        <f t="shared" si="70"/>
        <v>-</v>
      </c>
      <c r="G175" s="1354">
        <f t="shared" si="71"/>
        <v>0</v>
      </c>
      <c r="H175" s="1355">
        <f t="shared" si="72"/>
        <v>0</v>
      </c>
      <c r="I175" s="1355">
        <f t="shared" si="73"/>
        <v>0</v>
      </c>
      <c r="J175" s="1355">
        <f t="shared" si="74"/>
        <v>0</v>
      </c>
      <c r="K175" s="1355">
        <f t="shared" si="75"/>
        <v>0</v>
      </c>
      <c r="L175" s="1355">
        <f t="shared" si="76"/>
        <v>0</v>
      </c>
      <c r="M175" s="1356">
        <f t="shared" si="77"/>
        <v>0</v>
      </c>
      <c r="N175" s="1354">
        <f t="shared" si="78"/>
        <v>0</v>
      </c>
      <c r="O175" s="1355">
        <f t="shared" si="79"/>
        <v>0</v>
      </c>
      <c r="P175" s="1355">
        <f t="shared" si="80"/>
        <v>0</v>
      </c>
      <c r="Q175" s="1355">
        <f t="shared" si="81"/>
        <v>0</v>
      </c>
      <c r="R175" s="1355">
        <f t="shared" si="82"/>
        <v>0</v>
      </c>
      <c r="S175" s="1355">
        <f t="shared" si="83"/>
        <v>0</v>
      </c>
      <c r="T175" s="1356">
        <f t="shared" si="84"/>
        <v>0</v>
      </c>
      <c r="U175" s="1354">
        <f t="shared" si="85"/>
        <v>0</v>
      </c>
      <c r="V175" s="1355">
        <f t="shared" si="86"/>
        <v>0</v>
      </c>
      <c r="W175" s="1355">
        <f t="shared" si="87"/>
        <v>0</v>
      </c>
      <c r="X175" s="1355">
        <f t="shared" si="88"/>
        <v>0</v>
      </c>
      <c r="Y175" s="1355">
        <f t="shared" si="89"/>
        <v>0</v>
      </c>
      <c r="Z175" s="1355">
        <f t="shared" si="90"/>
        <v>0</v>
      </c>
      <c r="AA175" s="1356">
        <f t="shared" si="91"/>
        <v>0</v>
      </c>
      <c r="AB175" s="1354">
        <f t="shared" si="92"/>
        <v>0</v>
      </c>
      <c r="AC175" s="1355">
        <f t="shared" si="93"/>
        <v>0</v>
      </c>
      <c r="AD175" s="1355">
        <f t="shared" si="94"/>
        <v>0</v>
      </c>
      <c r="AE175" s="1355">
        <f t="shared" si="95"/>
        <v>0</v>
      </c>
      <c r="AF175" s="1355">
        <f t="shared" si="96"/>
        <v>0</v>
      </c>
      <c r="AG175" s="1355">
        <f t="shared" si="97"/>
        <v>0</v>
      </c>
      <c r="AH175" s="1356">
        <f t="shared" si="98"/>
        <v>0</v>
      </c>
      <c r="AI175" s="1357">
        <f t="shared" si="99"/>
        <v>0</v>
      </c>
      <c r="AJ175" s="1355">
        <f t="shared" si="100"/>
        <v>0</v>
      </c>
      <c r="AK175" s="1355">
        <f t="shared" si="101"/>
        <v>0</v>
      </c>
      <c r="AL175" s="1358">
        <f t="shared" si="102"/>
        <v>0</v>
      </c>
      <c r="AM175" s="1359">
        <f t="shared" si="103"/>
        <v>0</v>
      </c>
      <c r="AN175" s="2542">
        <f t="shared" si="104"/>
        <v>0</v>
      </c>
      <c r="AO175" s="2543"/>
      <c r="AP175" s="1317"/>
      <c r="AQ175" s="1317"/>
      <c r="AR175" s="1317"/>
    </row>
    <row r="176" spans="1:44" ht="13.5" customHeight="1">
      <c r="A176" s="1213"/>
      <c r="C176" s="1360"/>
      <c r="G176" s="1361"/>
      <c r="H176" s="1225"/>
      <c r="I176" s="1225"/>
      <c r="J176" s="1225"/>
      <c r="K176" s="1225"/>
      <c r="L176" s="1225"/>
      <c r="M176" s="1225"/>
      <c r="N176" s="1225"/>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2521" t="s">
        <v>2086</v>
      </c>
      <c r="AJ176" s="2521"/>
      <c r="AK176" s="2521"/>
      <c r="AL176" s="2521"/>
      <c r="AM176" s="2522"/>
      <c r="AN176" s="2523">
        <f>SUM(AN151:AO175)</f>
        <v>0</v>
      </c>
      <c r="AO176" s="2524"/>
      <c r="AP176" s="1225"/>
      <c r="AQ176" s="1225"/>
      <c r="AR176" s="1225"/>
    </row>
    <row r="177" spans="1:44" ht="13.5" customHeight="1">
      <c r="A177" s="1213"/>
      <c r="C177" s="1360"/>
      <c r="G177" s="1361"/>
      <c r="H177" s="1225"/>
      <c r="I177" s="1225"/>
      <c r="J177" s="1225"/>
      <c r="K177" s="1225"/>
      <c r="L177" s="1225"/>
      <c r="M177" s="1225"/>
      <c r="N177" s="1225"/>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362"/>
      <c r="AJ177" s="1362"/>
      <c r="AK177" s="1362"/>
      <c r="AL177" s="1362"/>
      <c r="AM177" s="1362"/>
      <c r="AN177" s="1363"/>
      <c r="AO177" s="1363"/>
      <c r="AP177" s="1225"/>
      <c r="AQ177" s="1225"/>
      <c r="AR177" s="1225"/>
    </row>
    <row r="178" spans="1:44" ht="14.4">
      <c r="A178" s="1213"/>
      <c r="C178" s="1214" t="s">
        <v>2087</v>
      </c>
      <c r="G178" s="1361"/>
      <c r="H178" s="1225"/>
      <c r="I178" s="1225"/>
      <c r="J178" s="1225"/>
      <c r="K178" s="1225"/>
      <c r="L178" s="1225"/>
      <c r="M178" s="1225"/>
      <c r="N178" s="1225"/>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row>
    <row r="179" spans="1:44">
      <c r="A179" s="1213"/>
      <c r="C179" s="1360"/>
      <c r="G179" s="1361"/>
      <c r="H179" s="1225"/>
      <c r="I179" s="1225"/>
      <c r="J179" s="1225"/>
      <c r="K179" s="1225"/>
      <c r="L179" s="1225"/>
      <c r="M179" s="1225"/>
      <c r="N179" s="1225"/>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row>
    <row r="180" spans="1:44">
      <c r="A180" s="1213"/>
      <c r="C180" s="1213" t="s">
        <v>2088</v>
      </c>
      <c r="G180" s="1361"/>
      <c r="H180" s="1225"/>
      <c r="I180" s="1225"/>
      <c r="J180" s="1225"/>
      <c r="K180" s="1225"/>
      <c r="L180" s="1225"/>
      <c r="M180" s="1225"/>
      <c r="N180" s="1225"/>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row>
    <row r="181" spans="1:44">
      <c r="A181" s="1213"/>
      <c r="C181" s="1223" t="s">
        <v>2089</v>
      </c>
    </row>
    <row r="182" spans="1:44">
      <c r="A182" s="1213"/>
      <c r="C182" s="1223" t="s">
        <v>2090</v>
      </c>
    </row>
    <row r="183" spans="1:44">
      <c r="A183" s="1213"/>
      <c r="C183" s="1223" t="s">
        <v>2091</v>
      </c>
    </row>
    <row r="184" spans="1:44">
      <c r="A184" s="1213"/>
      <c r="C184" s="1223"/>
      <c r="D184" s="1225" t="s">
        <v>2092</v>
      </c>
    </row>
    <row r="185" spans="1:44">
      <c r="A185" s="1213"/>
      <c r="C185" s="1223" t="s">
        <v>2093</v>
      </c>
    </row>
    <row r="186" spans="1:44">
      <c r="A186" s="1213"/>
      <c r="C186" s="1223"/>
      <c r="D186" s="1225" t="s">
        <v>2094</v>
      </c>
      <c r="E186" s="1225"/>
      <c r="F186" s="1225"/>
    </row>
    <row r="187" spans="1:44">
      <c r="A187" s="1213"/>
      <c r="C187" s="1223" t="s">
        <v>2095</v>
      </c>
    </row>
    <row r="188" spans="1:44">
      <c r="A188" s="1213"/>
      <c r="C188" s="1223" t="s">
        <v>2096</v>
      </c>
    </row>
    <row r="189" spans="1:44">
      <c r="A189" s="1213"/>
    </row>
    <row r="190" spans="1:44" ht="14.4">
      <c r="A190" s="1213"/>
      <c r="C190" s="1214" t="s">
        <v>2097</v>
      </c>
    </row>
    <row r="191" spans="1:44" ht="12.6" thickBot="1">
      <c r="A191" s="1213"/>
    </row>
    <row r="192" spans="1:44">
      <c r="A192" s="1213"/>
      <c r="C192" s="2525" t="s">
        <v>2098</v>
      </c>
      <c r="D192" s="2526"/>
      <c r="E192" s="2526"/>
      <c r="F192" s="1364"/>
      <c r="G192" s="2529"/>
      <c r="H192" s="2529"/>
      <c r="I192" s="2516" t="s">
        <v>2099</v>
      </c>
      <c r="J192" s="2516"/>
      <c r="K192" s="1365"/>
      <c r="L192" s="2516" t="s">
        <v>2100</v>
      </c>
      <c r="M192" s="2516"/>
      <c r="N192" s="2530">
        <f>G192*K192</f>
        <v>0</v>
      </c>
      <c r="O192" s="2530"/>
      <c r="P192" s="1366" t="s">
        <v>2101</v>
      </c>
      <c r="Q192" s="2531"/>
      <c r="R192" s="2531"/>
      <c r="Z192" s="2525" t="s">
        <v>2102</v>
      </c>
      <c r="AA192" s="2526"/>
      <c r="AB192" s="2526"/>
      <c r="AC192" s="2532"/>
      <c r="AD192" s="2510" t="s">
        <v>2103</v>
      </c>
      <c r="AE192" s="2511"/>
      <c r="AF192" s="2514"/>
      <c r="AG192" s="2514"/>
      <c r="AH192" s="2516" t="s">
        <v>2105</v>
      </c>
      <c r="AI192" s="2514"/>
      <c r="AJ192" s="2514"/>
      <c r="AK192" s="2517"/>
      <c r="AL192" s="2517"/>
      <c r="AM192" s="2519" t="s">
        <v>2107</v>
      </c>
    </row>
    <row r="193" spans="1:48" ht="12.6" thickBot="1">
      <c r="A193" s="1213"/>
      <c r="C193" s="2527"/>
      <c r="D193" s="2528"/>
      <c r="E193" s="2528"/>
      <c r="F193" s="1367"/>
      <c r="G193" s="1367"/>
      <c r="H193" s="1367"/>
      <c r="I193" s="1368"/>
      <c r="J193" s="1368"/>
      <c r="K193" s="1369"/>
      <c r="L193" s="2507" t="s">
        <v>2108</v>
      </c>
      <c r="M193" s="2507"/>
      <c r="N193" s="2508">
        <f>N192*K193</f>
        <v>0</v>
      </c>
      <c r="O193" s="2508"/>
      <c r="P193" s="1370" t="s">
        <v>2109</v>
      </c>
      <c r="Z193" s="2527"/>
      <c r="AA193" s="2528"/>
      <c r="AB193" s="2528"/>
      <c r="AC193" s="2533"/>
      <c r="AD193" s="2512"/>
      <c r="AE193" s="2513"/>
      <c r="AF193" s="2515"/>
      <c r="AG193" s="2515"/>
      <c r="AH193" s="2507"/>
      <c r="AI193" s="2515"/>
      <c r="AJ193" s="2515"/>
      <c r="AK193" s="2518"/>
      <c r="AL193" s="2518"/>
      <c r="AM193" s="2520"/>
    </row>
    <row r="194" spans="1:48">
      <c r="A194" s="1213"/>
      <c r="C194" s="1314"/>
      <c r="D194" s="1314"/>
      <c r="E194" s="1314"/>
      <c r="F194" s="1314"/>
      <c r="G194" s="1314"/>
      <c r="H194" s="1314"/>
      <c r="I194" s="1314"/>
      <c r="J194" s="1314"/>
      <c r="K194" s="1314"/>
      <c r="L194" s="1314"/>
      <c r="M194" s="1314"/>
      <c r="N194" s="1314"/>
      <c r="O194" s="1314"/>
      <c r="P194" s="1314"/>
      <c r="AC194" s="1215" t="s">
        <v>2110</v>
      </c>
    </row>
    <row r="195" spans="1:48">
      <c r="A195" s="1213"/>
      <c r="C195" s="1314"/>
      <c r="D195" s="1314"/>
      <c r="E195" s="1314"/>
      <c r="F195" s="1314"/>
      <c r="G195" s="1314"/>
      <c r="H195" s="1314"/>
      <c r="I195" s="1213" t="s">
        <v>2111</v>
      </c>
      <c r="J195" s="1314"/>
      <c r="K195" s="1314"/>
      <c r="L195" s="1314"/>
      <c r="M195" s="1314"/>
      <c r="N195" s="1314"/>
      <c r="O195" s="1314"/>
      <c r="P195" s="1314"/>
      <c r="AC195" s="1215"/>
    </row>
    <row r="196" spans="1:48" ht="15.9" customHeight="1" thickBot="1">
      <c r="A196" s="1213"/>
      <c r="E196" s="1371" t="s">
        <v>1967</v>
      </c>
      <c r="F196" s="2500" t="s">
        <v>2112</v>
      </c>
      <c r="G196" s="2502"/>
      <c r="I196" s="2509" t="s">
        <v>2113</v>
      </c>
      <c r="J196" s="2509"/>
      <c r="K196" s="2509" t="s">
        <v>2114</v>
      </c>
      <c r="L196" s="2509"/>
      <c r="M196" s="2500" t="s">
        <v>2115</v>
      </c>
      <c r="N196" s="2501"/>
      <c r="O196" s="2501"/>
      <c r="P196" s="2501"/>
      <c r="Q196" s="2502"/>
      <c r="S196" s="2500" t="s">
        <v>2116</v>
      </c>
      <c r="T196" s="2501"/>
      <c r="U196" s="2501"/>
      <c r="V196" s="2501"/>
      <c r="W196" s="2502"/>
      <c r="Z196" s="2503"/>
      <c r="AA196" s="2503"/>
      <c r="AB196" s="2503"/>
      <c r="AC196" s="2503" t="s">
        <v>2117</v>
      </c>
      <c r="AD196" s="2503"/>
      <c r="AE196" s="2503"/>
      <c r="AF196" s="2503" t="s">
        <v>2118</v>
      </c>
      <c r="AG196" s="2503"/>
      <c r="AH196" s="2503"/>
      <c r="AI196" s="2503"/>
      <c r="AJ196" s="2503"/>
      <c r="AK196" s="2503" t="s">
        <v>2059</v>
      </c>
      <c r="AL196" s="2503"/>
      <c r="AM196" s="2503"/>
      <c r="AN196" s="1372" t="s">
        <v>2119</v>
      </c>
      <c r="AP196" s="2504" t="s">
        <v>2120</v>
      </c>
      <c r="AQ196" s="2505"/>
      <c r="AR196" s="2506"/>
    </row>
    <row r="197" spans="1:48" ht="15.9" customHeight="1">
      <c r="A197" s="1213"/>
      <c r="E197" s="1373" t="s">
        <v>2121</v>
      </c>
      <c r="F197" s="2494">
        <f t="shared" ref="F197:F221" si="105">IF(E197="","",COUNTIF($C$10:$C$141,E197))</f>
        <v>0</v>
      </c>
      <c r="G197" s="2495"/>
      <c r="I197" s="2496">
        <f t="shared" ref="I197:I221" si="106">SUMIF($AN$10:$AN$141,E197,$AP$10:$AP$141)</f>
        <v>0</v>
      </c>
      <c r="J197" s="2496"/>
      <c r="K197" s="2496">
        <f t="shared" ref="K197:K221" si="107">SUMIF($AN$10:$AN$141,E197,$AR$10:$AR$141)</f>
        <v>0</v>
      </c>
      <c r="L197" s="2496"/>
      <c r="M197" s="2497">
        <f t="shared" ref="M197:M221" si="108">SUM(I197:L197)</f>
        <v>0</v>
      </c>
      <c r="N197" s="2483"/>
      <c r="O197" s="1374" t="s">
        <v>2122</v>
      </c>
      <c r="P197" s="2483">
        <f t="shared" ref="P197:P221" si="109">ROUNDDOWN(SUM(M197),1)</f>
        <v>0</v>
      </c>
      <c r="Q197" s="2484"/>
      <c r="S197" s="2498">
        <f t="shared" ref="S197:S221" si="110">SUMIF($AN$10:$AN$141,E197,$AQ$10:$AQ$141)</f>
        <v>0</v>
      </c>
      <c r="T197" s="2499"/>
      <c r="U197" s="1374" t="s">
        <v>2122</v>
      </c>
      <c r="V197" s="2483">
        <f>ROUNDDOWN(SUM(S197),1)</f>
        <v>0</v>
      </c>
      <c r="W197" s="2484"/>
      <c r="Y197" s="1375" t="s">
        <v>2123</v>
      </c>
      <c r="Z197" s="2485"/>
      <c r="AA197" s="2486"/>
      <c r="AB197" s="2486"/>
      <c r="AC197" s="1376" t="s">
        <v>2124</v>
      </c>
      <c r="AD197" s="2487" t="s">
        <v>2125</v>
      </c>
      <c r="AE197" s="2488"/>
      <c r="AF197" s="2489" t="s">
        <v>2104</v>
      </c>
      <c r="AG197" s="2490"/>
      <c r="AH197" s="1377" t="s">
        <v>2105</v>
      </c>
      <c r="AI197" s="2490" t="s">
        <v>2126</v>
      </c>
      <c r="AJ197" s="2491"/>
      <c r="AK197" s="2492">
        <v>7.5</v>
      </c>
      <c r="AL197" s="2493"/>
      <c r="AM197" s="1378" t="s">
        <v>2107</v>
      </c>
      <c r="AN197" s="1379" t="str">
        <f>CONCATENATE(AC197,"：",AD197,"（",AK197,AM197,"）、")</f>
        <v>夜：夜勤（7.5ｈ）、</v>
      </c>
      <c r="AO197" s="1213" t="str">
        <f>IF(AC197="","",AC197)</f>
        <v>夜</v>
      </c>
      <c r="AP197" s="1380">
        <v>7.5</v>
      </c>
      <c r="AQ197" s="1381"/>
      <c r="AR197" s="1382">
        <f>SUM(AP197:AQ197)</f>
        <v>7.5</v>
      </c>
      <c r="AU197" s="1383"/>
      <c r="AV197" s="1384"/>
    </row>
    <row r="198" spans="1:48" ht="15.9" customHeight="1" thickBot="1">
      <c r="A198" s="1213"/>
      <c r="E198" s="1385" t="s">
        <v>2127</v>
      </c>
      <c r="F198" s="2460">
        <f t="shared" si="105"/>
        <v>0</v>
      </c>
      <c r="G198" s="2461"/>
      <c r="I198" s="2462">
        <f t="shared" si="106"/>
        <v>0</v>
      </c>
      <c r="J198" s="2462"/>
      <c r="K198" s="2462">
        <f t="shared" si="107"/>
        <v>0</v>
      </c>
      <c r="L198" s="2462"/>
      <c r="M198" s="2463">
        <f t="shared" si="108"/>
        <v>0</v>
      </c>
      <c r="N198" s="2450"/>
      <c r="O198" s="1386" t="s">
        <v>2122</v>
      </c>
      <c r="P198" s="2450">
        <f t="shared" si="109"/>
        <v>0</v>
      </c>
      <c r="Q198" s="2451"/>
      <c r="S198" s="2464">
        <f t="shared" si="110"/>
        <v>0</v>
      </c>
      <c r="T198" s="2465"/>
      <c r="U198" s="1386" t="s">
        <v>2122</v>
      </c>
      <c r="V198" s="2450">
        <f t="shared" ref="V198:V221" si="111">ROUNDDOWN(SUM(S198),1)</f>
        <v>0</v>
      </c>
      <c r="W198" s="2451"/>
      <c r="Y198" s="1375" t="s">
        <v>2128</v>
      </c>
      <c r="Z198" s="2474"/>
      <c r="AA198" s="2475"/>
      <c r="AB198" s="2475"/>
      <c r="AC198" s="1387" t="s">
        <v>2129</v>
      </c>
      <c r="AD198" s="2476" t="s">
        <v>2130</v>
      </c>
      <c r="AE198" s="2477"/>
      <c r="AF198" s="2478" t="s">
        <v>2126</v>
      </c>
      <c r="AG198" s="2479"/>
      <c r="AH198" s="1388" t="s">
        <v>2105</v>
      </c>
      <c r="AI198" s="2479" t="s">
        <v>2106</v>
      </c>
      <c r="AJ198" s="2480"/>
      <c r="AK198" s="2481">
        <v>7.25</v>
      </c>
      <c r="AL198" s="2482"/>
      <c r="AM198" s="1389" t="s">
        <v>2107</v>
      </c>
      <c r="AN198" s="1390" t="str">
        <f t="shared" ref="AN198:AN221" si="112">CONCATENATE(AC198,"：",AD198,"（",AK198,AM198,"）、")</f>
        <v>明：明け（7.25ｈ）、</v>
      </c>
      <c r="AO198" s="1213" t="str">
        <f t="shared" ref="AO198:AO221" si="113">IF(AC198="","",AC198)</f>
        <v>明</v>
      </c>
      <c r="AP198" s="1391"/>
      <c r="AQ198" s="1392">
        <v>7.25</v>
      </c>
      <c r="AR198" s="1393">
        <f t="shared" ref="AR198:AR221" si="114">SUM(AP198:AQ198)</f>
        <v>7.25</v>
      </c>
      <c r="AU198" s="1383"/>
      <c r="AV198" s="1384"/>
    </row>
    <row r="199" spans="1:48" ht="15.9" customHeight="1">
      <c r="A199" s="1213"/>
      <c r="E199" s="1385" t="s">
        <v>2131</v>
      </c>
      <c r="F199" s="2460">
        <f t="shared" si="105"/>
        <v>0</v>
      </c>
      <c r="G199" s="2461"/>
      <c r="I199" s="2462">
        <f t="shared" si="106"/>
        <v>0</v>
      </c>
      <c r="J199" s="2462"/>
      <c r="K199" s="2462">
        <f t="shared" si="107"/>
        <v>0</v>
      </c>
      <c r="L199" s="2462"/>
      <c r="M199" s="2463">
        <f t="shared" si="108"/>
        <v>0</v>
      </c>
      <c r="N199" s="2450"/>
      <c r="O199" s="1386" t="s">
        <v>2122</v>
      </c>
      <c r="P199" s="2450">
        <f t="shared" si="109"/>
        <v>0</v>
      </c>
      <c r="Q199" s="2451"/>
      <c r="S199" s="2464">
        <f t="shared" si="110"/>
        <v>0</v>
      </c>
      <c r="T199" s="2465"/>
      <c r="U199" s="1386" t="s">
        <v>2122</v>
      </c>
      <c r="V199" s="2450">
        <f t="shared" si="111"/>
        <v>0</v>
      </c>
      <c r="W199" s="2451"/>
      <c r="Y199" s="1375" t="s">
        <v>2132</v>
      </c>
      <c r="Z199" s="2466"/>
      <c r="AA199" s="2466"/>
      <c r="AB199" s="2466"/>
      <c r="AC199" s="1394" t="s">
        <v>2054</v>
      </c>
      <c r="AD199" s="2467" t="s">
        <v>2133</v>
      </c>
      <c r="AE199" s="2468"/>
      <c r="AF199" s="2469" t="s">
        <v>2134</v>
      </c>
      <c r="AG199" s="2470"/>
      <c r="AH199" s="1395" t="s">
        <v>2105</v>
      </c>
      <c r="AI199" s="2470" t="s">
        <v>2135</v>
      </c>
      <c r="AJ199" s="2471"/>
      <c r="AK199" s="2472">
        <v>7.75</v>
      </c>
      <c r="AL199" s="2473"/>
      <c r="AM199" s="1396" t="s">
        <v>2107</v>
      </c>
      <c r="AN199" s="1397" t="str">
        <f t="shared" si="112"/>
        <v>①：日勤Ａ（7.75ｈ）、</v>
      </c>
      <c r="AO199" s="1213" t="str">
        <f t="shared" si="113"/>
        <v>①</v>
      </c>
      <c r="AP199" s="1398">
        <v>0.57999999999999996</v>
      </c>
      <c r="AQ199" s="1398">
        <v>0.75</v>
      </c>
      <c r="AR199" s="1399">
        <f t="shared" si="114"/>
        <v>1.33</v>
      </c>
      <c r="AU199" s="1383"/>
      <c r="AV199" s="1384"/>
    </row>
    <row r="200" spans="1:48" ht="15.9" customHeight="1">
      <c r="A200" s="1213"/>
      <c r="E200" s="1385" t="s">
        <v>2136</v>
      </c>
      <c r="F200" s="2460">
        <f t="shared" si="105"/>
        <v>0</v>
      </c>
      <c r="G200" s="2461"/>
      <c r="I200" s="2462">
        <f t="shared" si="106"/>
        <v>0</v>
      </c>
      <c r="J200" s="2462"/>
      <c r="K200" s="2462">
        <f t="shared" si="107"/>
        <v>0</v>
      </c>
      <c r="L200" s="2462"/>
      <c r="M200" s="2463">
        <f t="shared" si="108"/>
        <v>0</v>
      </c>
      <c r="N200" s="2450"/>
      <c r="O200" s="1386" t="s">
        <v>2122</v>
      </c>
      <c r="P200" s="2450">
        <f t="shared" si="109"/>
        <v>0</v>
      </c>
      <c r="Q200" s="2451"/>
      <c r="S200" s="2464">
        <f t="shared" si="110"/>
        <v>0</v>
      </c>
      <c r="T200" s="2465"/>
      <c r="U200" s="1386" t="s">
        <v>2122</v>
      </c>
      <c r="V200" s="2450">
        <f t="shared" si="111"/>
        <v>0</v>
      </c>
      <c r="W200" s="2451"/>
      <c r="Y200" s="1375" t="s">
        <v>2137</v>
      </c>
      <c r="Z200" s="2452"/>
      <c r="AA200" s="2452"/>
      <c r="AB200" s="2452"/>
      <c r="AC200" s="1400" t="s">
        <v>2055</v>
      </c>
      <c r="AD200" s="2453" t="s">
        <v>2138</v>
      </c>
      <c r="AE200" s="2454"/>
      <c r="AF200" s="2455" t="s">
        <v>2139</v>
      </c>
      <c r="AG200" s="2456"/>
      <c r="AH200" s="1401" t="s">
        <v>2105</v>
      </c>
      <c r="AI200" s="2456" t="s">
        <v>2140</v>
      </c>
      <c r="AJ200" s="2457"/>
      <c r="AK200" s="2458">
        <v>7.75</v>
      </c>
      <c r="AL200" s="2459"/>
      <c r="AM200" s="1402" t="s">
        <v>2107</v>
      </c>
      <c r="AN200" s="1403" t="str">
        <f t="shared" si="112"/>
        <v>②：早出（7.75ｈ）、</v>
      </c>
      <c r="AO200" s="1213" t="str">
        <f t="shared" si="113"/>
        <v>②</v>
      </c>
      <c r="AP200" s="1404">
        <v>2.08</v>
      </c>
      <c r="AQ200" s="1404"/>
      <c r="AR200" s="1405">
        <f t="shared" si="114"/>
        <v>2.08</v>
      </c>
      <c r="AU200" s="1383"/>
      <c r="AV200" s="1384"/>
    </row>
    <row r="201" spans="1:48" ht="15.9" customHeight="1">
      <c r="A201" s="1213"/>
      <c r="E201" s="1406" t="s">
        <v>2141</v>
      </c>
      <c r="F201" s="2460">
        <f t="shared" si="105"/>
        <v>0</v>
      </c>
      <c r="G201" s="2461"/>
      <c r="I201" s="2462">
        <f t="shared" si="106"/>
        <v>0</v>
      </c>
      <c r="J201" s="2462"/>
      <c r="K201" s="2462">
        <f t="shared" si="107"/>
        <v>0</v>
      </c>
      <c r="L201" s="2462"/>
      <c r="M201" s="2463">
        <f t="shared" si="108"/>
        <v>0</v>
      </c>
      <c r="N201" s="2450"/>
      <c r="O201" s="1386" t="s">
        <v>2122</v>
      </c>
      <c r="P201" s="2450">
        <f t="shared" si="109"/>
        <v>0</v>
      </c>
      <c r="Q201" s="2451"/>
      <c r="S201" s="2464">
        <f t="shared" si="110"/>
        <v>0</v>
      </c>
      <c r="T201" s="2465"/>
      <c r="U201" s="1386" t="s">
        <v>2122</v>
      </c>
      <c r="V201" s="2450">
        <f t="shared" si="111"/>
        <v>0</v>
      </c>
      <c r="W201" s="2451"/>
      <c r="Y201" s="1375" t="s">
        <v>2142</v>
      </c>
      <c r="Z201" s="2452"/>
      <c r="AA201" s="2452"/>
      <c r="AB201" s="2452"/>
      <c r="AC201" s="1400" t="s">
        <v>2056</v>
      </c>
      <c r="AD201" s="2453" t="s">
        <v>2143</v>
      </c>
      <c r="AE201" s="2454"/>
      <c r="AF201" s="2455" t="s">
        <v>2144</v>
      </c>
      <c r="AG201" s="2456"/>
      <c r="AH201" s="1401" t="s">
        <v>2105</v>
      </c>
      <c r="AI201" s="2456" t="s">
        <v>2145</v>
      </c>
      <c r="AJ201" s="2457"/>
      <c r="AK201" s="2458">
        <v>7.75</v>
      </c>
      <c r="AL201" s="2459"/>
      <c r="AM201" s="1402" t="s">
        <v>2107</v>
      </c>
      <c r="AN201" s="1403" t="str">
        <f t="shared" si="112"/>
        <v>③：遅出（7.75ｈ）、</v>
      </c>
      <c r="AO201" s="1213" t="str">
        <f t="shared" si="113"/>
        <v>③</v>
      </c>
      <c r="AP201" s="1404"/>
      <c r="AQ201" s="1404">
        <v>2.5</v>
      </c>
      <c r="AR201" s="1405">
        <f t="shared" si="114"/>
        <v>2.5</v>
      </c>
      <c r="AU201" s="1383"/>
      <c r="AV201" s="1384"/>
    </row>
    <row r="202" spans="1:48" ht="15.9" customHeight="1">
      <c r="A202" s="1213"/>
      <c r="E202" s="1406" t="s">
        <v>2146</v>
      </c>
      <c r="F202" s="2460">
        <f t="shared" si="105"/>
        <v>0</v>
      </c>
      <c r="G202" s="2461"/>
      <c r="I202" s="2462">
        <f t="shared" si="106"/>
        <v>0</v>
      </c>
      <c r="J202" s="2462"/>
      <c r="K202" s="2462">
        <f t="shared" si="107"/>
        <v>0</v>
      </c>
      <c r="L202" s="2462"/>
      <c r="M202" s="2463">
        <f t="shared" si="108"/>
        <v>0</v>
      </c>
      <c r="N202" s="2450"/>
      <c r="O202" s="1386" t="s">
        <v>2122</v>
      </c>
      <c r="P202" s="2450">
        <f t="shared" si="109"/>
        <v>0</v>
      </c>
      <c r="Q202" s="2451"/>
      <c r="S202" s="2464">
        <f t="shared" si="110"/>
        <v>0</v>
      </c>
      <c r="T202" s="2465"/>
      <c r="U202" s="1386" t="s">
        <v>2122</v>
      </c>
      <c r="V202" s="2450">
        <f t="shared" si="111"/>
        <v>0</v>
      </c>
      <c r="W202" s="2451"/>
      <c r="Y202" s="1375" t="s">
        <v>2147</v>
      </c>
      <c r="Z202" s="2452"/>
      <c r="AA202" s="2452"/>
      <c r="AB202" s="2452"/>
      <c r="AC202" s="1400" t="s">
        <v>2148</v>
      </c>
      <c r="AD202" s="2453" t="s">
        <v>2149</v>
      </c>
      <c r="AE202" s="2454"/>
      <c r="AF202" s="2455" t="s">
        <v>2134</v>
      </c>
      <c r="AG202" s="2456"/>
      <c r="AH202" s="1401" t="s">
        <v>2105</v>
      </c>
      <c r="AI202" s="2456" t="s">
        <v>2150</v>
      </c>
      <c r="AJ202" s="2457"/>
      <c r="AK202" s="2458">
        <v>4</v>
      </c>
      <c r="AL202" s="2459"/>
      <c r="AM202" s="1402" t="s">
        <v>2107</v>
      </c>
      <c r="AN202" s="1403" t="str">
        <f t="shared" si="112"/>
        <v>⑤：午前Ａ（4ｈ）、</v>
      </c>
      <c r="AO202" s="1314" t="str">
        <f t="shared" si="113"/>
        <v>⑤</v>
      </c>
      <c r="AP202" s="1404">
        <v>0.57999999999999996</v>
      </c>
      <c r="AQ202" s="1404"/>
      <c r="AR202" s="1405">
        <f t="shared" si="114"/>
        <v>0.57999999999999996</v>
      </c>
      <c r="AU202" s="1383"/>
      <c r="AV202" s="1384"/>
    </row>
    <row r="203" spans="1:48" ht="15.9" customHeight="1">
      <c r="A203" s="1213"/>
      <c r="E203" s="1385" t="s">
        <v>2151</v>
      </c>
      <c r="F203" s="2460">
        <f t="shared" si="105"/>
        <v>0</v>
      </c>
      <c r="G203" s="2461"/>
      <c r="I203" s="2462">
        <f t="shared" si="106"/>
        <v>0</v>
      </c>
      <c r="J203" s="2462"/>
      <c r="K203" s="2462">
        <f t="shared" si="107"/>
        <v>0</v>
      </c>
      <c r="L203" s="2462"/>
      <c r="M203" s="2463">
        <f t="shared" si="108"/>
        <v>0</v>
      </c>
      <c r="N203" s="2450"/>
      <c r="O203" s="1386" t="s">
        <v>2122</v>
      </c>
      <c r="P203" s="2450">
        <f t="shared" si="109"/>
        <v>0</v>
      </c>
      <c r="Q203" s="2451"/>
      <c r="S203" s="2464">
        <f t="shared" si="110"/>
        <v>0</v>
      </c>
      <c r="T203" s="2465"/>
      <c r="U203" s="1386" t="s">
        <v>2122</v>
      </c>
      <c r="V203" s="2450">
        <f t="shared" si="111"/>
        <v>0</v>
      </c>
      <c r="W203" s="2451"/>
      <c r="Y203" s="1375" t="s">
        <v>2152</v>
      </c>
      <c r="Z203" s="2452"/>
      <c r="AA203" s="2452"/>
      <c r="AB203" s="2452"/>
      <c r="AC203" s="1400" t="s">
        <v>2153</v>
      </c>
      <c r="AD203" s="2453" t="s">
        <v>2154</v>
      </c>
      <c r="AE203" s="2454"/>
      <c r="AF203" s="2455" t="s">
        <v>2155</v>
      </c>
      <c r="AG203" s="2456"/>
      <c r="AH203" s="1401" t="s">
        <v>2105</v>
      </c>
      <c r="AI203" s="2456" t="s">
        <v>2156</v>
      </c>
      <c r="AJ203" s="2457"/>
      <c r="AK203" s="2458">
        <v>4</v>
      </c>
      <c r="AL203" s="2459"/>
      <c r="AM203" s="1402" t="s">
        <v>2107</v>
      </c>
      <c r="AN203" s="1403" t="str">
        <f t="shared" si="112"/>
        <v>⑥：午後Ａ（4ｈ）、</v>
      </c>
      <c r="AO203" s="1314" t="str">
        <f t="shared" si="113"/>
        <v>⑥</v>
      </c>
      <c r="AP203" s="1404"/>
      <c r="AQ203" s="1404">
        <v>1</v>
      </c>
      <c r="AR203" s="1405">
        <f t="shared" si="114"/>
        <v>1</v>
      </c>
      <c r="AU203" s="1383"/>
      <c r="AV203" s="1384"/>
    </row>
    <row r="204" spans="1:48" ht="15.9" customHeight="1">
      <c r="A204" s="1213"/>
      <c r="E204" s="1385" t="s">
        <v>2157</v>
      </c>
      <c r="F204" s="2460">
        <f t="shared" si="105"/>
        <v>0</v>
      </c>
      <c r="G204" s="2461"/>
      <c r="I204" s="2462">
        <f t="shared" si="106"/>
        <v>0</v>
      </c>
      <c r="J204" s="2462"/>
      <c r="K204" s="2462">
        <f t="shared" si="107"/>
        <v>0</v>
      </c>
      <c r="L204" s="2462"/>
      <c r="M204" s="2463">
        <f t="shared" si="108"/>
        <v>0</v>
      </c>
      <c r="N204" s="2450"/>
      <c r="O204" s="1386" t="s">
        <v>2122</v>
      </c>
      <c r="P204" s="2450">
        <f t="shared" si="109"/>
        <v>0</v>
      </c>
      <c r="Q204" s="2451"/>
      <c r="S204" s="2464">
        <f t="shared" si="110"/>
        <v>0</v>
      </c>
      <c r="T204" s="2465"/>
      <c r="U204" s="1386" t="s">
        <v>2122</v>
      </c>
      <c r="V204" s="2450">
        <f t="shared" si="111"/>
        <v>0</v>
      </c>
      <c r="W204" s="2451"/>
      <c r="Y204" s="1375" t="s">
        <v>2158</v>
      </c>
      <c r="Z204" s="2452"/>
      <c r="AA204" s="2452"/>
      <c r="AB204" s="2452"/>
      <c r="AC204" s="1400" t="s">
        <v>2159</v>
      </c>
      <c r="AD204" s="2453" t="s">
        <v>2160</v>
      </c>
      <c r="AE204" s="2454"/>
      <c r="AF204" s="2455" t="s">
        <v>2161</v>
      </c>
      <c r="AG204" s="2456"/>
      <c r="AH204" s="1401" t="s">
        <v>2105</v>
      </c>
      <c r="AI204" s="2456" t="s">
        <v>2162</v>
      </c>
      <c r="AJ204" s="2457"/>
      <c r="AK204" s="2458">
        <v>7</v>
      </c>
      <c r="AL204" s="2459"/>
      <c r="AM204" s="1402" t="s">
        <v>2107</v>
      </c>
      <c r="AN204" s="1403" t="str">
        <f t="shared" si="112"/>
        <v>⑦：日勤Ｂ（7ｈ）、</v>
      </c>
      <c r="AO204" s="1314" t="str">
        <f t="shared" si="113"/>
        <v>⑦</v>
      </c>
      <c r="AP204" s="1404">
        <v>0.25</v>
      </c>
      <c r="AQ204" s="1404">
        <v>0.5</v>
      </c>
      <c r="AR204" s="1405">
        <f t="shared" si="114"/>
        <v>0.75</v>
      </c>
      <c r="AU204" s="1383"/>
      <c r="AV204" s="1384"/>
    </row>
    <row r="205" spans="1:48" ht="15.9" customHeight="1">
      <c r="A205" s="1213"/>
      <c r="E205" s="1385" t="s">
        <v>2163</v>
      </c>
      <c r="F205" s="2460">
        <f t="shared" si="105"/>
        <v>0</v>
      </c>
      <c r="G205" s="2461"/>
      <c r="I205" s="2462">
        <f t="shared" si="106"/>
        <v>0</v>
      </c>
      <c r="J205" s="2462"/>
      <c r="K205" s="2462">
        <f t="shared" si="107"/>
        <v>0</v>
      </c>
      <c r="L205" s="2462"/>
      <c r="M205" s="2463">
        <f t="shared" si="108"/>
        <v>0</v>
      </c>
      <c r="N205" s="2450"/>
      <c r="O205" s="1386" t="s">
        <v>2122</v>
      </c>
      <c r="P205" s="2450">
        <f t="shared" si="109"/>
        <v>0</v>
      </c>
      <c r="Q205" s="2451"/>
      <c r="S205" s="2464">
        <f t="shared" si="110"/>
        <v>0</v>
      </c>
      <c r="T205" s="2465"/>
      <c r="U205" s="1386" t="s">
        <v>2122</v>
      </c>
      <c r="V205" s="2450">
        <f t="shared" si="111"/>
        <v>0</v>
      </c>
      <c r="W205" s="2451"/>
      <c r="Y205" s="1375" t="s">
        <v>2164</v>
      </c>
      <c r="Z205" s="2452"/>
      <c r="AA205" s="2452"/>
      <c r="AB205" s="2452"/>
      <c r="AC205" s="1400" t="s">
        <v>2165</v>
      </c>
      <c r="AD205" s="2453" t="s">
        <v>2166</v>
      </c>
      <c r="AE205" s="2454"/>
      <c r="AF205" s="2455" t="s">
        <v>2161</v>
      </c>
      <c r="AG205" s="2456"/>
      <c r="AH205" s="1401" t="s">
        <v>2105</v>
      </c>
      <c r="AI205" s="2456" t="s">
        <v>2167</v>
      </c>
      <c r="AJ205" s="2457"/>
      <c r="AK205" s="2458">
        <v>4</v>
      </c>
      <c r="AL205" s="2459"/>
      <c r="AM205" s="1402" t="s">
        <v>2107</v>
      </c>
      <c r="AN205" s="1403" t="str">
        <f t="shared" si="112"/>
        <v>⑧：午前Ｂ（4ｈ）、</v>
      </c>
      <c r="AO205" s="1314" t="str">
        <f t="shared" si="113"/>
        <v>⑧</v>
      </c>
      <c r="AP205" s="1404">
        <v>0.25</v>
      </c>
      <c r="AQ205" s="1404"/>
      <c r="AR205" s="1405">
        <f t="shared" si="114"/>
        <v>0.25</v>
      </c>
      <c r="AU205" s="1383"/>
      <c r="AV205" s="1384"/>
    </row>
    <row r="206" spans="1:48" ht="15.9" customHeight="1">
      <c r="A206" s="1213"/>
      <c r="E206" s="1385" t="s">
        <v>2168</v>
      </c>
      <c r="F206" s="2460">
        <f t="shared" si="105"/>
        <v>0</v>
      </c>
      <c r="G206" s="2461"/>
      <c r="I206" s="2462">
        <f t="shared" si="106"/>
        <v>0</v>
      </c>
      <c r="J206" s="2462"/>
      <c r="K206" s="2462">
        <f t="shared" si="107"/>
        <v>0</v>
      </c>
      <c r="L206" s="2462"/>
      <c r="M206" s="2463">
        <f t="shared" si="108"/>
        <v>0</v>
      </c>
      <c r="N206" s="2450"/>
      <c r="O206" s="1386" t="s">
        <v>2122</v>
      </c>
      <c r="P206" s="2450">
        <f t="shared" si="109"/>
        <v>0</v>
      </c>
      <c r="Q206" s="2451"/>
      <c r="S206" s="2464">
        <f t="shared" si="110"/>
        <v>0</v>
      </c>
      <c r="T206" s="2465"/>
      <c r="U206" s="1386" t="s">
        <v>2122</v>
      </c>
      <c r="V206" s="2450">
        <f t="shared" si="111"/>
        <v>0</v>
      </c>
      <c r="W206" s="2451"/>
      <c r="Y206" s="1375" t="s">
        <v>2169</v>
      </c>
      <c r="Z206" s="2452"/>
      <c r="AA206" s="2452"/>
      <c r="AB206" s="2452"/>
      <c r="AC206" s="1400" t="s">
        <v>2170</v>
      </c>
      <c r="AD206" s="2453" t="s">
        <v>2171</v>
      </c>
      <c r="AE206" s="2454"/>
      <c r="AF206" s="2455" t="s">
        <v>2167</v>
      </c>
      <c r="AG206" s="2456"/>
      <c r="AH206" s="1401" t="s">
        <v>2105</v>
      </c>
      <c r="AI206" s="2456" t="s">
        <v>2162</v>
      </c>
      <c r="AJ206" s="2457"/>
      <c r="AK206" s="2458">
        <v>4</v>
      </c>
      <c r="AL206" s="2459"/>
      <c r="AM206" s="1402" t="s">
        <v>2107</v>
      </c>
      <c r="AN206" s="1403" t="str">
        <f t="shared" si="112"/>
        <v>⑨：午後Ｂ（4ｈ）、</v>
      </c>
      <c r="AO206" s="1314" t="str">
        <f t="shared" si="113"/>
        <v>⑨</v>
      </c>
      <c r="AP206" s="1404"/>
      <c r="AQ206" s="1404">
        <v>0.5</v>
      </c>
      <c r="AR206" s="1405">
        <f t="shared" si="114"/>
        <v>0.5</v>
      </c>
      <c r="AU206" s="1383"/>
      <c r="AV206" s="1384"/>
    </row>
    <row r="207" spans="1:48" ht="15.9" customHeight="1">
      <c r="A207" s="1213"/>
      <c r="E207" s="1385" t="s">
        <v>2172</v>
      </c>
      <c r="F207" s="2460">
        <f t="shared" si="105"/>
        <v>0</v>
      </c>
      <c r="G207" s="2461"/>
      <c r="I207" s="2462">
        <f t="shared" si="106"/>
        <v>0</v>
      </c>
      <c r="J207" s="2462"/>
      <c r="K207" s="2462">
        <f t="shared" si="107"/>
        <v>0</v>
      </c>
      <c r="L207" s="2462"/>
      <c r="M207" s="2463">
        <f t="shared" si="108"/>
        <v>0</v>
      </c>
      <c r="N207" s="2450"/>
      <c r="O207" s="1386" t="s">
        <v>2122</v>
      </c>
      <c r="P207" s="2450">
        <f t="shared" si="109"/>
        <v>0</v>
      </c>
      <c r="Q207" s="2451"/>
      <c r="S207" s="2464">
        <f t="shared" si="110"/>
        <v>0</v>
      </c>
      <c r="T207" s="2465"/>
      <c r="U207" s="1386" t="s">
        <v>2122</v>
      </c>
      <c r="V207" s="2450">
        <f t="shared" si="111"/>
        <v>0</v>
      </c>
      <c r="W207" s="2451"/>
      <c r="Y207" s="1375" t="s">
        <v>2173</v>
      </c>
      <c r="Z207" s="2452"/>
      <c r="AA207" s="2452"/>
      <c r="AB207" s="2452"/>
      <c r="AC207" s="1400" t="s">
        <v>2174</v>
      </c>
      <c r="AD207" s="2453" t="s">
        <v>2175</v>
      </c>
      <c r="AE207" s="2454"/>
      <c r="AF207" s="2455" t="s">
        <v>2144</v>
      </c>
      <c r="AG207" s="2456"/>
      <c r="AH207" s="1401" t="s">
        <v>2105</v>
      </c>
      <c r="AI207" s="2456" t="s">
        <v>2176</v>
      </c>
      <c r="AJ207" s="2457"/>
      <c r="AK207" s="2458">
        <v>4</v>
      </c>
      <c r="AL207" s="2459"/>
      <c r="AM207" s="1402" t="s">
        <v>2107</v>
      </c>
      <c r="AN207" s="1403" t="str">
        <f t="shared" si="112"/>
        <v>⑩：午後Ｃ（4ｈ）、</v>
      </c>
      <c r="AO207" s="1314" t="str">
        <f t="shared" si="113"/>
        <v>⑩</v>
      </c>
      <c r="AP207" s="1404"/>
      <c r="AQ207" s="1404"/>
      <c r="AR207" s="1405">
        <f t="shared" si="114"/>
        <v>0</v>
      </c>
      <c r="AU207" s="1383"/>
      <c r="AV207" s="1384"/>
    </row>
    <row r="208" spans="1:48" ht="15.9" customHeight="1">
      <c r="A208" s="1213"/>
      <c r="E208" s="1385" t="s">
        <v>2177</v>
      </c>
      <c r="F208" s="2460">
        <f t="shared" si="105"/>
        <v>0</v>
      </c>
      <c r="G208" s="2461"/>
      <c r="I208" s="2462">
        <f t="shared" si="106"/>
        <v>0</v>
      </c>
      <c r="J208" s="2462"/>
      <c r="K208" s="2462">
        <f t="shared" si="107"/>
        <v>0</v>
      </c>
      <c r="L208" s="2462"/>
      <c r="M208" s="2463">
        <f t="shared" si="108"/>
        <v>0</v>
      </c>
      <c r="N208" s="2450"/>
      <c r="O208" s="1386" t="s">
        <v>2122</v>
      </c>
      <c r="P208" s="2450">
        <f t="shared" si="109"/>
        <v>0</v>
      </c>
      <c r="Q208" s="2451"/>
      <c r="S208" s="2464">
        <f t="shared" si="110"/>
        <v>0</v>
      </c>
      <c r="T208" s="2465"/>
      <c r="U208" s="1386" t="s">
        <v>2122</v>
      </c>
      <c r="V208" s="2450">
        <f t="shared" si="111"/>
        <v>0</v>
      </c>
      <c r="W208" s="2451"/>
      <c r="Y208" s="1375" t="s">
        <v>2178</v>
      </c>
      <c r="Z208" s="2452"/>
      <c r="AA208" s="2452"/>
      <c r="AB208" s="2452"/>
      <c r="AC208" s="1400" t="s">
        <v>2179</v>
      </c>
      <c r="AD208" s="2453" t="s">
        <v>2180</v>
      </c>
      <c r="AE208" s="2454"/>
      <c r="AF208" s="2455" t="s">
        <v>2181</v>
      </c>
      <c r="AG208" s="2456"/>
      <c r="AH208" s="1401" t="s">
        <v>2105</v>
      </c>
      <c r="AI208" s="2456" t="s">
        <v>2145</v>
      </c>
      <c r="AJ208" s="2457"/>
      <c r="AK208" s="2458">
        <v>4</v>
      </c>
      <c r="AL208" s="2459"/>
      <c r="AM208" s="1402" t="s">
        <v>2107</v>
      </c>
      <c r="AN208" s="1403" t="str">
        <f t="shared" si="112"/>
        <v>⑪：午後Ｄ（4ｈ）、</v>
      </c>
      <c r="AO208" s="1314" t="str">
        <f t="shared" si="113"/>
        <v>⑪</v>
      </c>
      <c r="AP208" s="1404"/>
      <c r="AQ208" s="1404">
        <v>3.5</v>
      </c>
      <c r="AR208" s="1405">
        <f t="shared" si="114"/>
        <v>3.5</v>
      </c>
      <c r="AU208" s="1383"/>
      <c r="AV208" s="1384"/>
    </row>
    <row r="209" spans="1:48" ht="15.9" customHeight="1">
      <c r="A209" s="1213"/>
      <c r="E209" s="1385" t="s">
        <v>2182</v>
      </c>
      <c r="F209" s="2460">
        <f t="shared" si="105"/>
        <v>0</v>
      </c>
      <c r="G209" s="2461"/>
      <c r="I209" s="2462">
        <f t="shared" si="106"/>
        <v>0</v>
      </c>
      <c r="J209" s="2462"/>
      <c r="K209" s="2462">
        <f t="shared" si="107"/>
        <v>0</v>
      </c>
      <c r="L209" s="2462"/>
      <c r="M209" s="2463">
        <f t="shared" si="108"/>
        <v>0</v>
      </c>
      <c r="N209" s="2450"/>
      <c r="O209" s="1386" t="s">
        <v>2122</v>
      </c>
      <c r="P209" s="2450">
        <f t="shared" si="109"/>
        <v>0</v>
      </c>
      <c r="Q209" s="2451"/>
      <c r="S209" s="2464">
        <f t="shared" si="110"/>
        <v>0</v>
      </c>
      <c r="T209" s="2465"/>
      <c r="U209" s="1386" t="s">
        <v>2122</v>
      </c>
      <c r="V209" s="2450">
        <f t="shared" si="111"/>
        <v>0</v>
      </c>
      <c r="W209" s="2451"/>
      <c r="Y209" s="1375" t="s">
        <v>2183</v>
      </c>
      <c r="Z209" s="2452"/>
      <c r="AA209" s="2452"/>
      <c r="AB209" s="2452"/>
      <c r="AC209" s="1400" t="s">
        <v>2184</v>
      </c>
      <c r="AD209" s="2453" t="s">
        <v>2185</v>
      </c>
      <c r="AE209" s="2454"/>
      <c r="AF209" s="2455" t="s">
        <v>2134</v>
      </c>
      <c r="AG209" s="2456"/>
      <c r="AH209" s="1401" t="s">
        <v>2105</v>
      </c>
      <c r="AI209" s="2456" t="s">
        <v>2162</v>
      </c>
      <c r="AJ209" s="2457"/>
      <c r="AK209" s="2458">
        <v>7.5</v>
      </c>
      <c r="AL209" s="2459"/>
      <c r="AM209" s="1402" t="s">
        <v>2107</v>
      </c>
      <c r="AN209" s="1403" t="str">
        <f t="shared" si="112"/>
        <v>⑱：日勤Ｃ（7.5ｈ）、</v>
      </c>
      <c r="AO209" s="1314" t="str">
        <f t="shared" si="113"/>
        <v>⑱</v>
      </c>
      <c r="AP209" s="1404">
        <v>0.57999999999999996</v>
      </c>
      <c r="AQ209" s="1404">
        <v>0.5</v>
      </c>
      <c r="AR209" s="1405">
        <f t="shared" si="114"/>
        <v>1.08</v>
      </c>
      <c r="AU209" s="1383"/>
      <c r="AV209" s="1384"/>
    </row>
    <row r="210" spans="1:48" ht="15.9" customHeight="1">
      <c r="A210" s="1213"/>
      <c r="E210" s="1385" t="s">
        <v>2186</v>
      </c>
      <c r="F210" s="2460">
        <f t="shared" si="105"/>
        <v>0</v>
      </c>
      <c r="G210" s="2461"/>
      <c r="I210" s="2462">
        <f t="shared" si="106"/>
        <v>0</v>
      </c>
      <c r="J210" s="2462"/>
      <c r="K210" s="2462">
        <f t="shared" si="107"/>
        <v>0</v>
      </c>
      <c r="L210" s="2462"/>
      <c r="M210" s="2463">
        <f t="shared" si="108"/>
        <v>0</v>
      </c>
      <c r="N210" s="2450"/>
      <c r="O210" s="1386" t="s">
        <v>2122</v>
      </c>
      <c r="P210" s="2450">
        <f t="shared" si="109"/>
        <v>0</v>
      </c>
      <c r="Q210" s="2451"/>
      <c r="S210" s="2464">
        <f t="shared" si="110"/>
        <v>0</v>
      </c>
      <c r="T210" s="2465"/>
      <c r="U210" s="1386" t="s">
        <v>2122</v>
      </c>
      <c r="V210" s="2450">
        <f t="shared" si="111"/>
        <v>0</v>
      </c>
      <c r="W210" s="2451"/>
      <c r="Y210" s="1375" t="s">
        <v>2187</v>
      </c>
      <c r="Z210" s="2452"/>
      <c r="AA210" s="2452"/>
      <c r="AB210" s="2452"/>
      <c r="AC210" s="1400" t="s">
        <v>2188</v>
      </c>
      <c r="AD210" s="2453" t="s">
        <v>2189</v>
      </c>
      <c r="AE210" s="2454"/>
      <c r="AF210" s="2455" t="s">
        <v>2161</v>
      </c>
      <c r="AG210" s="2456"/>
      <c r="AH210" s="1401" t="s">
        <v>2105</v>
      </c>
      <c r="AI210" s="2456" t="s">
        <v>2167</v>
      </c>
      <c r="AJ210" s="2457"/>
      <c r="AK210" s="2458">
        <v>4</v>
      </c>
      <c r="AL210" s="2459"/>
      <c r="AM210" s="1402" t="s">
        <v>2107</v>
      </c>
      <c r="AN210" s="1403" t="str">
        <f t="shared" si="112"/>
        <v>⑲：午前Ｃ（4ｈ）、</v>
      </c>
      <c r="AO210" s="1314" t="str">
        <f t="shared" si="113"/>
        <v>⑲</v>
      </c>
      <c r="AP210" s="1404">
        <v>0.25</v>
      </c>
      <c r="AQ210" s="1404"/>
      <c r="AR210" s="1405">
        <f t="shared" si="114"/>
        <v>0.25</v>
      </c>
      <c r="AU210" s="1383"/>
      <c r="AV210" s="1384"/>
    </row>
    <row r="211" spans="1:48" ht="15.9" customHeight="1">
      <c r="A211" s="1213"/>
      <c r="E211" s="1385" t="s">
        <v>2190</v>
      </c>
      <c r="F211" s="2460">
        <f t="shared" si="105"/>
        <v>0</v>
      </c>
      <c r="G211" s="2461"/>
      <c r="I211" s="2462">
        <f t="shared" si="106"/>
        <v>0</v>
      </c>
      <c r="J211" s="2462"/>
      <c r="K211" s="2462">
        <f t="shared" si="107"/>
        <v>0</v>
      </c>
      <c r="L211" s="2462"/>
      <c r="M211" s="2463">
        <f t="shared" si="108"/>
        <v>0</v>
      </c>
      <c r="N211" s="2450"/>
      <c r="O211" s="1386" t="s">
        <v>2122</v>
      </c>
      <c r="P211" s="2450">
        <f t="shared" si="109"/>
        <v>0</v>
      </c>
      <c r="Q211" s="2451"/>
      <c r="S211" s="2464">
        <f t="shared" si="110"/>
        <v>0</v>
      </c>
      <c r="T211" s="2465"/>
      <c r="U211" s="1386" t="s">
        <v>2122</v>
      </c>
      <c r="V211" s="2450">
        <f t="shared" si="111"/>
        <v>0</v>
      </c>
      <c r="W211" s="2451"/>
      <c r="Y211" s="1375" t="s">
        <v>2191</v>
      </c>
      <c r="Z211" s="2452"/>
      <c r="AA211" s="2452"/>
      <c r="AB211" s="2452"/>
      <c r="AC211" s="1400" t="s">
        <v>2192</v>
      </c>
      <c r="AD211" s="2453" t="s">
        <v>2193</v>
      </c>
      <c r="AE211" s="2454"/>
      <c r="AF211" s="2455" t="s">
        <v>2139</v>
      </c>
      <c r="AG211" s="2456"/>
      <c r="AH211" s="1401" t="s">
        <v>2105</v>
      </c>
      <c r="AI211" s="2456" t="s">
        <v>2194</v>
      </c>
      <c r="AJ211" s="2457"/>
      <c r="AK211" s="2458">
        <v>4</v>
      </c>
      <c r="AL211" s="2459"/>
      <c r="AM211" s="1402" t="s">
        <v>2107</v>
      </c>
      <c r="AN211" s="1403" t="str">
        <f t="shared" si="112"/>
        <v>⑳：午前Ｄ（4ｈ）、</v>
      </c>
      <c r="AO211" s="1314" t="str">
        <f t="shared" si="113"/>
        <v>⑳</v>
      </c>
      <c r="AP211" s="1404">
        <v>2.08</v>
      </c>
      <c r="AQ211" s="1404"/>
      <c r="AR211" s="1405">
        <f t="shared" si="114"/>
        <v>2.08</v>
      </c>
      <c r="AU211" s="1383"/>
      <c r="AV211" s="1384"/>
    </row>
    <row r="212" spans="1:48" ht="15.9" customHeight="1">
      <c r="A212" s="1213"/>
      <c r="E212" s="1385" t="s">
        <v>2195</v>
      </c>
      <c r="F212" s="2460">
        <f t="shared" si="105"/>
        <v>0</v>
      </c>
      <c r="G212" s="2461"/>
      <c r="I212" s="2462">
        <f t="shared" si="106"/>
        <v>0</v>
      </c>
      <c r="J212" s="2462"/>
      <c r="K212" s="2462">
        <f t="shared" si="107"/>
        <v>0</v>
      </c>
      <c r="L212" s="2462"/>
      <c r="M212" s="2463">
        <f t="shared" si="108"/>
        <v>0</v>
      </c>
      <c r="N212" s="2450"/>
      <c r="O212" s="1386" t="s">
        <v>2122</v>
      </c>
      <c r="P212" s="2450">
        <f t="shared" si="109"/>
        <v>0</v>
      </c>
      <c r="Q212" s="2451"/>
      <c r="S212" s="2464">
        <f t="shared" si="110"/>
        <v>0</v>
      </c>
      <c r="T212" s="2465"/>
      <c r="U212" s="1386" t="s">
        <v>2122</v>
      </c>
      <c r="V212" s="2450">
        <f t="shared" si="111"/>
        <v>0</v>
      </c>
      <c r="W212" s="2451"/>
      <c r="Y212" s="1375" t="s">
        <v>2196</v>
      </c>
      <c r="Z212" s="2452"/>
      <c r="AA212" s="2452"/>
      <c r="AB212" s="2452"/>
      <c r="AC212" s="1400" t="s">
        <v>2197</v>
      </c>
      <c r="AD212" s="2453" t="s">
        <v>2198</v>
      </c>
      <c r="AE212" s="2454"/>
      <c r="AF212" s="2455"/>
      <c r="AG212" s="2456"/>
      <c r="AH212" s="1401" t="s">
        <v>2105</v>
      </c>
      <c r="AI212" s="2456"/>
      <c r="AJ212" s="2457"/>
      <c r="AK212" s="2458"/>
      <c r="AL212" s="2459"/>
      <c r="AM212" s="1402" t="s">
        <v>2107</v>
      </c>
      <c r="AN212" s="1403" t="str">
        <f t="shared" si="112"/>
        <v>公：公休（ｈ）、</v>
      </c>
      <c r="AO212" s="1314" t="str">
        <f t="shared" si="113"/>
        <v>公</v>
      </c>
      <c r="AP212" s="1404"/>
      <c r="AQ212" s="1404"/>
      <c r="AR212" s="1405">
        <f t="shared" si="114"/>
        <v>0</v>
      </c>
      <c r="AU212" s="1383"/>
      <c r="AV212" s="1384"/>
    </row>
    <row r="213" spans="1:48" ht="15.9" customHeight="1">
      <c r="A213" s="1213"/>
      <c r="E213" s="1385" t="s">
        <v>2199</v>
      </c>
      <c r="F213" s="2460">
        <f t="shared" si="105"/>
        <v>0</v>
      </c>
      <c r="G213" s="2461"/>
      <c r="I213" s="2462">
        <f t="shared" si="106"/>
        <v>0</v>
      </c>
      <c r="J213" s="2462"/>
      <c r="K213" s="2462">
        <f t="shared" si="107"/>
        <v>0</v>
      </c>
      <c r="L213" s="2462"/>
      <c r="M213" s="2463">
        <f t="shared" si="108"/>
        <v>0</v>
      </c>
      <c r="N213" s="2450"/>
      <c r="O213" s="1386" t="s">
        <v>2122</v>
      </c>
      <c r="P213" s="2450">
        <f t="shared" si="109"/>
        <v>0</v>
      </c>
      <c r="Q213" s="2451"/>
      <c r="S213" s="2464">
        <f t="shared" si="110"/>
        <v>0</v>
      </c>
      <c r="T213" s="2465"/>
      <c r="U213" s="1386" t="s">
        <v>2122</v>
      </c>
      <c r="V213" s="2450">
        <f t="shared" si="111"/>
        <v>0</v>
      </c>
      <c r="W213" s="2451"/>
      <c r="Y213" s="1375" t="s">
        <v>2200</v>
      </c>
      <c r="Z213" s="2452"/>
      <c r="AA213" s="2452"/>
      <c r="AB213" s="2452"/>
      <c r="AC213" s="1400" t="s">
        <v>2201</v>
      </c>
      <c r="AD213" s="2453" t="s">
        <v>2202</v>
      </c>
      <c r="AE213" s="2454"/>
      <c r="AF213" s="2455"/>
      <c r="AG213" s="2456"/>
      <c r="AH213" s="1401" t="s">
        <v>2105</v>
      </c>
      <c r="AI213" s="2456"/>
      <c r="AJ213" s="2457"/>
      <c r="AK213" s="2458"/>
      <c r="AL213" s="2459"/>
      <c r="AM213" s="1402" t="s">
        <v>2107</v>
      </c>
      <c r="AN213" s="1403" t="str">
        <f t="shared" si="112"/>
        <v>有：有休（ｈ）、</v>
      </c>
      <c r="AO213" s="1314" t="str">
        <f t="shared" si="113"/>
        <v>有</v>
      </c>
      <c r="AP213" s="1404"/>
      <c r="AQ213" s="1404"/>
      <c r="AR213" s="1405">
        <f t="shared" si="114"/>
        <v>0</v>
      </c>
      <c r="AU213" s="1383"/>
      <c r="AV213" s="1384"/>
    </row>
    <row r="214" spans="1:48" ht="15.9" customHeight="1">
      <c r="A214" s="1213"/>
      <c r="E214" s="1385" t="s">
        <v>2203</v>
      </c>
      <c r="F214" s="2460">
        <f t="shared" si="105"/>
        <v>0</v>
      </c>
      <c r="G214" s="2461"/>
      <c r="I214" s="2462">
        <f t="shared" si="106"/>
        <v>0</v>
      </c>
      <c r="J214" s="2462"/>
      <c r="K214" s="2462">
        <f t="shared" si="107"/>
        <v>0</v>
      </c>
      <c r="L214" s="2462"/>
      <c r="M214" s="2463">
        <f t="shared" si="108"/>
        <v>0</v>
      </c>
      <c r="N214" s="2450"/>
      <c r="O214" s="1386" t="s">
        <v>2122</v>
      </c>
      <c r="P214" s="2450">
        <f t="shared" si="109"/>
        <v>0</v>
      </c>
      <c r="Q214" s="2451"/>
      <c r="S214" s="2464">
        <f t="shared" si="110"/>
        <v>0</v>
      </c>
      <c r="T214" s="2465"/>
      <c r="U214" s="1386" t="s">
        <v>2122</v>
      </c>
      <c r="V214" s="2450">
        <f t="shared" si="111"/>
        <v>0</v>
      </c>
      <c r="W214" s="2451"/>
      <c r="Y214" s="1375" t="s">
        <v>2204</v>
      </c>
      <c r="Z214" s="2452"/>
      <c r="AA214" s="2452"/>
      <c r="AB214" s="2452"/>
      <c r="AC214" s="1400" t="s">
        <v>2205</v>
      </c>
      <c r="AD214" s="2453" t="s">
        <v>2206</v>
      </c>
      <c r="AE214" s="2454"/>
      <c r="AF214" s="2455"/>
      <c r="AG214" s="2456"/>
      <c r="AH214" s="1401" t="s">
        <v>2105</v>
      </c>
      <c r="AI214" s="2456"/>
      <c r="AJ214" s="2457"/>
      <c r="AK214" s="2458"/>
      <c r="AL214" s="2459"/>
      <c r="AM214" s="1402" t="s">
        <v>2107</v>
      </c>
      <c r="AN214" s="1403" t="str">
        <f t="shared" si="112"/>
        <v>欠：欠勤（ｈ）、</v>
      </c>
      <c r="AO214" s="1314" t="str">
        <f t="shared" si="113"/>
        <v>欠</v>
      </c>
      <c r="AP214" s="1404"/>
      <c r="AQ214" s="1404"/>
      <c r="AR214" s="1405">
        <f t="shared" si="114"/>
        <v>0</v>
      </c>
      <c r="AU214" s="1383"/>
      <c r="AV214" s="1384"/>
    </row>
    <row r="215" spans="1:48" ht="15.9" customHeight="1">
      <c r="A215" s="1213"/>
      <c r="E215" s="1385"/>
      <c r="F215" s="2460" t="str">
        <f t="shared" si="105"/>
        <v/>
      </c>
      <c r="G215" s="2461"/>
      <c r="I215" s="2462">
        <f t="shared" si="106"/>
        <v>0</v>
      </c>
      <c r="J215" s="2462"/>
      <c r="K215" s="2462">
        <f t="shared" si="107"/>
        <v>0</v>
      </c>
      <c r="L215" s="2462"/>
      <c r="M215" s="2463">
        <f t="shared" si="108"/>
        <v>0</v>
      </c>
      <c r="N215" s="2450"/>
      <c r="O215" s="1386" t="s">
        <v>2122</v>
      </c>
      <c r="P215" s="2450">
        <f t="shared" si="109"/>
        <v>0</v>
      </c>
      <c r="Q215" s="2451"/>
      <c r="S215" s="2464">
        <f t="shared" si="110"/>
        <v>0</v>
      </c>
      <c r="T215" s="2465"/>
      <c r="U215" s="1386" t="s">
        <v>2122</v>
      </c>
      <c r="V215" s="2450">
        <f t="shared" si="111"/>
        <v>0</v>
      </c>
      <c r="W215" s="2451"/>
      <c r="Y215" s="1375" t="s">
        <v>2207</v>
      </c>
      <c r="Z215" s="2452"/>
      <c r="AA215" s="2452"/>
      <c r="AB215" s="2452"/>
      <c r="AC215" s="1400" t="s">
        <v>2208</v>
      </c>
      <c r="AD215" s="2453" t="s">
        <v>2209</v>
      </c>
      <c r="AE215" s="2454"/>
      <c r="AF215" s="2455"/>
      <c r="AG215" s="2456"/>
      <c r="AH215" s="1401" t="s">
        <v>2105</v>
      </c>
      <c r="AI215" s="2456"/>
      <c r="AJ215" s="2457"/>
      <c r="AK215" s="2458"/>
      <c r="AL215" s="2459"/>
      <c r="AM215" s="1402" t="s">
        <v>2107</v>
      </c>
      <c r="AN215" s="1403" t="str">
        <f t="shared" si="112"/>
        <v>特：特休（ｈ）、</v>
      </c>
      <c r="AO215" s="1314" t="str">
        <f t="shared" si="113"/>
        <v>特</v>
      </c>
      <c r="AP215" s="1404"/>
      <c r="AQ215" s="1404"/>
      <c r="AR215" s="1405">
        <f t="shared" si="114"/>
        <v>0</v>
      </c>
      <c r="AU215" s="1383"/>
      <c r="AV215" s="1384"/>
    </row>
    <row r="216" spans="1:48" ht="15.9" customHeight="1">
      <c r="A216" s="1213"/>
      <c r="E216" s="1385"/>
      <c r="F216" s="2460" t="str">
        <f t="shared" si="105"/>
        <v/>
      </c>
      <c r="G216" s="2461"/>
      <c r="I216" s="2462">
        <f t="shared" si="106"/>
        <v>0</v>
      </c>
      <c r="J216" s="2462"/>
      <c r="K216" s="2462">
        <f t="shared" si="107"/>
        <v>0</v>
      </c>
      <c r="L216" s="2462"/>
      <c r="M216" s="2463">
        <f t="shared" si="108"/>
        <v>0</v>
      </c>
      <c r="N216" s="2450"/>
      <c r="O216" s="1386" t="s">
        <v>2122</v>
      </c>
      <c r="P216" s="2450">
        <f t="shared" si="109"/>
        <v>0</v>
      </c>
      <c r="Q216" s="2451"/>
      <c r="S216" s="2464">
        <f t="shared" si="110"/>
        <v>0</v>
      </c>
      <c r="T216" s="2465"/>
      <c r="U216" s="1386" t="s">
        <v>2122</v>
      </c>
      <c r="V216" s="2450">
        <f t="shared" si="111"/>
        <v>0</v>
      </c>
      <c r="W216" s="2451"/>
      <c r="Y216" s="1375" t="s">
        <v>2210</v>
      </c>
      <c r="Z216" s="2452"/>
      <c r="AA216" s="2452"/>
      <c r="AB216" s="2452"/>
      <c r="AC216" s="1400" t="s">
        <v>2211</v>
      </c>
      <c r="AD216" s="2453"/>
      <c r="AE216" s="2454"/>
      <c r="AF216" s="2455"/>
      <c r="AG216" s="2456"/>
      <c r="AH216" s="1401" t="s">
        <v>2105</v>
      </c>
      <c r="AI216" s="2456"/>
      <c r="AJ216" s="2457"/>
      <c r="AK216" s="2458"/>
      <c r="AL216" s="2459"/>
      <c r="AM216" s="1402" t="s">
        <v>2107</v>
      </c>
      <c r="AN216" s="1403" t="str">
        <f t="shared" si="112"/>
        <v>-：（ｈ）、</v>
      </c>
      <c r="AO216" s="1314" t="str">
        <f t="shared" si="113"/>
        <v>-</v>
      </c>
      <c r="AP216" s="1404"/>
      <c r="AQ216" s="1404"/>
      <c r="AR216" s="1405">
        <f t="shared" si="114"/>
        <v>0</v>
      </c>
      <c r="AU216" s="1383"/>
      <c r="AV216" s="1384"/>
    </row>
    <row r="217" spans="1:48" ht="15.9" customHeight="1">
      <c r="A217" s="1213"/>
      <c r="E217" s="1385"/>
      <c r="F217" s="2460" t="str">
        <f t="shared" si="105"/>
        <v/>
      </c>
      <c r="G217" s="2461"/>
      <c r="I217" s="2462">
        <f t="shared" si="106"/>
        <v>0</v>
      </c>
      <c r="J217" s="2462"/>
      <c r="K217" s="2462">
        <f t="shared" si="107"/>
        <v>0</v>
      </c>
      <c r="L217" s="2462"/>
      <c r="M217" s="2463">
        <f t="shared" si="108"/>
        <v>0</v>
      </c>
      <c r="N217" s="2450"/>
      <c r="O217" s="1386" t="s">
        <v>2122</v>
      </c>
      <c r="P217" s="2450">
        <f t="shared" si="109"/>
        <v>0</v>
      </c>
      <c r="Q217" s="2451"/>
      <c r="S217" s="2464">
        <f t="shared" si="110"/>
        <v>0</v>
      </c>
      <c r="T217" s="2465"/>
      <c r="U217" s="1386" t="s">
        <v>2122</v>
      </c>
      <c r="V217" s="2450">
        <f t="shared" si="111"/>
        <v>0</v>
      </c>
      <c r="W217" s="2451"/>
      <c r="Y217" s="1375" t="s">
        <v>2212</v>
      </c>
      <c r="Z217" s="2452"/>
      <c r="AA217" s="2452"/>
      <c r="AB217" s="2452"/>
      <c r="AC217" s="1400" t="s">
        <v>2211</v>
      </c>
      <c r="AD217" s="2453"/>
      <c r="AE217" s="2454"/>
      <c r="AF217" s="2455"/>
      <c r="AG217" s="2456"/>
      <c r="AH217" s="1401" t="s">
        <v>2105</v>
      </c>
      <c r="AI217" s="2456"/>
      <c r="AJ217" s="2457"/>
      <c r="AK217" s="2458"/>
      <c r="AL217" s="2459"/>
      <c r="AM217" s="1402" t="s">
        <v>2107</v>
      </c>
      <c r="AN217" s="1403" t="str">
        <f t="shared" si="112"/>
        <v>-：（ｈ）、</v>
      </c>
      <c r="AO217" s="1314" t="str">
        <f t="shared" si="113"/>
        <v>-</v>
      </c>
      <c r="AP217" s="1404"/>
      <c r="AQ217" s="1404"/>
      <c r="AR217" s="1405">
        <f t="shared" si="114"/>
        <v>0</v>
      </c>
      <c r="AU217" s="1383"/>
      <c r="AV217" s="1384"/>
    </row>
    <row r="218" spans="1:48" ht="15.9" customHeight="1">
      <c r="A218" s="1213"/>
      <c r="E218" s="1385"/>
      <c r="F218" s="2460" t="str">
        <f t="shared" si="105"/>
        <v/>
      </c>
      <c r="G218" s="2461"/>
      <c r="I218" s="2462">
        <f t="shared" si="106"/>
        <v>0</v>
      </c>
      <c r="J218" s="2462"/>
      <c r="K218" s="2462">
        <f t="shared" si="107"/>
        <v>0</v>
      </c>
      <c r="L218" s="2462"/>
      <c r="M218" s="2463">
        <f t="shared" si="108"/>
        <v>0</v>
      </c>
      <c r="N218" s="2450"/>
      <c r="O218" s="1386" t="s">
        <v>2122</v>
      </c>
      <c r="P218" s="2450">
        <f t="shared" si="109"/>
        <v>0</v>
      </c>
      <c r="Q218" s="2451"/>
      <c r="S218" s="2464">
        <f t="shared" si="110"/>
        <v>0</v>
      </c>
      <c r="T218" s="2465"/>
      <c r="U218" s="1386" t="s">
        <v>2122</v>
      </c>
      <c r="V218" s="2450">
        <f t="shared" si="111"/>
        <v>0</v>
      </c>
      <c r="W218" s="2451"/>
      <c r="Y218" s="1375" t="s">
        <v>2213</v>
      </c>
      <c r="Z218" s="2452"/>
      <c r="AA218" s="2452"/>
      <c r="AB218" s="2452"/>
      <c r="AC218" s="1400" t="s">
        <v>2211</v>
      </c>
      <c r="AD218" s="2453"/>
      <c r="AE218" s="2454"/>
      <c r="AF218" s="2455"/>
      <c r="AG218" s="2456"/>
      <c r="AH218" s="1401" t="s">
        <v>2105</v>
      </c>
      <c r="AI218" s="2456"/>
      <c r="AJ218" s="2457"/>
      <c r="AK218" s="2458"/>
      <c r="AL218" s="2459"/>
      <c r="AM218" s="1402" t="s">
        <v>2107</v>
      </c>
      <c r="AN218" s="1403" t="str">
        <f t="shared" si="112"/>
        <v>-：（ｈ）、</v>
      </c>
      <c r="AO218" s="1314" t="str">
        <f t="shared" si="113"/>
        <v>-</v>
      </c>
      <c r="AP218" s="1404"/>
      <c r="AQ218" s="1404"/>
      <c r="AR218" s="1405">
        <f t="shared" si="114"/>
        <v>0</v>
      </c>
      <c r="AU218" s="1383"/>
      <c r="AV218" s="1384"/>
    </row>
    <row r="219" spans="1:48" ht="15.9" customHeight="1">
      <c r="A219" s="1213"/>
      <c r="E219" s="1385"/>
      <c r="F219" s="2460" t="str">
        <f t="shared" si="105"/>
        <v/>
      </c>
      <c r="G219" s="2461"/>
      <c r="I219" s="2462">
        <f t="shared" si="106"/>
        <v>0</v>
      </c>
      <c r="J219" s="2462"/>
      <c r="K219" s="2462">
        <f t="shared" si="107"/>
        <v>0</v>
      </c>
      <c r="L219" s="2462"/>
      <c r="M219" s="2463">
        <f t="shared" si="108"/>
        <v>0</v>
      </c>
      <c r="N219" s="2450"/>
      <c r="O219" s="1386" t="s">
        <v>2122</v>
      </c>
      <c r="P219" s="2450">
        <f t="shared" si="109"/>
        <v>0</v>
      </c>
      <c r="Q219" s="2451"/>
      <c r="S219" s="2464">
        <f t="shared" si="110"/>
        <v>0</v>
      </c>
      <c r="T219" s="2465"/>
      <c r="U219" s="1386" t="s">
        <v>2122</v>
      </c>
      <c r="V219" s="2450">
        <f t="shared" si="111"/>
        <v>0</v>
      </c>
      <c r="W219" s="2451"/>
      <c r="Y219" s="1375" t="s">
        <v>2214</v>
      </c>
      <c r="Z219" s="2452"/>
      <c r="AA219" s="2452"/>
      <c r="AB219" s="2452"/>
      <c r="AC219" s="1400" t="s">
        <v>2211</v>
      </c>
      <c r="AD219" s="2453"/>
      <c r="AE219" s="2454"/>
      <c r="AF219" s="2455"/>
      <c r="AG219" s="2456"/>
      <c r="AH219" s="1401" t="s">
        <v>2105</v>
      </c>
      <c r="AI219" s="2456"/>
      <c r="AJ219" s="2457"/>
      <c r="AK219" s="2458"/>
      <c r="AL219" s="2459"/>
      <c r="AM219" s="1402" t="s">
        <v>2107</v>
      </c>
      <c r="AN219" s="1403" t="str">
        <f t="shared" si="112"/>
        <v>-：（ｈ）、</v>
      </c>
      <c r="AO219" s="1314" t="str">
        <f t="shared" si="113"/>
        <v>-</v>
      </c>
      <c r="AP219" s="1404"/>
      <c r="AQ219" s="1404"/>
      <c r="AR219" s="1405">
        <f t="shared" si="114"/>
        <v>0</v>
      </c>
      <c r="AU219" s="1383"/>
      <c r="AV219" s="1384"/>
    </row>
    <row r="220" spans="1:48" ht="15.9" customHeight="1">
      <c r="A220" s="1213"/>
      <c r="E220" s="1407"/>
      <c r="F220" s="2460" t="str">
        <f t="shared" si="105"/>
        <v/>
      </c>
      <c r="G220" s="2461"/>
      <c r="I220" s="2462">
        <f t="shared" si="106"/>
        <v>0</v>
      </c>
      <c r="J220" s="2462"/>
      <c r="K220" s="2462">
        <f t="shared" si="107"/>
        <v>0</v>
      </c>
      <c r="L220" s="2462"/>
      <c r="M220" s="2463">
        <f t="shared" si="108"/>
        <v>0</v>
      </c>
      <c r="N220" s="2450"/>
      <c r="O220" s="1386" t="s">
        <v>2122</v>
      </c>
      <c r="P220" s="2450">
        <f t="shared" si="109"/>
        <v>0</v>
      </c>
      <c r="Q220" s="2451"/>
      <c r="S220" s="2464">
        <f t="shared" si="110"/>
        <v>0</v>
      </c>
      <c r="T220" s="2465"/>
      <c r="U220" s="1386" t="s">
        <v>2122</v>
      </c>
      <c r="V220" s="2450">
        <f t="shared" si="111"/>
        <v>0</v>
      </c>
      <c r="W220" s="2451"/>
      <c r="Y220" s="1375" t="s">
        <v>2215</v>
      </c>
      <c r="Z220" s="2452"/>
      <c r="AA220" s="2452"/>
      <c r="AB220" s="2452"/>
      <c r="AC220" s="1400" t="s">
        <v>2211</v>
      </c>
      <c r="AD220" s="2453"/>
      <c r="AE220" s="2454"/>
      <c r="AF220" s="2455"/>
      <c r="AG220" s="2456"/>
      <c r="AH220" s="1401" t="s">
        <v>2105</v>
      </c>
      <c r="AI220" s="2456"/>
      <c r="AJ220" s="2457"/>
      <c r="AK220" s="2458"/>
      <c r="AL220" s="2459"/>
      <c r="AM220" s="1402" t="s">
        <v>2107</v>
      </c>
      <c r="AN220" s="1403" t="str">
        <f t="shared" si="112"/>
        <v>-：（ｈ）、</v>
      </c>
      <c r="AO220" s="1314" t="str">
        <f t="shared" si="113"/>
        <v>-</v>
      </c>
      <c r="AP220" s="1404"/>
      <c r="AQ220" s="1404"/>
      <c r="AR220" s="1405">
        <f t="shared" si="114"/>
        <v>0</v>
      </c>
      <c r="AU220" s="1383"/>
      <c r="AV220" s="1384"/>
    </row>
    <row r="221" spans="1:48" ht="15.9" customHeight="1">
      <c r="A221" s="1213"/>
      <c r="E221" s="1408"/>
      <c r="F221" s="2444" t="str">
        <f t="shared" si="105"/>
        <v/>
      </c>
      <c r="G221" s="2445"/>
      <c r="I221" s="2446">
        <f t="shared" si="106"/>
        <v>0</v>
      </c>
      <c r="J221" s="2446"/>
      <c r="K221" s="2446">
        <f t="shared" si="107"/>
        <v>0</v>
      </c>
      <c r="L221" s="2446"/>
      <c r="M221" s="2447">
        <f t="shared" si="108"/>
        <v>0</v>
      </c>
      <c r="N221" s="2434"/>
      <c r="O221" s="1409" t="s">
        <v>2122</v>
      </c>
      <c r="P221" s="2434">
        <f t="shared" si="109"/>
        <v>0</v>
      </c>
      <c r="Q221" s="2435"/>
      <c r="S221" s="2448">
        <f t="shared" si="110"/>
        <v>0</v>
      </c>
      <c r="T221" s="2449"/>
      <c r="U221" s="1409" t="s">
        <v>2122</v>
      </c>
      <c r="V221" s="2434">
        <f t="shared" si="111"/>
        <v>0</v>
      </c>
      <c r="W221" s="2435"/>
      <c r="Y221" s="1375" t="s">
        <v>2216</v>
      </c>
      <c r="Z221" s="2436"/>
      <c r="AA221" s="2436"/>
      <c r="AB221" s="2436"/>
      <c r="AC221" s="1410" t="s">
        <v>2211</v>
      </c>
      <c r="AD221" s="2437"/>
      <c r="AE221" s="2438"/>
      <c r="AF221" s="2439"/>
      <c r="AG221" s="2440"/>
      <c r="AH221" s="1411" t="s">
        <v>2105</v>
      </c>
      <c r="AI221" s="2440"/>
      <c r="AJ221" s="2441"/>
      <c r="AK221" s="2442"/>
      <c r="AL221" s="2443"/>
      <c r="AM221" s="1412" t="s">
        <v>2107</v>
      </c>
      <c r="AN221" s="1413" t="str">
        <f t="shared" si="112"/>
        <v>-：（ｈ）、</v>
      </c>
      <c r="AO221" s="1314" t="str">
        <f t="shared" si="113"/>
        <v>-</v>
      </c>
      <c r="AP221" s="1414"/>
      <c r="AQ221" s="1414"/>
      <c r="AR221" s="1415">
        <f t="shared" si="114"/>
        <v>0</v>
      </c>
      <c r="AU221" s="1383"/>
      <c r="AV221" s="1384"/>
    </row>
    <row r="222" spans="1:48">
      <c r="A222" s="1213"/>
      <c r="AF222" s="2433" t="s">
        <v>2217</v>
      </c>
      <c r="AG222" s="2433"/>
      <c r="AH222" s="2433"/>
      <c r="AI222" s="2433"/>
      <c r="AJ222" s="2433"/>
    </row>
    <row r="223" spans="1:48">
      <c r="A223" s="1213"/>
    </row>
    <row r="224" spans="1:48">
      <c r="A224" s="1213"/>
      <c r="T224" s="1218"/>
    </row>
  </sheetData>
  <mergeCells count="672">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C140:C141"/>
    <mergeCell ref="D140:D141"/>
    <mergeCell ref="E140:E141"/>
    <mergeCell ref="C143:E143"/>
    <mergeCell ref="Y146:AB146"/>
    <mergeCell ref="AD146:AL147"/>
    <mergeCell ref="F147:I147"/>
    <mergeCell ref="L147:O147"/>
    <mergeCell ref="S147:W147"/>
    <mergeCell ref="Y147:AB147"/>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AI176:AM176"/>
    <mergeCell ref="AN176:AO176"/>
    <mergeCell ref="C192:E193"/>
    <mergeCell ref="G192:H192"/>
    <mergeCell ref="I192:J192"/>
    <mergeCell ref="L192:M192"/>
    <mergeCell ref="N192:O192"/>
    <mergeCell ref="Q192:R192"/>
    <mergeCell ref="Z192:AB193"/>
    <mergeCell ref="AC192:AC193"/>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s>
  <phoneticPr fontId="3"/>
  <dataValidations count="3">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BB3636D5-E021-488F-B252-38C2D46AFC68}">
      <formula1>$AU$2:$AU$6</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78A62AEB-6E9E-412B-AE1E-4E7CEC47B483}">
      <formula1>$AC$197:$AC$221</formula1>
    </dataValidation>
    <dataValidation type="list" allowBlank="1" showInputMessage="1" showErrorMessage="1" sqref="C10:C141" xr:uid="{958384B9-8EFF-4A7C-BD6A-79BAA54FD5A1}">
      <formula1>$E$197:$E$221</formula1>
    </dataValidation>
  </dataValidations>
  <printOptions horizontalCentered="1"/>
  <pageMargins left="0.19685039370078741" right="0.19685039370078741" top="0.78740157480314965" bottom="0.78740157480314965" header="0.31496062992125984" footer="0.31496062992125984"/>
  <pageSetup paperSize="9" scale="74" orientation="landscape" r:id="rId1"/>
  <rowBreaks count="3" manualBreakCount="3">
    <brk id="43" max="44" man="1"/>
    <brk id="144" max="44" man="1"/>
    <brk id="177" max="4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EE20-AADF-45FE-A653-60D3A163F2A2}">
  <sheetPr>
    <tabColor rgb="FFFF0000"/>
    <pageSetUpPr fitToPage="1"/>
  </sheetPr>
  <dimension ref="B1:BD172"/>
  <sheetViews>
    <sheetView view="pageBreakPreview" zoomScale="80" zoomScaleNormal="85" zoomScaleSheetLayoutView="80" workbookViewId="0">
      <pane xSplit="4" ySplit="18" topLeftCell="F19" activePane="bottomRight" state="frozen"/>
      <selection activeCell="M53" sqref="M53"/>
      <selection pane="topRight" activeCell="M53" sqref="M53"/>
      <selection pane="bottomLeft" activeCell="M53" sqref="M53"/>
      <selection pane="bottomRight" activeCell="Y111" sqref="Y111"/>
    </sheetView>
  </sheetViews>
  <sheetFormatPr defaultColWidth="9" defaultRowHeight="12"/>
  <cols>
    <col min="1" max="1" width="1" style="86" customWidth="1"/>
    <col min="2" max="2" width="8.21875" style="86" customWidth="1"/>
    <col min="3" max="3" width="29" style="91" customWidth="1"/>
    <col min="4" max="4" width="7.33203125" style="91" customWidth="1"/>
    <col min="5" max="24" width="5.77734375" style="86" customWidth="1"/>
    <col min="25" max="25" width="100.6640625" style="86" customWidth="1"/>
    <col min="26" max="26" width="1.109375" style="86" customWidth="1"/>
    <col min="27" max="55" width="3.109375" style="86" customWidth="1"/>
    <col min="56" max="16384" width="9" style="86"/>
  </cols>
  <sheetData>
    <row r="1" spans="2:55" ht="16.2">
      <c r="B1" s="196" t="s">
        <v>136</v>
      </c>
    </row>
    <row r="3" spans="2:55" s="88" customFormat="1" ht="13.5" customHeight="1">
      <c r="B3" s="197"/>
      <c r="C3" s="198" t="s">
        <v>119</v>
      </c>
      <c r="D3" s="199"/>
      <c r="E3" s="200">
        <v>2</v>
      </c>
      <c r="F3" s="201">
        <v>1</v>
      </c>
      <c r="G3" s="202">
        <v>7</v>
      </c>
      <c r="H3" s="200">
        <v>11</v>
      </c>
      <c r="I3" s="1485" t="s">
        <v>1481</v>
      </c>
      <c r="J3" s="201" t="s">
        <v>1841</v>
      </c>
      <c r="K3" s="200" t="s">
        <v>1842</v>
      </c>
      <c r="L3" s="200" t="s">
        <v>1843</v>
      </c>
      <c r="M3" s="201">
        <v>20</v>
      </c>
      <c r="N3" s="1485">
        <v>22</v>
      </c>
      <c r="O3" s="1485" t="s">
        <v>1709</v>
      </c>
      <c r="P3" s="201">
        <v>24</v>
      </c>
      <c r="Q3" s="1485">
        <v>28</v>
      </c>
      <c r="R3" s="201">
        <v>29</v>
      </c>
      <c r="S3" s="201" t="s">
        <v>1370</v>
      </c>
      <c r="T3" s="201" t="s">
        <v>1371</v>
      </c>
      <c r="U3" s="201">
        <v>35</v>
      </c>
      <c r="V3" s="201">
        <v>38</v>
      </c>
      <c r="W3" s="1485">
        <v>40</v>
      </c>
      <c r="X3" s="1485">
        <v>41</v>
      </c>
      <c r="Y3" s="209" t="s">
        <v>139</v>
      </c>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row>
    <row r="4" spans="2:55" ht="12" customHeight="1">
      <c r="B4" s="203"/>
      <c r="C4" s="204"/>
      <c r="D4" s="205"/>
      <c r="E4" s="1708" t="s">
        <v>667</v>
      </c>
      <c r="F4" s="1708" t="s">
        <v>124</v>
      </c>
      <c r="G4" s="1702" t="s">
        <v>1939</v>
      </c>
      <c r="H4" s="1702" t="s">
        <v>1741</v>
      </c>
      <c r="I4" s="1702" t="s">
        <v>1106</v>
      </c>
      <c r="J4" s="1702" t="s">
        <v>1840</v>
      </c>
      <c r="K4" s="1696" t="s">
        <v>1008</v>
      </c>
      <c r="L4" s="1696" t="s">
        <v>1009</v>
      </c>
      <c r="M4" s="1699" t="s">
        <v>1814</v>
      </c>
      <c r="N4" s="1702" t="s">
        <v>1107</v>
      </c>
      <c r="O4" s="1705" t="s">
        <v>1108</v>
      </c>
      <c r="P4" s="1696" t="s">
        <v>1010</v>
      </c>
      <c r="Q4" s="1702" t="s">
        <v>1619</v>
      </c>
      <c r="R4" s="1714" t="s">
        <v>1373</v>
      </c>
      <c r="S4" s="1714" t="s">
        <v>1372</v>
      </c>
      <c r="T4" s="1717" t="s">
        <v>792</v>
      </c>
      <c r="U4" s="1705" t="s">
        <v>1562</v>
      </c>
      <c r="V4" s="1711" t="s">
        <v>1007</v>
      </c>
      <c r="W4" s="1705" t="s">
        <v>1519</v>
      </c>
      <c r="X4" s="1711" t="s">
        <v>117</v>
      </c>
      <c r="Y4" s="1686" t="s">
        <v>2219</v>
      </c>
      <c r="Z4" s="1100"/>
      <c r="AA4" s="1100"/>
      <c r="AB4" s="1100"/>
      <c r="AC4" s="1100"/>
      <c r="AD4" s="101"/>
      <c r="AE4" s="1100"/>
      <c r="AF4" s="1100"/>
      <c r="AG4" s="1100"/>
      <c r="AH4" s="1100"/>
      <c r="AI4" s="98"/>
      <c r="AJ4" s="1100"/>
      <c r="AK4" s="1100"/>
      <c r="AL4" s="1100" t="s">
        <v>134</v>
      </c>
      <c r="AM4" s="1100"/>
      <c r="AN4" s="1100" t="s">
        <v>134</v>
      </c>
      <c r="AO4" s="101"/>
      <c r="AP4" s="101"/>
      <c r="AQ4" s="1100"/>
      <c r="AR4" s="1100"/>
      <c r="AS4" s="1102"/>
      <c r="AT4" s="1102"/>
      <c r="AU4" s="1102"/>
      <c r="AV4" s="1102"/>
      <c r="AW4" s="1102"/>
      <c r="AX4" s="1100"/>
      <c r="AY4" s="1102"/>
      <c r="AZ4" s="1102"/>
      <c r="BA4" s="1102"/>
      <c r="BB4" s="1102"/>
      <c r="BC4" s="1692"/>
    </row>
    <row r="5" spans="2:55" ht="12" customHeight="1">
      <c r="B5" s="203"/>
      <c r="C5" s="204"/>
      <c r="D5" s="205"/>
      <c r="E5" s="1709"/>
      <c r="F5" s="1709"/>
      <c r="G5" s="1703"/>
      <c r="H5" s="1703"/>
      <c r="I5" s="1703"/>
      <c r="J5" s="1703"/>
      <c r="K5" s="1697"/>
      <c r="L5" s="1697"/>
      <c r="M5" s="1700"/>
      <c r="N5" s="1703"/>
      <c r="O5" s="1706"/>
      <c r="P5" s="1697"/>
      <c r="Q5" s="1703"/>
      <c r="R5" s="1715"/>
      <c r="S5" s="1715"/>
      <c r="T5" s="1718"/>
      <c r="U5" s="1706"/>
      <c r="V5" s="1712"/>
      <c r="W5" s="1706"/>
      <c r="X5" s="1712"/>
      <c r="Y5" s="1687"/>
      <c r="Z5" s="1100"/>
      <c r="AA5" s="1100"/>
      <c r="AB5" s="1100"/>
      <c r="AC5" s="1100"/>
      <c r="AD5" s="1100"/>
      <c r="AE5" s="1100"/>
      <c r="AF5" s="1100"/>
      <c r="AG5" s="1100"/>
      <c r="AH5" s="1100"/>
      <c r="AI5" s="98"/>
      <c r="AJ5" s="1100"/>
      <c r="AK5" s="1100"/>
      <c r="AL5" s="1100"/>
      <c r="AM5" s="1100"/>
      <c r="AN5" s="1100"/>
      <c r="AO5" s="1100"/>
      <c r="AP5" s="1100"/>
      <c r="AQ5" s="1100"/>
      <c r="AR5" s="1100"/>
      <c r="AS5" s="1102"/>
      <c r="AT5" s="1102"/>
      <c r="AU5" s="1100"/>
      <c r="AV5" s="98"/>
      <c r="AW5" s="1100"/>
      <c r="AX5" s="1100"/>
      <c r="AY5" s="1100"/>
      <c r="AZ5" s="1100"/>
      <c r="BA5" s="1100"/>
      <c r="BB5" s="1100"/>
      <c r="BC5" s="1692"/>
    </row>
    <row r="6" spans="2:55" ht="12" customHeight="1">
      <c r="B6" s="203"/>
      <c r="C6" s="204"/>
      <c r="D6" s="205"/>
      <c r="E6" s="1709"/>
      <c r="F6" s="1709"/>
      <c r="G6" s="1703"/>
      <c r="H6" s="1703"/>
      <c r="I6" s="1703"/>
      <c r="J6" s="1703"/>
      <c r="K6" s="1697"/>
      <c r="L6" s="1697"/>
      <c r="M6" s="1700"/>
      <c r="N6" s="1703"/>
      <c r="O6" s="1706"/>
      <c r="P6" s="1697"/>
      <c r="Q6" s="1703"/>
      <c r="R6" s="1715"/>
      <c r="S6" s="1715"/>
      <c r="T6" s="1718"/>
      <c r="U6" s="1706"/>
      <c r="V6" s="1712"/>
      <c r="W6" s="1706"/>
      <c r="X6" s="1712"/>
      <c r="Y6" s="1687"/>
      <c r="Z6" s="1100"/>
      <c r="AA6" s="1100"/>
      <c r="AB6" s="1100"/>
      <c r="AC6" s="1100"/>
      <c r="AD6" s="1100"/>
      <c r="AE6" s="1100"/>
      <c r="AF6" s="1100"/>
      <c r="AG6" s="1100"/>
      <c r="AH6" s="1100"/>
      <c r="AI6" s="98"/>
      <c r="AJ6" s="1100"/>
      <c r="AK6" s="1100"/>
      <c r="AL6" s="1100"/>
      <c r="AM6" s="1100"/>
      <c r="AN6" s="1100"/>
      <c r="AO6" s="1100"/>
      <c r="AP6" s="1100"/>
      <c r="AQ6" s="1100"/>
      <c r="AR6" s="1100"/>
      <c r="AS6" s="1102"/>
      <c r="AT6" s="1102"/>
      <c r="AU6" s="1100"/>
      <c r="AV6" s="98"/>
      <c r="AW6" s="1100"/>
      <c r="AX6" s="1100"/>
      <c r="AY6" s="1100"/>
      <c r="AZ6" s="1100"/>
      <c r="BA6" s="1100"/>
      <c r="BB6" s="1100"/>
      <c r="BC6" s="1692"/>
    </row>
    <row r="7" spans="2:55" ht="12" customHeight="1">
      <c r="B7" s="203"/>
      <c r="C7" s="204"/>
      <c r="D7" s="205"/>
      <c r="E7" s="1709"/>
      <c r="F7" s="1709"/>
      <c r="G7" s="1703"/>
      <c r="H7" s="1703"/>
      <c r="I7" s="1703"/>
      <c r="J7" s="1703"/>
      <c r="K7" s="1697"/>
      <c r="L7" s="1697"/>
      <c r="M7" s="1700"/>
      <c r="N7" s="1703"/>
      <c r="O7" s="1706"/>
      <c r="P7" s="1697"/>
      <c r="Q7" s="1703"/>
      <c r="R7" s="1715"/>
      <c r="S7" s="1715"/>
      <c r="T7" s="1718"/>
      <c r="U7" s="1706"/>
      <c r="V7" s="1712"/>
      <c r="W7" s="1706"/>
      <c r="X7" s="1712"/>
      <c r="Y7" s="1687"/>
      <c r="Z7" s="1100"/>
      <c r="AA7" s="1100"/>
      <c r="AB7" s="1100"/>
      <c r="AC7" s="1100"/>
      <c r="AD7" s="1100"/>
      <c r="AE7" s="1100"/>
      <c r="AF7" s="1100"/>
      <c r="AG7" s="1100"/>
      <c r="AH7" s="1100"/>
      <c r="AI7" s="98"/>
      <c r="AJ7" s="1100"/>
      <c r="AK7" s="1100"/>
      <c r="AL7" s="1100"/>
      <c r="AM7" s="1100"/>
      <c r="AN7" s="1100"/>
      <c r="AO7" s="1100"/>
      <c r="AP7" s="1100"/>
      <c r="AQ7" s="1100"/>
      <c r="AR7" s="1100"/>
      <c r="AS7" s="1102"/>
      <c r="AT7" s="1102"/>
      <c r="AU7" s="1100"/>
      <c r="AV7" s="98"/>
      <c r="AW7" s="1100"/>
      <c r="AX7" s="1100"/>
      <c r="AY7" s="1100"/>
      <c r="AZ7" s="1100"/>
      <c r="BA7" s="1100"/>
      <c r="BB7" s="1100"/>
      <c r="BC7" s="1692"/>
    </row>
    <row r="8" spans="2:55" ht="12" customHeight="1">
      <c r="B8" s="203"/>
      <c r="C8" s="204"/>
      <c r="D8" s="205"/>
      <c r="E8" s="1709"/>
      <c r="F8" s="1709"/>
      <c r="G8" s="1703"/>
      <c r="H8" s="1703"/>
      <c r="I8" s="1703"/>
      <c r="J8" s="1703"/>
      <c r="K8" s="1697"/>
      <c r="L8" s="1697"/>
      <c r="M8" s="1700"/>
      <c r="N8" s="1703"/>
      <c r="O8" s="1706"/>
      <c r="P8" s="1697"/>
      <c r="Q8" s="1703"/>
      <c r="R8" s="1715"/>
      <c r="S8" s="1715"/>
      <c r="T8" s="1718"/>
      <c r="U8" s="1706"/>
      <c r="V8" s="1712"/>
      <c r="W8" s="1706"/>
      <c r="X8" s="1712"/>
      <c r="Y8" s="1687"/>
      <c r="Z8" s="1100"/>
      <c r="AA8" s="1100"/>
      <c r="AB8" s="1100"/>
      <c r="AC8" s="1100"/>
      <c r="AD8" s="1100"/>
      <c r="AE8" s="1100"/>
      <c r="AF8" s="1100"/>
      <c r="AG8" s="1100"/>
      <c r="AH8" s="1100"/>
      <c r="AI8" s="98"/>
      <c r="AJ8" s="1100"/>
      <c r="AK8" s="1100"/>
      <c r="AL8" s="1100"/>
      <c r="AM8" s="1100"/>
      <c r="AN8" s="1100"/>
      <c r="AO8" s="1100"/>
      <c r="AP8" s="1100"/>
      <c r="AQ8" s="1100"/>
      <c r="AR8" s="1100"/>
      <c r="AS8" s="1102"/>
      <c r="AT8" s="1102"/>
      <c r="AU8" s="1100"/>
      <c r="AV8" s="98"/>
      <c r="AW8" s="1100"/>
      <c r="AX8" s="1100"/>
      <c r="AY8" s="1100"/>
      <c r="AZ8" s="1100"/>
      <c r="BA8" s="1100"/>
      <c r="BB8" s="1100"/>
      <c r="BC8" s="1692"/>
    </row>
    <row r="9" spans="2:55" ht="12" customHeight="1">
      <c r="B9" s="203"/>
      <c r="C9" s="204"/>
      <c r="D9" s="205"/>
      <c r="E9" s="1709"/>
      <c r="F9" s="1709"/>
      <c r="G9" s="1703"/>
      <c r="H9" s="1703"/>
      <c r="I9" s="1703"/>
      <c r="J9" s="1703"/>
      <c r="K9" s="1697"/>
      <c r="L9" s="1697"/>
      <c r="M9" s="1700"/>
      <c r="N9" s="1703"/>
      <c r="O9" s="1706"/>
      <c r="P9" s="1697"/>
      <c r="Q9" s="1703"/>
      <c r="R9" s="1715"/>
      <c r="S9" s="1715"/>
      <c r="T9" s="1718"/>
      <c r="U9" s="1706"/>
      <c r="V9" s="1712"/>
      <c r="W9" s="1706"/>
      <c r="X9" s="1712"/>
      <c r="Y9" s="1687"/>
      <c r="Z9" s="1100"/>
      <c r="AA9" s="1100"/>
      <c r="AB9" s="1100"/>
      <c r="AC9" s="1100"/>
      <c r="AD9" s="1100"/>
      <c r="AE9" s="1100"/>
      <c r="AF9" s="1100"/>
      <c r="AG9" s="1100"/>
      <c r="AH9" s="1100"/>
      <c r="AI9" s="98"/>
      <c r="AJ9" s="1100"/>
      <c r="AK9" s="1100"/>
      <c r="AL9" s="1100"/>
      <c r="AM9" s="1100"/>
      <c r="AN9" s="1100"/>
      <c r="AO9" s="1100"/>
      <c r="AP9" s="1100"/>
      <c r="AQ9" s="1100"/>
      <c r="AR9" s="1100"/>
      <c r="AS9" s="1102"/>
      <c r="AT9" s="1102"/>
      <c r="AU9" s="1100"/>
      <c r="AV9" s="98"/>
      <c r="AW9" s="1100"/>
      <c r="AX9" s="1100"/>
      <c r="AY9" s="1100"/>
      <c r="AZ9" s="1100"/>
      <c r="BA9" s="1100"/>
      <c r="BB9" s="1100"/>
      <c r="BC9" s="1692"/>
    </row>
    <row r="10" spans="2:55" ht="12" customHeight="1">
      <c r="B10" s="203"/>
      <c r="C10" s="204"/>
      <c r="D10" s="205"/>
      <c r="E10" s="1709"/>
      <c r="F10" s="1709"/>
      <c r="G10" s="1703"/>
      <c r="H10" s="1703"/>
      <c r="I10" s="1703"/>
      <c r="J10" s="1703"/>
      <c r="K10" s="1697"/>
      <c r="L10" s="1697"/>
      <c r="M10" s="1700"/>
      <c r="N10" s="1703"/>
      <c r="O10" s="1706"/>
      <c r="P10" s="1697"/>
      <c r="Q10" s="1703"/>
      <c r="R10" s="1715"/>
      <c r="S10" s="1715"/>
      <c r="T10" s="1718"/>
      <c r="U10" s="1706"/>
      <c r="V10" s="1712"/>
      <c r="W10" s="1706"/>
      <c r="X10" s="1712"/>
      <c r="Y10" s="1687"/>
      <c r="Z10" s="1100"/>
      <c r="AA10" s="1100"/>
      <c r="AB10" s="1100"/>
      <c r="AC10" s="1100"/>
      <c r="AD10" s="1100"/>
      <c r="AE10" s="1100"/>
      <c r="AF10" s="1100"/>
      <c r="AG10" s="1100"/>
      <c r="AH10" s="1100"/>
      <c r="AI10" s="98"/>
      <c r="AJ10" s="1100"/>
      <c r="AK10" s="1100"/>
      <c r="AL10" s="1100"/>
      <c r="AM10" s="1100"/>
      <c r="AN10" s="1100"/>
      <c r="AO10" s="1100"/>
      <c r="AP10" s="1100"/>
      <c r="AQ10" s="1100"/>
      <c r="AR10" s="1100"/>
      <c r="AS10" s="1102"/>
      <c r="AT10" s="1102"/>
      <c r="AU10" s="1100"/>
      <c r="AV10" s="98"/>
      <c r="AW10" s="1100"/>
      <c r="AX10" s="1100"/>
      <c r="AY10" s="1100"/>
      <c r="AZ10" s="1100"/>
      <c r="BA10" s="1100"/>
      <c r="BB10" s="1100"/>
      <c r="BC10" s="1692"/>
    </row>
    <row r="11" spans="2:55" ht="12" customHeight="1">
      <c r="B11" s="203"/>
      <c r="C11" s="204"/>
      <c r="D11" s="205"/>
      <c r="E11" s="1709"/>
      <c r="F11" s="1709"/>
      <c r="G11" s="1703"/>
      <c r="H11" s="1703"/>
      <c r="I11" s="1703"/>
      <c r="J11" s="1703"/>
      <c r="K11" s="1697"/>
      <c r="L11" s="1697"/>
      <c r="M11" s="1700"/>
      <c r="N11" s="1703"/>
      <c r="O11" s="1706"/>
      <c r="P11" s="1697"/>
      <c r="Q11" s="1703"/>
      <c r="R11" s="1715"/>
      <c r="S11" s="1715"/>
      <c r="T11" s="1718"/>
      <c r="U11" s="1706"/>
      <c r="V11" s="1712"/>
      <c r="W11" s="1706"/>
      <c r="X11" s="1712"/>
      <c r="Y11" s="1687"/>
      <c r="Z11" s="1100"/>
      <c r="AA11" s="1100"/>
      <c r="AB11" s="1100"/>
      <c r="AC11" s="1100"/>
      <c r="AD11" s="1100"/>
      <c r="AE11" s="1100"/>
      <c r="AF11" s="1100"/>
      <c r="AG11" s="1100"/>
      <c r="AH11" s="1100"/>
      <c r="AI11" s="98"/>
      <c r="AJ11" s="1100"/>
      <c r="AK11" s="1100"/>
      <c r="AL11" s="1100"/>
      <c r="AM11" s="1100"/>
      <c r="AN11" s="1100"/>
      <c r="AO11" s="1100"/>
      <c r="AP11" s="1100"/>
      <c r="AQ11" s="1100"/>
      <c r="AR11" s="1100"/>
      <c r="AS11" s="1102"/>
      <c r="AT11" s="1102"/>
      <c r="AU11" s="1100"/>
      <c r="AV11" s="98"/>
      <c r="AW11" s="1100"/>
      <c r="AX11" s="1100"/>
      <c r="AY11" s="1100"/>
      <c r="AZ11" s="1100"/>
      <c r="BA11" s="1100"/>
      <c r="BB11" s="1100"/>
      <c r="BC11" s="1692"/>
    </row>
    <row r="12" spans="2:55" ht="12" customHeight="1">
      <c r="B12" s="203"/>
      <c r="C12" s="204"/>
      <c r="D12" s="205"/>
      <c r="E12" s="1709"/>
      <c r="F12" s="1709"/>
      <c r="G12" s="1703"/>
      <c r="H12" s="1703"/>
      <c r="I12" s="1703"/>
      <c r="J12" s="1703"/>
      <c r="K12" s="1697"/>
      <c r="L12" s="1697"/>
      <c r="M12" s="1700"/>
      <c r="N12" s="1703"/>
      <c r="O12" s="1706"/>
      <c r="P12" s="1697"/>
      <c r="Q12" s="1703"/>
      <c r="R12" s="1715"/>
      <c r="S12" s="1715"/>
      <c r="T12" s="1718"/>
      <c r="U12" s="1706"/>
      <c r="V12" s="1712"/>
      <c r="W12" s="1706"/>
      <c r="X12" s="1712"/>
      <c r="Y12" s="1687"/>
      <c r="Z12" s="1100"/>
      <c r="AA12" s="1100"/>
      <c r="AB12" s="1100"/>
      <c r="AC12" s="1100"/>
      <c r="AD12" s="1100"/>
      <c r="AE12" s="1100"/>
      <c r="AF12" s="1100"/>
      <c r="AG12" s="1100"/>
      <c r="AH12" s="1100"/>
      <c r="AI12" s="98"/>
      <c r="AJ12" s="1100"/>
      <c r="AK12" s="1100"/>
      <c r="AL12" s="1100"/>
      <c r="AM12" s="1100"/>
      <c r="AN12" s="1100"/>
      <c r="AO12" s="1100"/>
      <c r="AP12" s="1100"/>
      <c r="AQ12" s="1100"/>
      <c r="AR12" s="1100"/>
      <c r="AS12" s="1102"/>
      <c r="AT12" s="1102"/>
      <c r="AU12" s="1100"/>
      <c r="AV12" s="98"/>
      <c r="AW12" s="1100"/>
      <c r="AX12" s="1100"/>
      <c r="AY12" s="1100"/>
      <c r="AZ12" s="1100"/>
      <c r="BA12" s="1100"/>
      <c r="BB12" s="1100"/>
      <c r="BC12" s="1692"/>
    </row>
    <row r="13" spans="2:55" ht="12" customHeight="1">
      <c r="B13" s="203"/>
      <c r="C13" s="204"/>
      <c r="D13" s="205"/>
      <c r="E13" s="1709"/>
      <c r="F13" s="1709"/>
      <c r="G13" s="1703"/>
      <c r="H13" s="1703"/>
      <c r="I13" s="1703"/>
      <c r="J13" s="1703"/>
      <c r="K13" s="1697"/>
      <c r="L13" s="1697"/>
      <c r="M13" s="1700"/>
      <c r="N13" s="1703"/>
      <c r="O13" s="1706"/>
      <c r="P13" s="1697"/>
      <c r="Q13" s="1703"/>
      <c r="R13" s="1715"/>
      <c r="S13" s="1715"/>
      <c r="T13" s="1718"/>
      <c r="U13" s="1706"/>
      <c r="V13" s="1712"/>
      <c r="W13" s="1706"/>
      <c r="X13" s="1712"/>
      <c r="Y13" s="1687"/>
      <c r="Z13" s="1100"/>
      <c r="AA13" s="1100"/>
      <c r="AB13" s="1100"/>
      <c r="AC13" s="1100"/>
      <c r="AD13" s="1100"/>
      <c r="AE13" s="1100"/>
      <c r="AF13" s="1100"/>
      <c r="AG13" s="1100"/>
      <c r="AH13" s="1100"/>
      <c r="AI13" s="98"/>
      <c r="AJ13" s="1100"/>
      <c r="AK13" s="1100"/>
      <c r="AL13" s="1100"/>
      <c r="AM13" s="1100"/>
      <c r="AN13" s="1100"/>
      <c r="AO13" s="1100"/>
      <c r="AP13" s="1100"/>
      <c r="AQ13" s="1100"/>
      <c r="AR13" s="1100"/>
      <c r="AS13" s="1102"/>
      <c r="AT13" s="1102"/>
      <c r="AU13" s="1100"/>
      <c r="AV13" s="98"/>
      <c r="AW13" s="1100"/>
      <c r="AX13" s="1100"/>
      <c r="AY13" s="1100"/>
      <c r="AZ13" s="1100"/>
      <c r="BA13" s="1100"/>
      <c r="BB13" s="1100"/>
      <c r="BC13" s="1692"/>
    </row>
    <row r="14" spans="2:55" ht="12" customHeight="1">
      <c r="B14" s="203"/>
      <c r="C14" s="204"/>
      <c r="D14" s="205"/>
      <c r="E14" s="1709"/>
      <c r="F14" s="1709"/>
      <c r="G14" s="1703"/>
      <c r="H14" s="1703"/>
      <c r="I14" s="1703"/>
      <c r="J14" s="1703"/>
      <c r="K14" s="1697"/>
      <c r="L14" s="1697"/>
      <c r="M14" s="1700"/>
      <c r="N14" s="1703"/>
      <c r="O14" s="1706"/>
      <c r="P14" s="1697"/>
      <c r="Q14" s="1703"/>
      <c r="R14" s="1715"/>
      <c r="S14" s="1715"/>
      <c r="T14" s="1718"/>
      <c r="U14" s="1706"/>
      <c r="V14" s="1712"/>
      <c r="W14" s="1706"/>
      <c r="X14" s="1712"/>
      <c r="Y14" s="1687"/>
      <c r="Z14" s="1100"/>
      <c r="AA14" s="1100"/>
      <c r="AB14" s="1100"/>
      <c r="AC14" s="1100"/>
      <c r="AD14" s="1100"/>
      <c r="AE14" s="1100"/>
      <c r="AF14" s="1100"/>
      <c r="AG14" s="1100"/>
      <c r="AH14" s="1100"/>
      <c r="AI14" s="98"/>
      <c r="AJ14" s="1100"/>
      <c r="AK14" s="1100"/>
      <c r="AL14" s="1100"/>
      <c r="AM14" s="1100"/>
      <c r="AN14" s="1100"/>
      <c r="AO14" s="1100"/>
      <c r="AP14" s="1100"/>
      <c r="AQ14" s="1100"/>
      <c r="AR14" s="1100"/>
      <c r="AS14" s="1102"/>
      <c r="AT14" s="1102"/>
      <c r="AU14" s="1100"/>
      <c r="AV14" s="98"/>
      <c r="AW14" s="1100"/>
      <c r="AX14" s="1100"/>
      <c r="AY14" s="1100"/>
      <c r="AZ14" s="1100"/>
      <c r="BA14" s="1100"/>
      <c r="BB14" s="1100"/>
      <c r="BC14" s="1692"/>
    </row>
    <row r="15" spans="2:55" ht="12" customHeight="1">
      <c r="B15" s="203"/>
      <c r="C15" s="204"/>
      <c r="D15" s="205"/>
      <c r="E15" s="1709"/>
      <c r="F15" s="1709"/>
      <c r="G15" s="1703"/>
      <c r="H15" s="1703"/>
      <c r="I15" s="1703"/>
      <c r="J15" s="1703"/>
      <c r="K15" s="1697"/>
      <c r="L15" s="1697"/>
      <c r="M15" s="1700"/>
      <c r="N15" s="1703"/>
      <c r="O15" s="1706"/>
      <c r="P15" s="1697"/>
      <c r="Q15" s="1703"/>
      <c r="R15" s="1715"/>
      <c r="S15" s="1715"/>
      <c r="T15" s="1718"/>
      <c r="U15" s="1706"/>
      <c r="V15" s="1712"/>
      <c r="W15" s="1706"/>
      <c r="X15" s="1712"/>
      <c r="Y15" s="1687"/>
      <c r="Z15" s="1100"/>
      <c r="AA15" s="1100"/>
      <c r="AB15" s="1100"/>
      <c r="AC15" s="1100"/>
      <c r="AD15" s="1100"/>
      <c r="AE15" s="1100"/>
      <c r="AF15" s="1100"/>
      <c r="AG15" s="1100"/>
      <c r="AH15" s="1100"/>
      <c r="AI15" s="98"/>
      <c r="AJ15" s="1100"/>
      <c r="AK15" s="1100"/>
      <c r="AL15" s="1100"/>
      <c r="AM15" s="1100"/>
      <c r="AN15" s="1100"/>
      <c r="AO15" s="1100"/>
      <c r="AP15" s="1100"/>
      <c r="AQ15" s="1100"/>
      <c r="AR15" s="1100"/>
      <c r="AS15" s="1102"/>
      <c r="AT15" s="1102"/>
      <c r="AU15" s="1100"/>
      <c r="AV15" s="98"/>
      <c r="AW15" s="1100"/>
      <c r="AX15" s="1100"/>
      <c r="AY15" s="1100"/>
      <c r="AZ15" s="1100"/>
      <c r="BA15" s="1100"/>
      <c r="BB15" s="1100"/>
      <c r="BC15" s="1692"/>
    </row>
    <row r="16" spans="2:55" ht="12" customHeight="1">
      <c r="B16" s="203"/>
      <c r="C16" s="204"/>
      <c r="D16" s="205"/>
      <c r="E16" s="1709"/>
      <c r="F16" s="1709"/>
      <c r="G16" s="1703"/>
      <c r="H16" s="1703"/>
      <c r="I16" s="1703"/>
      <c r="J16" s="1703"/>
      <c r="K16" s="1697"/>
      <c r="L16" s="1697"/>
      <c r="M16" s="1700"/>
      <c r="N16" s="1703"/>
      <c r="O16" s="1706"/>
      <c r="P16" s="1697"/>
      <c r="Q16" s="1703"/>
      <c r="R16" s="1715"/>
      <c r="S16" s="1715"/>
      <c r="T16" s="1718"/>
      <c r="U16" s="1706"/>
      <c r="V16" s="1712"/>
      <c r="W16" s="1706"/>
      <c r="X16" s="1712"/>
      <c r="Y16" s="1687"/>
      <c r="Z16" s="1100"/>
      <c r="AA16" s="1100"/>
      <c r="AB16" s="1100"/>
      <c r="AC16" s="1100"/>
      <c r="AD16" s="1100"/>
      <c r="AE16" s="1100"/>
      <c r="AF16" s="1100"/>
      <c r="AG16" s="1100"/>
      <c r="AH16" s="1100"/>
      <c r="AI16" s="98"/>
      <c r="AJ16" s="1100"/>
      <c r="AK16" s="1100"/>
      <c r="AL16" s="1100"/>
      <c r="AM16" s="1100"/>
      <c r="AN16" s="1100"/>
      <c r="AO16" s="1100"/>
      <c r="AP16" s="1100"/>
      <c r="AQ16" s="1100"/>
      <c r="AR16" s="1100"/>
      <c r="AS16" s="1102"/>
      <c r="AT16" s="1102"/>
      <c r="AU16" s="1100"/>
      <c r="AV16" s="98"/>
      <c r="AW16" s="1100"/>
      <c r="AX16" s="1100"/>
      <c r="AY16" s="1100"/>
      <c r="AZ16" s="1100"/>
      <c r="BA16" s="1100"/>
      <c r="BB16" s="1100"/>
      <c r="BC16" s="1692"/>
    </row>
    <row r="17" spans="2:56" ht="12" customHeight="1">
      <c r="B17" s="203"/>
      <c r="C17" s="204"/>
      <c r="D17" s="205"/>
      <c r="E17" s="1709"/>
      <c r="F17" s="1709"/>
      <c r="G17" s="1703"/>
      <c r="H17" s="1703"/>
      <c r="I17" s="1703"/>
      <c r="J17" s="1703"/>
      <c r="K17" s="1697"/>
      <c r="L17" s="1697"/>
      <c r="M17" s="1700"/>
      <c r="N17" s="1703"/>
      <c r="O17" s="1706"/>
      <c r="P17" s="1697"/>
      <c r="Q17" s="1703"/>
      <c r="R17" s="1715"/>
      <c r="S17" s="1715"/>
      <c r="T17" s="1718"/>
      <c r="U17" s="1706"/>
      <c r="V17" s="1712"/>
      <c r="W17" s="1706"/>
      <c r="X17" s="1712"/>
      <c r="Y17" s="1687"/>
      <c r="Z17" s="1100"/>
      <c r="AA17" s="1100"/>
      <c r="AB17" s="1100"/>
      <c r="AC17" s="1100"/>
      <c r="AD17" s="1100"/>
      <c r="AE17" s="1100"/>
      <c r="AF17" s="1100"/>
      <c r="AG17" s="1100"/>
      <c r="AH17" s="1100"/>
      <c r="AI17" s="98"/>
      <c r="AJ17" s="1100"/>
      <c r="AK17" s="1100"/>
      <c r="AL17" s="1100"/>
      <c r="AM17" s="1100"/>
      <c r="AN17" s="1100"/>
      <c r="AO17" s="1100"/>
      <c r="AP17" s="1100"/>
      <c r="AQ17" s="1100"/>
      <c r="AR17" s="1100"/>
      <c r="AS17" s="1100"/>
      <c r="AT17" s="1100"/>
      <c r="AU17" s="1100"/>
      <c r="AV17" s="98"/>
      <c r="AW17" s="1100"/>
      <c r="AX17" s="1100"/>
      <c r="AY17" s="1100"/>
      <c r="AZ17" s="1100"/>
      <c r="BA17" s="1100"/>
      <c r="BB17" s="1100"/>
      <c r="BC17" s="1692"/>
    </row>
    <row r="18" spans="2:56" ht="12" customHeight="1">
      <c r="B18" s="206" t="s">
        <v>120</v>
      </c>
      <c r="C18" s="207" t="s">
        <v>118</v>
      </c>
      <c r="D18" s="208"/>
      <c r="E18" s="1710"/>
      <c r="F18" s="1710"/>
      <c r="G18" s="1704"/>
      <c r="H18" s="1704"/>
      <c r="I18" s="1704"/>
      <c r="J18" s="1704"/>
      <c r="K18" s="1698"/>
      <c r="L18" s="1698"/>
      <c r="M18" s="1701"/>
      <c r="N18" s="1704"/>
      <c r="O18" s="1707"/>
      <c r="P18" s="1698"/>
      <c r="Q18" s="1704"/>
      <c r="R18" s="1716"/>
      <c r="S18" s="1716"/>
      <c r="T18" s="1719"/>
      <c r="U18" s="1707"/>
      <c r="V18" s="1713"/>
      <c r="W18" s="1707"/>
      <c r="X18" s="1713"/>
      <c r="Y18" s="1688"/>
      <c r="Z18" s="1100"/>
      <c r="AA18" s="1100"/>
      <c r="AB18" s="1100"/>
      <c r="AC18" s="1100"/>
      <c r="AD18" s="1100"/>
      <c r="AE18" s="1100"/>
      <c r="AF18" s="1100"/>
      <c r="AG18" s="1100"/>
      <c r="AH18" s="1100"/>
      <c r="AI18" s="98"/>
      <c r="AJ18" s="1100"/>
      <c r="AK18" s="1100"/>
      <c r="AL18" s="1100"/>
      <c r="AM18" s="1100"/>
      <c r="AN18" s="1100"/>
      <c r="AO18" s="1100"/>
      <c r="AP18" s="1100"/>
      <c r="AQ18" s="1100"/>
      <c r="AR18" s="1100"/>
      <c r="AS18" s="1100"/>
      <c r="AT18" s="1100"/>
      <c r="AU18" s="1100"/>
      <c r="AV18" s="98"/>
      <c r="AW18" s="1100"/>
      <c r="AX18" s="1100"/>
      <c r="AY18" s="1100"/>
      <c r="AZ18" s="1100"/>
      <c r="BA18" s="1100"/>
      <c r="BB18" s="1100"/>
      <c r="BC18" s="1692"/>
    </row>
    <row r="19" spans="2:56" ht="13.5" customHeight="1">
      <c r="AG19" s="1100"/>
      <c r="AH19" s="1100"/>
      <c r="AI19" s="98"/>
      <c r="AJ19" s="1100"/>
      <c r="AK19" s="1100"/>
      <c r="AL19" s="1100"/>
      <c r="AM19" s="1100"/>
      <c r="AN19" s="1100"/>
      <c r="AO19" s="1102"/>
      <c r="AP19" s="1102"/>
      <c r="AQ19" s="1102"/>
      <c r="AR19" s="1102"/>
      <c r="AS19" s="1102"/>
      <c r="AT19" s="1102"/>
      <c r="AU19" s="1102"/>
      <c r="AV19" s="1102"/>
      <c r="AW19" s="1102"/>
      <c r="AX19" s="1102"/>
      <c r="AY19" s="1102"/>
      <c r="AZ19" s="1102"/>
      <c r="BA19" s="1102"/>
      <c r="BB19" s="1102"/>
      <c r="BC19" s="1102"/>
      <c r="BD19" s="1102"/>
    </row>
    <row r="20" spans="2:56" s="94" customFormat="1" ht="16.2">
      <c r="B20" s="210" t="s">
        <v>454</v>
      </c>
      <c r="D20" s="94" t="s">
        <v>326</v>
      </c>
      <c r="E20" s="102"/>
      <c r="F20" s="102"/>
      <c r="G20" s="102"/>
      <c r="H20" s="102"/>
      <c r="I20" s="102"/>
      <c r="J20" s="102"/>
      <c r="K20" s="102"/>
      <c r="L20" s="102"/>
      <c r="M20" s="102"/>
      <c r="N20" s="102"/>
      <c r="O20" s="102"/>
      <c r="P20" s="102"/>
      <c r="Q20" s="102"/>
      <c r="R20" s="102"/>
      <c r="S20" s="102"/>
      <c r="T20" s="102"/>
      <c r="U20" s="102"/>
      <c r="V20" s="102"/>
      <c r="W20" s="102"/>
      <c r="X20" s="102"/>
      <c r="AG20" s="1099"/>
      <c r="AH20" s="1099"/>
      <c r="AI20" s="1099"/>
      <c r="AJ20" s="1099"/>
      <c r="AK20" s="1099"/>
      <c r="AL20" s="1099"/>
      <c r="AM20" s="1099"/>
      <c r="AN20" s="1099"/>
      <c r="AO20" s="96"/>
      <c r="AP20" s="96"/>
      <c r="AQ20" s="96"/>
      <c r="AR20" s="96"/>
      <c r="AS20" s="96"/>
      <c r="AT20" s="96"/>
      <c r="AU20" s="96"/>
      <c r="AV20" s="96"/>
      <c r="AW20" s="96"/>
      <c r="AX20" s="96"/>
      <c r="AY20" s="96"/>
      <c r="AZ20" s="96"/>
      <c r="BA20" s="96"/>
      <c r="BB20" s="96"/>
      <c r="BC20" s="96"/>
      <c r="BD20" s="93"/>
    </row>
    <row r="21" spans="2:56" ht="25.05" customHeight="1">
      <c r="B21" s="354" t="s">
        <v>149</v>
      </c>
      <c r="C21" s="1455" t="s">
        <v>193</v>
      </c>
      <c r="D21" s="1456"/>
      <c r="E21" s="1436" t="s">
        <v>190</v>
      </c>
      <c r="F21" s="1436" t="s">
        <v>190</v>
      </c>
      <c r="G21" s="1457" t="s">
        <v>138</v>
      </c>
      <c r="H21" s="1436"/>
      <c r="I21" s="1486"/>
      <c r="J21" s="1487"/>
      <c r="K21" s="1436"/>
      <c r="L21" s="1436"/>
      <c r="M21" s="1436"/>
      <c r="N21" s="1486"/>
      <c r="O21" s="1486"/>
      <c r="P21" s="1436"/>
      <c r="Q21" s="1486"/>
      <c r="R21" s="1436" t="s">
        <v>190</v>
      </c>
      <c r="S21" s="1436" t="s">
        <v>190</v>
      </c>
      <c r="T21" s="1436"/>
      <c r="U21" s="1487"/>
      <c r="V21" s="1436"/>
      <c r="W21" s="1486"/>
      <c r="X21" s="1457"/>
      <c r="Y21" s="607"/>
      <c r="AI21" s="1099"/>
      <c r="AJ21" s="1099"/>
      <c r="AK21" s="1099"/>
      <c r="AL21" s="1099"/>
      <c r="AM21" s="1099"/>
      <c r="AN21" s="1099"/>
      <c r="AO21" s="1099"/>
      <c r="AP21" s="1099"/>
      <c r="AQ21" s="1099"/>
      <c r="AR21" s="1099"/>
      <c r="AS21" s="1676"/>
      <c r="AT21" s="1676"/>
      <c r="AU21" s="1676"/>
      <c r="AV21" s="1676"/>
      <c r="AW21" s="1099"/>
      <c r="AX21" s="1099"/>
      <c r="AY21" s="1099"/>
      <c r="AZ21" s="1676"/>
      <c r="BA21" s="1676"/>
      <c r="BB21" s="1676"/>
      <c r="BC21" s="1676"/>
      <c r="BD21" s="1102"/>
    </row>
    <row r="22" spans="2:56" ht="25.05" customHeight="1">
      <c r="B22" s="360" t="s">
        <v>150</v>
      </c>
      <c r="C22" s="1017" t="s">
        <v>195</v>
      </c>
      <c r="D22" s="1439"/>
      <c r="E22" s="1206" t="s">
        <v>190</v>
      </c>
      <c r="F22" s="1206" t="s">
        <v>190</v>
      </c>
      <c r="G22" s="1433" t="s">
        <v>138</v>
      </c>
      <c r="H22" s="1206"/>
      <c r="I22" s="1433"/>
      <c r="J22" s="1206"/>
      <c r="K22" s="1206"/>
      <c r="L22" s="1206"/>
      <c r="M22" s="1206"/>
      <c r="N22" s="1433"/>
      <c r="O22" s="1433"/>
      <c r="P22" s="1206"/>
      <c r="Q22" s="1433"/>
      <c r="R22" s="1206" t="s">
        <v>190</v>
      </c>
      <c r="S22" s="1206" t="s">
        <v>190</v>
      </c>
      <c r="T22" s="1206"/>
      <c r="U22" s="1206"/>
      <c r="V22" s="1206"/>
      <c r="W22" s="1433"/>
      <c r="X22" s="1433"/>
      <c r="Y22" s="365"/>
      <c r="AI22" s="1099"/>
      <c r="AJ22" s="1099"/>
      <c r="AK22" s="1099"/>
      <c r="AL22" s="1099"/>
      <c r="AM22" s="1099"/>
      <c r="AN22" s="1099"/>
      <c r="AO22" s="1099"/>
      <c r="AP22" s="1099"/>
      <c r="AQ22" s="1099"/>
      <c r="AR22" s="1099"/>
      <c r="AS22" s="1099"/>
      <c r="AT22" s="1099"/>
      <c r="AU22" s="1099"/>
      <c r="AV22" s="1099"/>
      <c r="AW22" s="1099"/>
      <c r="AX22" s="1099"/>
      <c r="AY22" s="1099"/>
      <c r="AZ22" s="1099"/>
      <c r="BA22" s="1099"/>
      <c r="BB22" s="1099"/>
      <c r="BC22" s="1099"/>
      <c r="BD22" s="1102"/>
    </row>
    <row r="23" spans="2:56" ht="25.05" customHeight="1">
      <c r="B23" s="360" t="s">
        <v>151</v>
      </c>
      <c r="C23" s="1017" t="s">
        <v>194</v>
      </c>
      <c r="D23" s="1439"/>
      <c r="E23" s="1206"/>
      <c r="F23" s="1206"/>
      <c r="G23" s="1433"/>
      <c r="H23" s="1206"/>
      <c r="I23" s="1433"/>
      <c r="J23" s="1206"/>
      <c r="K23" s="1206"/>
      <c r="L23" s="1206"/>
      <c r="M23" s="1206"/>
      <c r="N23" s="1433"/>
      <c r="O23" s="1433"/>
      <c r="P23" s="1206"/>
      <c r="Q23" s="1433"/>
      <c r="R23" s="1206"/>
      <c r="S23" s="1206"/>
      <c r="T23" s="1206"/>
      <c r="U23" s="1206"/>
      <c r="V23" s="1206"/>
      <c r="W23" s="1433"/>
      <c r="X23" s="1433"/>
      <c r="Y23" s="365"/>
      <c r="AI23" s="1099"/>
      <c r="AJ23" s="1099"/>
      <c r="AK23" s="1099"/>
      <c r="AL23" s="1099"/>
      <c r="AM23" s="1099"/>
      <c r="AN23" s="1099"/>
      <c r="AO23" s="1099"/>
      <c r="AP23" s="1099"/>
      <c r="AQ23" s="1099"/>
      <c r="AR23" s="1099"/>
      <c r="AS23" s="1099"/>
      <c r="AT23" s="1099"/>
      <c r="AU23" s="1099"/>
      <c r="AV23" s="1099"/>
      <c r="AW23" s="1099"/>
      <c r="AX23" s="1099"/>
      <c r="AY23" s="1099"/>
      <c r="AZ23" s="1099"/>
      <c r="BA23" s="1099"/>
      <c r="BB23" s="1099"/>
      <c r="BC23" s="1099"/>
      <c r="BD23" s="1102"/>
    </row>
    <row r="24" spans="2:56" ht="25.05" customHeight="1">
      <c r="B24" s="360" t="s">
        <v>152</v>
      </c>
      <c r="C24" s="1439" t="s">
        <v>108</v>
      </c>
      <c r="D24" s="1017" t="s">
        <v>164</v>
      </c>
      <c r="E24" s="1206" t="s">
        <v>137</v>
      </c>
      <c r="F24" s="1206" t="s">
        <v>137</v>
      </c>
      <c r="G24" s="1433" t="s">
        <v>138</v>
      </c>
      <c r="H24" s="1433"/>
      <c r="I24" s="1488"/>
      <c r="J24" s="1488"/>
      <c r="K24" s="1488"/>
      <c r="L24" s="1488"/>
      <c r="M24" s="1488"/>
      <c r="N24" s="1488"/>
      <c r="O24" s="1488"/>
      <c r="P24" s="1488"/>
      <c r="Q24" s="1488"/>
      <c r="R24" s="1488"/>
      <c r="S24" s="1488"/>
      <c r="T24" s="1488"/>
      <c r="U24" s="1488"/>
      <c r="V24" s="1488"/>
      <c r="W24" s="1488"/>
      <c r="X24" s="1488"/>
      <c r="Y24" s="365" t="s">
        <v>452</v>
      </c>
      <c r="AI24" s="1099"/>
      <c r="AJ24" s="1099"/>
      <c r="AK24" s="1099"/>
      <c r="AL24" s="1099"/>
      <c r="AM24" s="1099"/>
      <c r="AN24" s="1099"/>
      <c r="AO24" s="1099"/>
      <c r="AP24" s="1099"/>
      <c r="AQ24" s="1099"/>
      <c r="AR24" s="1099"/>
      <c r="AS24" s="1099"/>
      <c r="AT24" s="1099"/>
      <c r="AU24" s="1099"/>
      <c r="AV24" s="1099"/>
      <c r="AW24" s="1099"/>
      <c r="AX24" s="1099"/>
      <c r="AY24" s="1099"/>
      <c r="AZ24" s="1099"/>
      <c r="BA24" s="1099"/>
      <c r="BB24" s="1099"/>
      <c r="BC24" s="1099"/>
      <c r="BD24" s="1102"/>
    </row>
    <row r="25" spans="2:56" ht="25.05" customHeight="1">
      <c r="B25" s="360" t="s">
        <v>153</v>
      </c>
      <c r="C25" s="1017" t="s">
        <v>90</v>
      </c>
      <c r="D25" s="1439" t="s">
        <v>164</v>
      </c>
      <c r="E25" s="1206" t="s">
        <v>137</v>
      </c>
      <c r="F25" s="1206" t="s">
        <v>137</v>
      </c>
      <c r="G25" s="1433" t="s">
        <v>138</v>
      </c>
      <c r="H25" s="1206"/>
      <c r="I25" s="1433"/>
      <c r="J25" s="1206"/>
      <c r="K25" s="1206"/>
      <c r="L25" s="1206"/>
      <c r="M25" s="1206"/>
      <c r="N25" s="1433"/>
      <c r="O25" s="1433"/>
      <c r="P25" s="1206"/>
      <c r="Q25" s="1433"/>
      <c r="R25" s="1206"/>
      <c r="S25" s="1206"/>
      <c r="T25" s="1206"/>
      <c r="U25" s="1206"/>
      <c r="V25" s="1206"/>
      <c r="W25" s="1433"/>
      <c r="X25" s="1433"/>
      <c r="Y25" s="365" t="s">
        <v>1039</v>
      </c>
      <c r="AI25" s="1099"/>
      <c r="AJ25" s="1099"/>
      <c r="AK25" s="1099"/>
      <c r="AL25" s="1099"/>
      <c r="AM25" s="1099"/>
      <c r="AN25" s="1099"/>
      <c r="AO25" s="1099"/>
      <c r="AP25" s="1099"/>
      <c r="AQ25" s="1099"/>
      <c r="AR25" s="1099"/>
      <c r="AS25" s="1099"/>
      <c r="AT25" s="1099"/>
      <c r="AU25" s="1099"/>
      <c r="AV25" s="1099"/>
      <c r="AW25" s="1099"/>
      <c r="AX25" s="1099"/>
      <c r="AY25" s="1099"/>
      <c r="AZ25" s="1099"/>
      <c r="BA25" s="1099"/>
      <c r="BB25" s="1676"/>
      <c r="BC25" s="1676"/>
      <c r="BD25" s="1102"/>
    </row>
    <row r="26" spans="2:56" ht="25.05" customHeight="1">
      <c r="B26" s="360" t="s">
        <v>154</v>
      </c>
      <c r="C26" s="1017" t="s">
        <v>91</v>
      </c>
      <c r="D26" s="1439" t="s">
        <v>164</v>
      </c>
      <c r="E26" s="1206" t="s">
        <v>190</v>
      </c>
      <c r="F26" s="1206" t="s">
        <v>137</v>
      </c>
      <c r="G26" s="1433" t="s">
        <v>191</v>
      </c>
      <c r="H26" s="1206"/>
      <c r="I26" s="1433"/>
      <c r="J26" s="1206"/>
      <c r="K26" s="1206"/>
      <c r="L26" s="1206"/>
      <c r="M26" s="1206"/>
      <c r="N26" s="1433"/>
      <c r="O26" s="1433"/>
      <c r="P26" s="1206"/>
      <c r="Q26" s="1433"/>
      <c r="R26" s="1206"/>
      <c r="S26" s="1206"/>
      <c r="T26" s="1206"/>
      <c r="U26" s="1206"/>
      <c r="V26" s="1206"/>
      <c r="W26" s="1433"/>
      <c r="X26" s="1433"/>
      <c r="Y26" s="365"/>
      <c r="AI26" s="1099"/>
      <c r="AJ26" s="1099"/>
      <c r="AK26" s="1099"/>
      <c r="AL26" s="1099"/>
      <c r="AM26" s="1099"/>
      <c r="AN26" s="1099"/>
      <c r="AO26" s="1099"/>
      <c r="AP26" s="1099"/>
      <c r="AQ26" s="1099"/>
      <c r="AR26" s="1099"/>
      <c r="AS26" s="1099"/>
      <c r="AT26" s="1099"/>
      <c r="AU26" s="1099"/>
      <c r="AV26" s="1099"/>
      <c r="AW26" s="1099"/>
      <c r="AX26" s="1099"/>
      <c r="AY26" s="1099"/>
      <c r="AZ26" s="1099"/>
      <c r="BA26" s="1099"/>
      <c r="BB26" s="1676"/>
      <c r="BC26" s="1676"/>
      <c r="BD26" s="1102"/>
    </row>
    <row r="27" spans="2:56" ht="25.05" customHeight="1">
      <c r="B27" s="360" t="s">
        <v>155</v>
      </c>
      <c r="C27" s="1017" t="s">
        <v>110</v>
      </c>
      <c r="D27" s="1439" t="s">
        <v>164</v>
      </c>
      <c r="E27" s="1206" t="s">
        <v>190</v>
      </c>
      <c r="F27" s="1206" t="s">
        <v>190</v>
      </c>
      <c r="G27" s="1433"/>
      <c r="H27" s="1206"/>
      <c r="I27" s="1433"/>
      <c r="J27" s="1206"/>
      <c r="K27" s="1206"/>
      <c r="L27" s="1206"/>
      <c r="M27" s="1206"/>
      <c r="N27" s="1433"/>
      <c r="O27" s="1433"/>
      <c r="P27" s="1206"/>
      <c r="Q27" s="1433"/>
      <c r="R27" s="1206"/>
      <c r="S27" s="1206"/>
      <c r="T27" s="1206"/>
      <c r="U27" s="1206"/>
      <c r="V27" s="1206"/>
      <c r="W27" s="1433"/>
      <c r="X27" s="1433"/>
      <c r="Y27" s="365"/>
      <c r="AI27" s="1099"/>
      <c r="AJ27" s="1099"/>
      <c r="AK27" s="1099"/>
      <c r="AL27" s="1099"/>
      <c r="AM27" s="1099"/>
      <c r="AN27" s="1099"/>
      <c r="AO27" s="1099"/>
      <c r="AP27" s="1099"/>
      <c r="AQ27" s="1099"/>
      <c r="AR27" s="1099"/>
      <c r="AS27" s="1099"/>
      <c r="AT27" s="1099"/>
      <c r="AU27" s="1099"/>
      <c r="AV27" s="1099"/>
      <c r="AW27" s="1099"/>
      <c r="AX27" s="1099"/>
      <c r="AY27" s="1099"/>
      <c r="AZ27" s="1099"/>
      <c r="BA27" s="1099"/>
      <c r="BB27" s="1676"/>
      <c r="BC27" s="1676"/>
      <c r="BD27" s="1102"/>
    </row>
    <row r="28" spans="2:56" ht="25.05" customHeight="1">
      <c r="B28" s="360" t="s">
        <v>156</v>
      </c>
      <c r="C28" s="1017" t="s">
        <v>753</v>
      </c>
      <c r="D28" s="1439" t="s">
        <v>164</v>
      </c>
      <c r="E28" s="1206" t="s">
        <v>190</v>
      </c>
      <c r="F28" s="1206" t="s">
        <v>190</v>
      </c>
      <c r="G28" s="1433"/>
      <c r="H28" s="1206"/>
      <c r="I28" s="1433"/>
      <c r="J28" s="1206"/>
      <c r="K28" s="1206"/>
      <c r="L28" s="1206"/>
      <c r="M28" s="1206"/>
      <c r="N28" s="1433"/>
      <c r="O28" s="1433"/>
      <c r="P28" s="1206"/>
      <c r="Q28" s="1433"/>
      <c r="R28" s="1206"/>
      <c r="S28" s="1206"/>
      <c r="T28" s="1206"/>
      <c r="U28" s="1206"/>
      <c r="V28" s="1206"/>
      <c r="W28" s="1433"/>
      <c r="X28" s="1433"/>
      <c r="Y28" s="365"/>
      <c r="AI28" s="1099"/>
      <c r="AJ28" s="1099"/>
      <c r="AK28" s="1099"/>
      <c r="AL28" s="1099"/>
      <c r="AM28" s="1099"/>
      <c r="AN28" s="1099"/>
      <c r="AO28" s="1099"/>
      <c r="AP28" s="1099"/>
      <c r="AQ28" s="1099"/>
      <c r="AR28" s="1099"/>
      <c r="AS28" s="1099"/>
      <c r="AT28" s="1099"/>
      <c r="AU28" s="1099"/>
      <c r="AV28" s="1099"/>
      <c r="AW28" s="1099"/>
      <c r="AX28" s="1099"/>
      <c r="AY28" s="1099"/>
      <c r="AZ28" s="1099"/>
      <c r="BA28" s="1099"/>
      <c r="BB28" s="1099"/>
      <c r="BC28" s="1099"/>
      <c r="BD28" s="1102"/>
    </row>
    <row r="29" spans="2:56" ht="25.05" customHeight="1">
      <c r="B29" s="360" t="s">
        <v>157</v>
      </c>
      <c r="C29" s="1017" t="s">
        <v>1374</v>
      </c>
      <c r="D29" s="1439" t="s">
        <v>164</v>
      </c>
      <c r="E29" s="1206" t="s">
        <v>190</v>
      </c>
      <c r="F29" s="1206" t="s">
        <v>190</v>
      </c>
      <c r="G29" s="1433"/>
      <c r="H29" s="1206"/>
      <c r="I29" s="1433"/>
      <c r="J29" s="1206"/>
      <c r="K29" s="1206"/>
      <c r="L29" s="1206"/>
      <c r="M29" s="1206"/>
      <c r="N29" s="1433"/>
      <c r="O29" s="1433"/>
      <c r="P29" s="1206"/>
      <c r="Q29" s="1433"/>
      <c r="R29" s="1206"/>
      <c r="S29" s="1206"/>
      <c r="T29" s="1206"/>
      <c r="U29" s="1206"/>
      <c r="V29" s="1206"/>
      <c r="W29" s="1433"/>
      <c r="X29" s="1433"/>
      <c r="Y29" s="365"/>
      <c r="AI29" s="1099"/>
      <c r="AJ29" s="1099"/>
      <c r="AK29" s="1099"/>
      <c r="AL29" s="1099"/>
      <c r="AM29" s="1099"/>
      <c r="AN29" s="1099"/>
      <c r="AO29" s="1099"/>
      <c r="AP29" s="1099"/>
      <c r="AQ29" s="1099"/>
      <c r="AR29" s="1099"/>
      <c r="AS29" s="1099"/>
      <c r="AT29" s="1099"/>
      <c r="AU29" s="1099"/>
      <c r="AV29" s="1099"/>
      <c r="AW29" s="1099"/>
      <c r="AX29" s="1099"/>
      <c r="AY29" s="1099"/>
      <c r="AZ29" s="1099"/>
      <c r="BA29" s="1099"/>
      <c r="BB29" s="1099"/>
      <c r="BC29" s="1099"/>
      <c r="BD29" s="1102"/>
    </row>
    <row r="30" spans="2:56" ht="25.05" customHeight="1">
      <c r="B30" s="360" t="s">
        <v>158</v>
      </c>
      <c r="C30" s="1017" t="s">
        <v>1375</v>
      </c>
      <c r="D30" s="1439" t="s">
        <v>164</v>
      </c>
      <c r="E30" s="1206" t="s">
        <v>190</v>
      </c>
      <c r="F30" s="1206" t="s">
        <v>190</v>
      </c>
      <c r="G30" s="1433"/>
      <c r="H30" s="1206"/>
      <c r="I30" s="1433"/>
      <c r="J30" s="1206"/>
      <c r="K30" s="1206"/>
      <c r="L30" s="1206"/>
      <c r="M30" s="1206"/>
      <c r="N30" s="1433"/>
      <c r="O30" s="1433"/>
      <c r="P30" s="1206"/>
      <c r="Q30" s="1433"/>
      <c r="R30" s="1206"/>
      <c r="S30" s="1206"/>
      <c r="T30" s="1206"/>
      <c r="U30" s="1206"/>
      <c r="V30" s="1206"/>
      <c r="W30" s="1433"/>
      <c r="X30" s="1433"/>
      <c r="Y30" s="365"/>
      <c r="AI30" s="1099"/>
      <c r="AJ30" s="1099"/>
      <c r="AK30" s="1099"/>
      <c r="AL30" s="1099"/>
      <c r="AM30" s="1099"/>
      <c r="AN30" s="1099"/>
      <c r="AO30" s="1099"/>
      <c r="AP30" s="1099"/>
      <c r="AQ30" s="1099"/>
      <c r="AR30" s="1099"/>
      <c r="AS30" s="1099"/>
      <c r="AT30" s="1099"/>
      <c r="AU30" s="1099"/>
      <c r="AV30" s="1099"/>
      <c r="AW30" s="1099"/>
      <c r="AX30" s="1099"/>
      <c r="AY30" s="1099"/>
      <c r="AZ30" s="1099"/>
      <c r="BA30" s="1099"/>
      <c r="BB30" s="1099"/>
      <c r="BC30" s="1099"/>
      <c r="BD30" s="1102"/>
    </row>
    <row r="31" spans="2:56" ht="25.05" customHeight="1">
      <c r="B31" s="360" t="s">
        <v>159</v>
      </c>
      <c r="C31" s="1017" t="s">
        <v>754</v>
      </c>
      <c r="D31" s="1439" t="s">
        <v>164</v>
      </c>
      <c r="E31" s="1206" t="s">
        <v>190</v>
      </c>
      <c r="F31" s="1206" t="s">
        <v>190</v>
      </c>
      <c r="G31" s="1433"/>
      <c r="H31" s="1206"/>
      <c r="I31" s="1433"/>
      <c r="J31" s="1206"/>
      <c r="K31" s="1206"/>
      <c r="L31" s="1206"/>
      <c r="M31" s="1206"/>
      <c r="N31" s="1433"/>
      <c r="O31" s="1433"/>
      <c r="P31" s="1206"/>
      <c r="Q31" s="1433"/>
      <c r="R31" s="1206"/>
      <c r="S31" s="1206"/>
      <c r="T31" s="1206"/>
      <c r="U31" s="1206"/>
      <c r="V31" s="1206"/>
      <c r="W31" s="1433"/>
      <c r="X31" s="1433"/>
      <c r="Y31" s="365"/>
      <c r="AI31" s="1099"/>
      <c r="AJ31" s="1099"/>
      <c r="AK31" s="1099"/>
      <c r="AL31" s="1099"/>
      <c r="AM31" s="1099"/>
      <c r="AN31" s="1099"/>
      <c r="AO31" s="1099"/>
      <c r="AP31" s="1099"/>
      <c r="AQ31" s="1099"/>
      <c r="AR31" s="1099"/>
      <c r="AS31" s="1099"/>
      <c r="AT31" s="1099"/>
      <c r="AU31" s="1099"/>
      <c r="AV31" s="1099"/>
      <c r="AW31" s="1099"/>
      <c r="AX31" s="1099"/>
      <c r="AY31" s="1099"/>
      <c r="AZ31" s="1099"/>
      <c r="BA31" s="1099"/>
      <c r="BB31" s="1099"/>
      <c r="BC31" s="1099"/>
      <c r="BD31" s="1102"/>
    </row>
    <row r="32" spans="2:56" ht="25.05" customHeight="1">
      <c r="B32" s="360" t="s">
        <v>160</v>
      </c>
      <c r="C32" s="1017" t="s">
        <v>140</v>
      </c>
      <c r="D32" s="1439" t="s">
        <v>164</v>
      </c>
      <c r="E32" s="1206" t="s">
        <v>190</v>
      </c>
      <c r="F32" s="1206" t="s">
        <v>190</v>
      </c>
      <c r="G32" s="1433"/>
      <c r="H32" s="1206"/>
      <c r="I32" s="1433"/>
      <c r="J32" s="1206"/>
      <c r="K32" s="1206"/>
      <c r="L32" s="1206"/>
      <c r="M32" s="1206"/>
      <c r="N32" s="1433"/>
      <c r="O32" s="1433"/>
      <c r="P32" s="1206"/>
      <c r="Q32" s="1433"/>
      <c r="R32" s="1206"/>
      <c r="S32" s="1206"/>
      <c r="T32" s="1206"/>
      <c r="U32" s="1206"/>
      <c r="V32" s="1206"/>
      <c r="W32" s="1433"/>
      <c r="X32" s="1433"/>
      <c r="Y32" s="365" t="s">
        <v>2229</v>
      </c>
      <c r="AI32" s="1099"/>
      <c r="AJ32" s="1099"/>
      <c r="AK32" s="1099"/>
      <c r="AL32" s="1099"/>
      <c r="AM32" s="1099"/>
      <c r="AN32" s="1099"/>
      <c r="AO32" s="1099"/>
      <c r="AP32" s="1099"/>
      <c r="AQ32" s="1099"/>
      <c r="AR32" s="1099"/>
      <c r="AS32" s="1099"/>
      <c r="AT32" s="1099"/>
      <c r="AU32" s="1099"/>
      <c r="AV32" s="1099"/>
      <c r="AW32" s="1099"/>
      <c r="AX32" s="1099"/>
      <c r="AY32" s="1099"/>
      <c r="AZ32" s="1099"/>
      <c r="BA32" s="1099"/>
      <c r="BB32" s="1676"/>
      <c r="BC32" s="1676"/>
      <c r="BD32" s="1102"/>
    </row>
    <row r="33" spans="2:56" ht="25.05" customHeight="1">
      <c r="B33" s="360" t="s">
        <v>161</v>
      </c>
      <c r="C33" s="1017" t="s">
        <v>1404</v>
      </c>
      <c r="D33" s="1439" t="s">
        <v>164</v>
      </c>
      <c r="E33" s="1206" t="s">
        <v>190</v>
      </c>
      <c r="F33" s="1206" t="s">
        <v>190</v>
      </c>
      <c r="G33" s="1433"/>
      <c r="H33" s="1206"/>
      <c r="I33" s="1433"/>
      <c r="J33" s="1206"/>
      <c r="K33" s="1206"/>
      <c r="L33" s="1206"/>
      <c r="M33" s="1206"/>
      <c r="N33" s="1433"/>
      <c r="O33" s="1433"/>
      <c r="P33" s="1206"/>
      <c r="Q33" s="1433"/>
      <c r="R33" s="1206"/>
      <c r="S33" s="1206"/>
      <c r="T33" s="1206"/>
      <c r="U33" s="1206"/>
      <c r="V33" s="1206"/>
      <c r="W33" s="1433"/>
      <c r="X33" s="1433"/>
      <c r="Y33" s="365"/>
      <c r="AI33" s="1099"/>
      <c r="AJ33" s="1099"/>
      <c r="AK33" s="1099"/>
      <c r="AL33" s="1099"/>
      <c r="AM33" s="1099"/>
      <c r="AN33" s="1099"/>
      <c r="AO33" s="1099"/>
      <c r="AP33" s="1099"/>
      <c r="AQ33" s="1099"/>
      <c r="AR33" s="1099"/>
      <c r="AS33" s="1099"/>
      <c r="AT33" s="1099"/>
      <c r="AU33" s="1099"/>
      <c r="AV33" s="1099"/>
      <c r="AW33" s="1099"/>
      <c r="AX33" s="1099"/>
      <c r="AY33" s="1099"/>
      <c r="AZ33" s="1099"/>
      <c r="BA33" s="1099"/>
      <c r="BB33" s="1099"/>
      <c r="BC33" s="1099"/>
      <c r="BD33" s="1102"/>
    </row>
    <row r="34" spans="2:56" ht="25.05" customHeight="1">
      <c r="B34" s="360" t="s">
        <v>162</v>
      </c>
      <c r="C34" s="1017" t="s">
        <v>141</v>
      </c>
      <c r="D34" s="1439" t="s">
        <v>164</v>
      </c>
      <c r="E34" s="1206" t="s">
        <v>190</v>
      </c>
      <c r="F34" s="1206" t="s">
        <v>190</v>
      </c>
      <c r="G34" s="1433"/>
      <c r="H34" s="1206"/>
      <c r="I34" s="1433"/>
      <c r="J34" s="1206"/>
      <c r="K34" s="1206"/>
      <c r="L34" s="1206"/>
      <c r="M34" s="1206"/>
      <c r="N34" s="1433"/>
      <c r="O34" s="1433"/>
      <c r="P34" s="1206"/>
      <c r="Q34" s="1433"/>
      <c r="R34" s="1206"/>
      <c r="S34" s="1206"/>
      <c r="T34" s="1206"/>
      <c r="U34" s="1206"/>
      <c r="V34" s="1206"/>
      <c r="W34" s="1433"/>
      <c r="X34" s="1433"/>
      <c r="Y34" s="365" t="s">
        <v>1897</v>
      </c>
      <c r="AI34" s="1099"/>
      <c r="AJ34" s="1099"/>
      <c r="AK34" s="1099"/>
      <c r="AL34" s="1099"/>
      <c r="AM34" s="1099"/>
      <c r="AN34" s="1099"/>
      <c r="AO34" s="1099"/>
      <c r="AP34" s="1099"/>
      <c r="AQ34" s="1099"/>
      <c r="AR34" s="1099"/>
      <c r="AS34" s="1099"/>
      <c r="AT34" s="1099"/>
      <c r="AU34" s="1099"/>
      <c r="AV34" s="1099"/>
      <c r="AW34" s="1099"/>
      <c r="AX34" s="1099"/>
      <c r="AY34" s="1099"/>
      <c r="AZ34" s="1099"/>
      <c r="BA34" s="1099"/>
      <c r="BB34" s="1676"/>
      <c r="BC34" s="1676"/>
      <c r="BD34" s="1102"/>
    </row>
    <row r="35" spans="2:56" ht="25.05" customHeight="1">
      <c r="B35" s="360" t="s">
        <v>165</v>
      </c>
      <c r="C35" s="1017" t="s">
        <v>142</v>
      </c>
      <c r="D35" s="1439" t="s">
        <v>164</v>
      </c>
      <c r="E35" s="1206" t="s">
        <v>190</v>
      </c>
      <c r="F35" s="1206" t="s">
        <v>190</v>
      </c>
      <c r="G35" s="1433"/>
      <c r="H35" s="1206"/>
      <c r="I35" s="1444"/>
      <c r="J35" s="1443"/>
      <c r="K35" s="1206"/>
      <c r="L35" s="1206"/>
      <c r="M35" s="1206"/>
      <c r="N35" s="1444"/>
      <c r="O35" s="1444"/>
      <c r="P35" s="1206"/>
      <c r="Q35" s="1444"/>
      <c r="R35" s="1206"/>
      <c r="S35" s="1206"/>
      <c r="T35" s="1206"/>
      <c r="U35" s="1443"/>
      <c r="V35" s="1206"/>
      <c r="W35" s="1444"/>
      <c r="X35" s="1433"/>
      <c r="Y35" s="441"/>
      <c r="AI35" s="1099"/>
      <c r="AJ35" s="1099"/>
      <c r="AK35" s="1099"/>
      <c r="AL35" s="1099"/>
      <c r="AM35" s="1099"/>
      <c r="AN35" s="1099"/>
      <c r="AO35" s="1099"/>
      <c r="AP35" s="1099"/>
      <c r="AQ35" s="1099"/>
      <c r="AR35" s="1099"/>
      <c r="AS35" s="1099"/>
      <c r="AT35" s="1099"/>
      <c r="AU35" s="1099"/>
      <c r="AV35" s="1099"/>
      <c r="AW35" s="1099"/>
      <c r="AX35" s="1099"/>
      <c r="AY35" s="1099"/>
      <c r="AZ35" s="1099"/>
      <c r="BA35" s="1099"/>
      <c r="BB35" s="1676"/>
      <c r="BC35" s="1676"/>
      <c r="BD35" s="1102"/>
    </row>
    <row r="36" spans="2:56" ht="50.1" customHeight="1">
      <c r="B36" s="360" t="s">
        <v>166</v>
      </c>
      <c r="C36" s="1017" t="s">
        <v>143</v>
      </c>
      <c r="D36" s="1439" t="s">
        <v>163</v>
      </c>
      <c r="E36" s="1206" t="s">
        <v>190</v>
      </c>
      <c r="F36" s="1206" t="s">
        <v>190</v>
      </c>
      <c r="G36" s="1433" t="s">
        <v>191</v>
      </c>
      <c r="H36" s="1206"/>
      <c r="I36" s="1433"/>
      <c r="J36" s="1206"/>
      <c r="K36" s="1206"/>
      <c r="L36" s="1206"/>
      <c r="M36" s="1206"/>
      <c r="N36" s="1433"/>
      <c r="O36" s="1433"/>
      <c r="P36" s="1206"/>
      <c r="Q36" s="1433"/>
      <c r="R36" s="1206" t="s">
        <v>190</v>
      </c>
      <c r="S36" s="1206" t="s">
        <v>190</v>
      </c>
      <c r="T36" s="1206"/>
      <c r="U36" s="1206"/>
      <c r="V36" s="1206"/>
      <c r="W36" s="1433"/>
      <c r="X36" s="1433"/>
      <c r="Y36" s="365" t="s">
        <v>1210</v>
      </c>
      <c r="AI36" s="1099"/>
      <c r="AJ36" s="1099"/>
      <c r="AK36" s="1099"/>
      <c r="AL36" s="1099"/>
      <c r="AM36" s="1099"/>
      <c r="AN36" s="1099"/>
      <c r="AO36" s="1099"/>
      <c r="AP36" s="1099"/>
      <c r="AQ36" s="1099"/>
      <c r="AR36" s="1099"/>
      <c r="AS36" s="1099"/>
      <c r="AT36" s="1099"/>
      <c r="AU36" s="1099"/>
      <c r="AV36" s="1099"/>
      <c r="AW36" s="1099"/>
      <c r="AX36" s="1099"/>
      <c r="AY36" s="1099"/>
      <c r="AZ36" s="1099"/>
      <c r="BA36" s="1099"/>
      <c r="BB36" s="1676"/>
      <c r="BC36" s="1676"/>
      <c r="BD36" s="1102"/>
    </row>
    <row r="37" spans="2:56" ht="25.05" customHeight="1">
      <c r="B37" s="360" t="s">
        <v>167</v>
      </c>
      <c r="C37" s="1017" t="s">
        <v>144</v>
      </c>
      <c r="D37" s="1439" t="s">
        <v>164</v>
      </c>
      <c r="E37" s="1206" t="s">
        <v>190</v>
      </c>
      <c r="F37" s="1206" t="s">
        <v>190</v>
      </c>
      <c r="G37" s="1433"/>
      <c r="H37" s="1206"/>
      <c r="I37" s="1433"/>
      <c r="J37" s="1206"/>
      <c r="K37" s="1206"/>
      <c r="L37" s="1206"/>
      <c r="M37" s="1206"/>
      <c r="N37" s="1433"/>
      <c r="O37" s="1433"/>
      <c r="P37" s="1206"/>
      <c r="Q37" s="1433"/>
      <c r="R37" s="1206"/>
      <c r="S37" s="1206"/>
      <c r="T37" s="1206"/>
      <c r="U37" s="1206"/>
      <c r="V37" s="1206"/>
      <c r="W37" s="1433"/>
      <c r="X37" s="1433"/>
      <c r="Y37" s="365"/>
      <c r="AI37" s="1099"/>
      <c r="AJ37" s="1099"/>
      <c r="AK37" s="1099"/>
      <c r="AL37" s="1099"/>
      <c r="AM37" s="1099"/>
      <c r="AN37" s="1099"/>
      <c r="AO37" s="1099"/>
      <c r="AP37" s="1099"/>
      <c r="AQ37" s="1099"/>
      <c r="AR37" s="1099"/>
      <c r="AS37" s="1099"/>
      <c r="AT37" s="1099"/>
      <c r="AU37" s="1099"/>
      <c r="AV37" s="1099"/>
      <c r="AW37" s="1099"/>
      <c r="AX37" s="1099"/>
      <c r="AY37" s="1099"/>
      <c r="AZ37" s="1099"/>
      <c r="BA37" s="1099"/>
      <c r="BB37" s="1676"/>
      <c r="BC37" s="1676"/>
      <c r="BD37" s="1102"/>
    </row>
    <row r="38" spans="2:56" ht="25.05" customHeight="1">
      <c r="B38" s="360" t="s">
        <v>168</v>
      </c>
      <c r="C38" s="430" t="s">
        <v>1055</v>
      </c>
      <c r="D38" s="431" t="s">
        <v>327</v>
      </c>
      <c r="E38" s="432" t="s">
        <v>190</v>
      </c>
      <c r="F38" s="432" t="s">
        <v>190</v>
      </c>
      <c r="G38" s="433"/>
      <c r="H38" s="432"/>
      <c r="I38" s="433"/>
      <c r="J38" s="432"/>
      <c r="K38" s="432"/>
      <c r="L38" s="432"/>
      <c r="M38" s="432"/>
      <c r="N38" s="433"/>
      <c r="O38" s="433"/>
      <c r="P38" s="432"/>
      <c r="Q38" s="433"/>
      <c r="R38" s="432"/>
      <c r="S38" s="432"/>
      <c r="T38" s="432"/>
      <c r="U38" s="432"/>
      <c r="V38" s="432"/>
      <c r="W38" s="433"/>
      <c r="X38" s="433"/>
      <c r="Y38" s="434"/>
      <c r="AI38" s="1099"/>
      <c r="AJ38" s="1099"/>
      <c r="AK38" s="1099"/>
      <c r="AL38" s="1099"/>
      <c r="AM38" s="1099"/>
      <c r="AN38" s="1099"/>
      <c r="AO38" s="1099"/>
      <c r="AP38" s="1099"/>
      <c r="AQ38" s="1099"/>
      <c r="AR38" s="1099"/>
      <c r="AS38" s="1099"/>
      <c r="AT38" s="1099"/>
      <c r="AU38" s="1099"/>
      <c r="AV38" s="1099"/>
      <c r="AW38" s="1099"/>
      <c r="AX38" s="1099"/>
      <c r="AY38" s="1099"/>
      <c r="AZ38" s="1099"/>
      <c r="BA38" s="1099"/>
      <c r="BB38" s="1676"/>
      <c r="BC38" s="1676"/>
      <c r="BD38" s="1102"/>
    </row>
    <row r="39" spans="2:56" ht="25.05" customHeight="1">
      <c r="B39" s="360" t="s">
        <v>192</v>
      </c>
      <c r="C39" s="430" t="s">
        <v>1053</v>
      </c>
      <c r="D39" s="431" t="s">
        <v>327</v>
      </c>
      <c r="E39" s="432" t="s">
        <v>190</v>
      </c>
      <c r="F39" s="432" t="s">
        <v>190</v>
      </c>
      <c r="G39" s="433" t="s">
        <v>191</v>
      </c>
      <c r="H39" s="432"/>
      <c r="I39" s="433"/>
      <c r="J39" s="432"/>
      <c r="K39" s="432"/>
      <c r="L39" s="432"/>
      <c r="M39" s="432"/>
      <c r="N39" s="433"/>
      <c r="O39" s="433"/>
      <c r="P39" s="432"/>
      <c r="Q39" s="433"/>
      <c r="R39" s="432"/>
      <c r="S39" s="432"/>
      <c r="T39" s="432"/>
      <c r="U39" s="432"/>
      <c r="V39" s="432"/>
      <c r="W39" s="433"/>
      <c r="X39" s="433"/>
      <c r="Y39" s="434"/>
      <c r="AI39" s="1099"/>
      <c r="AJ39" s="1099"/>
      <c r="AK39" s="1099"/>
      <c r="AL39" s="1099"/>
      <c r="AM39" s="1099"/>
      <c r="AN39" s="1099"/>
      <c r="AO39" s="1099"/>
      <c r="AP39" s="1099"/>
      <c r="AQ39" s="1099"/>
      <c r="AR39" s="1099"/>
      <c r="AS39" s="1099"/>
      <c r="AT39" s="1099"/>
      <c r="AU39" s="1099"/>
      <c r="AV39" s="1099"/>
      <c r="AW39" s="1099"/>
      <c r="AX39" s="1099"/>
      <c r="AY39" s="1099"/>
      <c r="AZ39" s="1099"/>
      <c r="BA39" s="1099"/>
      <c r="BB39" s="1099"/>
      <c r="BC39" s="1099"/>
      <c r="BD39" s="1102"/>
    </row>
    <row r="40" spans="2:56" ht="25.05" customHeight="1">
      <c r="B40" s="360" t="s">
        <v>320</v>
      </c>
      <c r="C40" s="806" t="s">
        <v>744</v>
      </c>
      <c r="D40" s="431" t="s">
        <v>327</v>
      </c>
      <c r="E40" s="432" t="s">
        <v>190</v>
      </c>
      <c r="F40" s="432" t="s">
        <v>190</v>
      </c>
      <c r="G40" s="433" t="s">
        <v>191</v>
      </c>
      <c r="H40" s="432"/>
      <c r="I40" s="433"/>
      <c r="J40" s="432"/>
      <c r="K40" s="432"/>
      <c r="L40" s="432"/>
      <c r="M40" s="432"/>
      <c r="N40" s="433"/>
      <c r="O40" s="433"/>
      <c r="P40" s="432"/>
      <c r="Q40" s="433"/>
      <c r="R40" s="432"/>
      <c r="S40" s="432"/>
      <c r="T40" s="432"/>
      <c r="U40" s="432"/>
      <c r="V40" s="432"/>
      <c r="W40" s="433"/>
      <c r="X40" s="433"/>
      <c r="Y40" s="434"/>
      <c r="AI40" s="1099"/>
      <c r="AJ40" s="1099"/>
      <c r="AK40" s="1099"/>
      <c r="AL40" s="1099"/>
      <c r="AM40" s="1099"/>
      <c r="AN40" s="1099"/>
      <c r="AO40" s="1099"/>
      <c r="AP40" s="1099"/>
      <c r="AQ40" s="1099"/>
      <c r="AR40" s="1099"/>
      <c r="AS40" s="1676"/>
      <c r="AT40" s="1676"/>
      <c r="AU40" s="1676"/>
      <c r="AV40" s="1676"/>
      <c r="AW40" s="1099"/>
      <c r="AX40" s="1099"/>
      <c r="AY40" s="1099"/>
      <c r="AZ40" s="1676"/>
      <c r="BA40" s="1676"/>
      <c r="BB40" s="1676"/>
      <c r="BC40" s="1676"/>
      <c r="BD40" s="1102"/>
    </row>
    <row r="41" spans="2:56" ht="25.05" customHeight="1">
      <c r="B41" s="360" t="s">
        <v>321</v>
      </c>
      <c r="C41" s="430" t="s">
        <v>742</v>
      </c>
      <c r="D41" s="431" t="s">
        <v>327</v>
      </c>
      <c r="E41" s="432" t="s">
        <v>190</v>
      </c>
      <c r="F41" s="432" t="s">
        <v>190</v>
      </c>
      <c r="G41" s="433" t="s">
        <v>191</v>
      </c>
      <c r="H41" s="432"/>
      <c r="I41" s="433"/>
      <c r="J41" s="432"/>
      <c r="K41" s="432"/>
      <c r="L41" s="432"/>
      <c r="M41" s="432"/>
      <c r="N41" s="433"/>
      <c r="O41" s="433"/>
      <c r="P41" s="432"/>
      <c r="Q41" s="433"/>
      <c r="R41" s="432"/>
      <c r="S41" s="432"/>
      <c r="T41" s="432"/>
      <c r="U41" s="432"/>
      <c r="V41" s="432"/>
      <c r="W41" s="433"/>
      <c r="X41" s="433"/>
      <c r="Y41" s="434"/>
      <c r="AI41" s="1099"/>
      <c r="AJ41" s="1099"/>
      <c r="AK41" s="1099"/>
      <c r="AL41" s="1099"/>
      <c r="AM41" s="1099"/>
      <c r="AN41" s="1099"/>
      <c r="AO41" s="1099"/>
      <c r="AP41" s="1099"/>
      <c r="AQ41" s="1099"/>
      <c r="AR41" s="1099"/>
      <c r="AS41" s="1099"/>
      <c r="AT41" s="1099"/>
      <c r="AU41" s="1099"/>
      <c r="AV41" s="1099"/>
      <c r="AW41" s="1099"/>
      <c r="AX41" s="1099"/>
      <c r="AY41" s="1099"/>
      <c r="AZ41" s="1099"/>
      <c r="BA41" s="1099"/>
      <c r="BB41" s="1099"/>
      <c r="BC41" s="1099"/>
      <c r="BD41" s="1102"/>
    </row>
    <row r="42" spans="2:56" ht="25.05" customHeight="1">
      <c r="B42" s="360" t="s">
        <v>738</v>
      </c>
      <c r="C42" s="430" t="s">
        <v>743</v>
      </c>
      <c r="D42" s="431" t="s">
        <v>327</v>
      </c>
      <c r="E42" s="432" t="s">
        <v>190</v>
      </c>
      <c r="F42" s="432" t="s">
        <v>190</v>
      </c>
      <c r="G42" s="433" t="s">
        <v>191</v>
      </c>
      <c r="H42" s="432"/>
      <c r="I42" s="433"/>
      <c r="J42" s="432"/>
      <c r="K42" s="432"/>
      <c r="L42" s="432"/>
      <c r="M42" s="432"/>
      <c r="N42" s="433"/>
      <c r="O42" s="433"/>
      <c r="P42" s="432"/>
      <c r="Q42" s="433"/>
      <c r="R42" s="432"/>
      <c r="S42" s="432"/>
      <c r="T42" s="432"/>
      <c r="U42" s="432"/>
      <c r="V42" s="432"/>
      <c r="W42" s="433"/>
      <c r="X42" s="433"/>
      <c r="Y42" s="434"/>
      <c r="AI42" s="1099"/>
      <c r="AJ42" s="1099"/>
      <c r="AK42" s="1099"/>
      <c r="AL42" s="1099"/>
      <c r="AM42" s="1099"/>
      <c r="AN42" s="1099"/>
      <c r="AO42" s="1099"/>
      <c r="AP42" s="1099"/>
      <c r="AQ42" s="1099"/>
      <c r="AR42" s="1099"/>
      <c r="AS42" s="1099"/>
      <c r="AT42" s="1099"/>
      <c r="AU42" s="1099"/>
      <c r="AV42" s="1099"/>
      <c r="AW42" s="1099"/>
      <c r="AX42" s="1099"/>
      <c r="AY42" s="1099"/>
      <c r="AZ42" s="1099"/>
      <c r="BA42" s="1099"/>
      <c r="BB42" s="1099"/>
      <c r="BC42" s="1099"/>
      <c r="BD42" s="1102"/>
    </row>
    <row r="43" spans="2:56" ht="25.05" customHeight="1">
      <c r="B43" s="360" t="s">
        <v>739</v>
      </c>
      <c r="C43" s="430" t="s">
        <v>745</v>
      </c>
      <c r="D43" s="431" t="s">
        <v>327</v>
      </c>
      <c r="E43" s="432" t="s">
        <v>190</v>
      </c>
      <c r="F43" s="432" t="s">
        <v>190</v>
      </c>
      <c r="G43" s="433"/>
      <c r="H43" s="432"/>
      <c r="I43" s="433"/>
      <c r="J43" s="432"/>
      <c r="K43" s="432"/>
      <c r="L43" s="432"/>
      <c r="M43" s="432"/>
      <c r="N43" s="433"/>
      <c r="O43" s="433"/>
      <c r="P43" s="432"/>
      <c r="Q43" s="433"/>
      <c r="R43" s="432"/>
      <c r="S43" s="432"/>
      <c r="T43" s="432"/>
      <c r="U43" s="432"/>
      <c r="V43" s="432"/>
      <c r="W43" s="433"/>
      <c r="X43" s="433"/>
      <c r="Y43" s="434"/>
      <c r="AI43" s="1099"/>
      <c r="AJ43" s="1099"/>
      <c r="AK43" s="1099"/>
      <c r="AL43" s="1099"/>
      <c r="AM43" s="1099"/>
      <c r="AN43" s="1099"/>
      <c r="AO43" s="1099"/>
      <c r="AP43" s="1099"/>
      <c r="AQ43" s="1099"/>
      <c r="AR43" s="1099"/>
      <c r="AS43" s="1099"/>
      <c r="AT43" s="1099"/>
      <c r="AU43" s="1099"/>
      <c r="AV43" s="1099"/>
      <c r="AW43" s="1099"/>
      <c r="AX43" s="1099"/>
      <c r="AY43" s="1099"/>
      <c r="AZ43" s="1099"/>
      <c r="BA43" s="1099"/>
      <c r="BB43" s="1099"/>
      <c r="BC43" s="1099"/>
      <c r="BD43" s="1102"/>
    </row>
    <row r="44" spans="2:56" ht="25.05" customHeight="1">
      <c r="B44" s="360" t="s">
        <v>740</v>
      </c>
      <c r="C44" s="1017" t="s">
        <v>147</v>
      </c>
      <c r="D44" s="1439" t="s">
        <v>327</v>
      </c>
      <c r="E44" s="1206" t="s">
        <v>190</v>
      </c>
      <c r="F44" s="1206" t="s">
        <v>190</v>
      </c>
      <c r="G44" s="1433" t="s">
        <v>138</v>
      </c>
      <c r="H44" s="1206"/>
      <c r="I44" s="1433"/>
      <c r="J44" s="1206"/>
      <c r="K44" s="1206"/>
      <c r="L44" s="1206"/>
      <c r="M44" s="1206"/>
      <c r="N44" s="1433"/>
      <c r="O44" s="1433"/>
      <c r="P44" s="1206"/>
      <c r="Q44" s="1433"/>
      <c r="R44" s="1206"/>
      <c r="S44" s="1206"/>
      <c r="T44" s="1206"/>
      <c r="U44" s="1206"/>
      <c r="V44" s="1206"/>
      <c r="W44" s="1433"/>
      <c r="X44" s="1433"/>
      <c r="Y44" s="365"/>
      <c r="AI44" s="1099"/>
      <c r="AJ44" s="1099"/>
      <c r="AK44" s="1099"/>
      <c r="AL44" s="1099"/>
      <c r="AM44" s="1099"/>
      <c r="AN44" s="1099"/>
      <c r="AO44" s="1099"/>
      <c r="AP44" s="1099"/>
      <c r="AQ44" s="1099"/>
      <c r="AR44" s="1099"/>
      <c r="AS44" s="1099"/>
      <c r="AT44" s="1099"/>
      <c r="AU44" s="1099"/>
      <c r="AV44" s="1099"/>
      <c r="AW44" s="1099"/>
      <c r="AX44" s="1099"/>
      <c r="AY44" s="1099"/>
      <c r="AZ44" s="1099"/>
      <c r="BA44" s="1099"/>
      <c r="BB44" s="1676"/>
      <c r="BC44" s="1676"/>
      <c r="BD44" s="1102"/>
    </row>
    <row r="45" spans="2:56" ht="25.05" customHeight="1">
      <c r="B45" s="360" t="s">
        <v>741</v>
      </c>
      <c r="C45" s="1017" t="s">
        <v>148</v>
      </c>
      <c r="D45" s="1439" t="s">
        <v>327</v>
      </c>
      <c r="E45" s="1206" t="s">
        <v>190</v>
      </c>
      <c r="F45" s="1206" t="s">
        <v>190</v>
      </c>
      <c r="G45" s="1433" t="s">
        <v>138</v>
      </c>
      <c r="H45" s="1206"/>
      <c r="I45" s="1433"/>
      <c r="J45" s="1206"/>
      <c r="K45" s="1206"/>
      <c r="L45" s="1206"/>
      <c r="M45" s="1206"/>
      <c r="N45" s="1433"/>
      <c r="O45" s="1433"/>
      <c r="P45" s="1206"/>
      <c r="Q45" s="1433"/>
      <c r="R45" s="1206"/>
      <c r="S45" s="1206"/>
      <c r="T45" s="1206" t="s">
        <v>190</v>
      </c>
      <c r="U45" s="1206"/>
      <c r="V45" s="1206"/>
      <c r="W45" s="1433"/>
      <c r="X45" s="1433"/>
      <c r="Y45" s="365"/>
      <c r="AI45" s="1099"/>
      <c r="AJ45" s="1099"/>
      <c r="AK45" s="1099"/>
      <c r="AL45" s="1099"/>
      <c r="AM45" s="1099"/>
      <c r="AN45" s="1099"/>
      <c r="AO45" s="1099"/>
      <c r="AP45" s="1099"/>
      <c r="AQ45" s="1099"/>
      <c r="AR45" s="1099"/>
      <c r="AS45" s="1099"/>
      <c r="AT45" s="1099"/>
      <c r="AU45" s="1099"/>
      <c r="AV45" s="1099"/>
      <c r="AW45" s="1099"/>
      <c r="AX45" s="1099"/>
      <c r="AY45" s="1099"/>
      <c r="AZ45" s="1099"/>
      <c r="BA45" s="1099"/>
      <c r="BB45" s="1676"/>
      <c r="BC45" s="1676"/>
      <c r="BD45" s="1102"/>
    </row>
    <row r="46" spans="2:56" ht="25.05" customHeight="1">
      <c r="B46" s="360" t="s">
        <v>1015</v>
      </c>
      <c r="C46" s="1017" t="s">
        <v>755</v>
      </c>
      <c r="D46" s="1439" t="s">
        <v>164</v>
      </c>
      <c r="E46" s="1206" t="s">
        <v>137</v>
      </c>
      <c r="F46" s="1206" t="s">
        <v>137</v>
      </c>
      <c r="G46" s="1433" t="s">
        <v>138</v>
      </c>
      <c r="H46" s="1206"/>
      <c r="I46" s="1433"/>
      <c r="J46" s="1206"/>
      <c r="K46" s="1206"/>
      <c r="L46" s="1206"/>
      <c r="M46" s="1206"/>
      <c r="N46" s="1433"/>
      <c r="O46" s="1433"/>
      <c r="P46" s="1206"/>
      <c r="Q46" s="1433"/>
      <c r="R46" s="1206"/>
      <c r="S46" s="1206"/>
      <c r="T46" s="1206"/>
      <c r="U46" s="1206"/>
      <c r="V46" s="1206" t="s">
        <v>190</v>
      </c>
      <c r="W46" s="1433"/>
      <c r="X46" s="1433"/>
      <c r="Y46" s="365" t="s">
        <v>1898</v>
      </c>
      <c r="AI46" s="1099"/>
      <c r="AJ46" s="1099"/>
      <c r="AK46" s="1099"/>
      <c r="AL46" s="1099"/>
      <c r="AM46" s="1099"/>
      <c r="AN46" s="1099"/>
      <c r="AO46" s="1099"/>
      <c r="AP46" s="1099"/>
      <c r="AQ46" s="1099"/>
      <c r="AR46" s="1099"/>
      <c r="AS46" s="1099"/>
      <c r="AT46" s="1099"/>
      <c r="AU46" s="1099"/>
      <c r="AV46" s="1099"/>
      <c r="AW46" s="1099"/>
      <c r="AX46" s="1099"/>
      <c r="AY46" s="1099"/>
      <c r="AZ46" s="1099"/>
      <c r="BA46" s="1099"/>
      <c r="BB46" s="1676"/>
      <c r="BC46" s="1676"/>
      <c r="BD46" s="1102"/>
    </row>
    <row r="47" spans="2:56" ht="25.05" customHeight="1">
      <c r="B47" s="360" t="s">
        <v>1016</v>
      </c>
      <c r="C47" s="1017" t="s">
        <v>145</v>
      </c>
      <c r="D47" s="1439" t="s">
        <v>164</v>
      </c>
      <c r="E47" s="1206" t="s">
        <v>190</v>
      </c>
      <c r="F47" s="1206" t="s">
        <v>190</v>
      </c>
      <c r="G47" s="1433"/>
      <c r="H47" s="1206"/>
      <c r="I47" s="1433"/>
      <c r="J47" s="1206"/>
      <c r="K47" s="1206"/>
      <c r="L47" s="1206"/>
      <c r="M47" s="1206"/>
      <c r="N47" s="1433"/>
      <c r="O47" s="1433"/>
      <c r="P47" s="1206"/>
      <c r="Q47" s="1433"/>
      <c r="R47" s="1206"/>
      <c r="S47" s="1206"/>
      <c r="T47" s="1206"/>
      <c r="U47" s="1206"/>
      <c r="V47" s="1206"/>
      <c r="W47" s="1433"/>
      <c r="X47" s="1433"/>
      <c r="Y47" s="365"/>
      <c r="AI47" s="1099"/>
      <c r="AJ47" s="1099"/>
      <c r="AK47" s="1099"/>
      <c r="AL47" s="1099"/>
      <c r="AM47" s="1099"/>
      <c r="AN47" s="1099"/>
      <c r="AO47" s="1099"/>
      <c r="AP47" s="1099"/>
      <c r="AQ47" s="1099"/>
      <c r="AR47" s="1099"/>
      <c r="AS47" s="1099"/>
      <c r="AT47" s="1099"/>
      <c r="AU47" s="1099"/>
      <c r="AV47" s="1099"/>
      <c r="AW47" s="1099"/>
      <c r="AX47" s="1099"/>
      <c r="AY47" s="1099"/>
      <c r="AZ47" s="1099"/>
      <c r="BA47" s="1099"/>
      <c r="BB47" s="1676"/>
      <c r="BC47" s="1676"/>
      <c r="BD47" s="1102"/>
    </row>
    <row r="48" spans="2:56" ht="25.05" customHeight="1">
      <c r="B48" s="360" t="s">
        <v>1017</v>
      </c>
      <c r="C48" s="1017" t="s">
        <v>146</v>
      </c>
      <c r="D48" s="1439" t="s">
        <v>164</v>
      </c>
      <c r="E48" s="1206" t="s">
        <v>190</v>
      </c>
      <c r="F48" s="1206" t="s">
        <v>190</v>
      </c>
      <c r="G48" s="1433"/>
      <c r="H48" s="1206"/>
      <c r="I48" s="1433" t="s">
        <v>190</v>
      </c>
      <c r="J48" s="1206"/>
      <c r="K48" s="1206"/>
      <c r="L48" s="1206"/>
      <c r="M48" s="1206"/>
      <c r="N48" s="1433"/>
      <c r="O48" s="1433"/>
      <c r="P48" s="1206"/>
      <c r="Q48" s="1433"/>
      <c r="R48" s="1206"/>
      <c r="S48" s="1206"/>
      <c r="T48" s="1206"/>
      <c r="U48" s="1206"/>
      <c r="V48" s="1206"/>
      <c r="W48" s="1433"/>
      <c r="X48" s="1433"/>
      <c r="Y48" s="365"/>
      <c r="AI48" s="1099"/>
      <c r="AJ48" s="1099"/>
      <c r="AK48" s="1099"/>
      <c r="AL48" s="1099"/>
      <c r="AM48" s="1099"/>
      <c r="AN48" s="1099"/>
      <c r="AO48" s="1099"/>
      <c r="AP48" s="1099"/>
      <c r="AQ48" s="1099"/>
      <c r="AR48" s="1099"/>
      <c r="AS48" s="1099"/>
      <c r="AT48" s="1099"/>
      <c r="AU48" s="1099"/>
      <c r="AV48" s="1099"/>
      <c r="AW48" s="1099"/>
      <c r="AX48" s="1099"/>
      <c r="AY48" s="1099"/>
      <c r="AZ48" s="1099"/>
      <c r="BA48" s="1099"/>
      <c r="BB48" s="1676"/>
      <c r="BC48" s="1676"/>
      <c r="BD48" s="1102"/>
    </row>
    <row r="49" spans="2:56" ht="25.05" customHeight="1">
      <c r="B49" s="360" t="s">
        <v>1018</v>
      </c>
      <c r="C49" s="1017" t="s">
        <v>1751</v>
      </c>
      <c r="D49" s="1439" t="s">
        <v>164</v>
      </c>
      <c r="E49" s="1206" t="s">
        <v>190</v>
      </c>
      <c r="F49" s="1206" t="s">
        <v>190</v>
      </c>
      <c r="G49" s="1433"/>
      <c r="H49" s="1206"/>
      <c r="I49" s="1433"/>
      <c r="J49" s="1206"/>
      <c r="K49" s="1206"/>
      <c r="L49" s="1206"/>
      <c r="M49" s="1206"/>
      <c r="N49" s="1433"/>
      <c r="O49" s="1433"/>
      <c r="P49" s="1206"/>
      <c r="Q49" s="1433"/>
      <c r="R49" s="1206"/>
      <c r="S49" s="1206"/>
      <c r="T49" s="1206"/>
      <c r="U49" s="1206"/>
      <c r="V49" s="1206"/>
      <c r="W49" s="1433" t="s">
        <v>190</v>
      </c>
      <c r="X49" s="1433"/>
      <c r="Y49" s="1104"/>
      <c r="AI49" s="1099"/>
      <c r="AJ49" s="1099"/>
      <c r="AK49" s="1099"/>
      <c r="AL49" s="1099"/>
      <c r="AM49" s="1099"/>
      <c r="AN49" s="1099"/>
      <c r="AO49" s="1099"/>
      <c r="AP49" s="1099"/>
      <c r="AQ49" s="1099"/>
      <c r="AR49" s="1099"/>
      <c r="AS49" s="1099"/>
      <c r="AT49" s="1099"/>
      <c r="AU49" s="1099"/>
      <c r="AV49" s="1099"/>
      <c r="AW49" s="1099"/>
      <c r="AX49" s="1099"/>
      <c r="AY49" s="1099"/>
      <c r="AZ49" s="1099"/>
      <c r="BA49" s="1099"/>
      <c r="BB49" s="1099"/>
      <c r="BC49" s="1099"/>
      <c r="BD49" s="1102"/>
    </row>
    <row r="50" spans="2:56" ht="25.05" customHeight="1">
      <c r="B50" s="360" t="s">
        <v>1019</v>
      </c>
      <c r="C50" s="1017" t="s">
        <v>756</v>
      </c>
      <c r="D50" s="1439" t="s">
        <v>1023</v>
      </c>
      <c r="E50" s="1206" t="s">
        <v>190</v>
      </c>
      <c r="F50" s="1206" t="s">
        <v>190</v>
      </c>
      <c r="G50" s="1433"/>
      <c r="H50" s="1206"/>
      <c r="I50" s="1433"/>
      <c r="J50" s="1206"/>
      <c r="K50" s="1206"/>
      <c r="L50" s="1206"/>
      <c r="M50" s="1206"/>
      <c r="N50" s="1433"/>
      <c r="O50" s="1433"/>
      <c r="P50" s="1206"/>
      <c r="Q50" s="1433"/>
      <c r="R50" s="1206"/>
      <c r="S50" s="1206"/>
      <c r="T50" s="1206"/>
      <c r="U50" s="1206"/>
      <c r="V50" s="1206"/>
      <c r="W50" s="1433"/>
      <c r="X50" s="1433"/>
      <c r="Y50" s="365"/>
      <c r="AI50" s="1099"/>
      <c r="AJ50" s="1099"/>
      <c r="AK50" s="1099"/>
      <c r="AL50" s="1099"/>
      <c r="AM50" s="1099"/>
      <c r="AN50" s="1099"/>
      <c r="AO50" s="1099"/>
      <c r="AP50" s="1099"/>
      <c r="AQ50" s="1099"/>
      <c r="AR50" s="1099"/>
      <c r="AS50" s="1099"/>
      <c r="AT50" s="1099"/>
      <c r="AU50" s="1099"/>
      <c r="AV50" s="1099"/>
      <c r="AW50" s="1099"/>
      <c r="AX50" s="1099"/>
      <c r="AY50" s="1099"/>
      <c r="AZ50" s="1099"/>
      <c r="BA50" s="1099"/>
      <c r="BB50" s="1099"/>
      <c r="BC50" s="1099"/>
      <c r="BD50" s="1102"/>
    </row>
    <row r="51" spans="2:56" ht="25.05" customHeight="1">
      <c r="B51" s="360" t="s">
        <v>1020</v>
      </c>
      <c r="C51" s="1017" t="s">
        <v>112</v>
      </c>
      <c r="D51" s="1439" t="s">
        <v>163</v>
      </c>
      <c r="E51" s="1206" t="s">
        <v>190</v>
      </c>
      <c r="F51" s="1206" t="s">
        <v>190</v>
      </c>
      <c r="G51" s="1433"/>
      <c r="H51" s="1206"/>
      <c r="I51" s="1433"/>
      <c r="J51" s="1206"/>
      <c r="K51" s="1206"/>
      <c r="L51" s="1206"/>
      <c r="M51" s="1206"/>
      <c r="N51" s="1433"/>
      <c r="O51" s="1433"/>
      <c r="P51" s="1206"/>
      <c r="Q51" s="1433"/>
      <c r="R51" s="1206"/>
      <c r="S51" s="1206"/>
      <c r="T51" s="1206"/>
      <c r="U51" s="1206"/>
      <c r="V51" s="1206"/>
      <c r="W51" s="1433"/>
      <c r="X51" s="1433" t="s">
        <v>190</v>
      </c>
      <c r="Y51" s="365"/>
      <c r="AI51" s="1099"/>
      <c r="AJ51" s="1099"/>
      <c r="AK51" s="1099"/>
      <c r="AL51" s="1099"/>
      <c r="AM51" s="1099"/>
      <c r="AN51" s="1099"/>
      <c r="AO51" s="1099"/>
      <c r="AP51" s="1099"/>
      <c r="AQ51" s="1099"/>
      <c r="AR51" s="1099"/>
      <c r="AS51" s="1676"/>
      <c r="AT51" s="1676"/>
      <c r="AU51" s="1676"/>
      <c r="AV51" s="1676"/>
      <c r="AW51" s="1099"/>
      <c r="AX51" s="1099"/>
      <c r="AY51" s="1099"/>
      <c r="AZ51" s="1676"/>
      <c r="BA51" s="1676"/>
      <c r="BB51" s="1676"/>
      <c r="BC51" s="1676"/>
      <c r="BD51" s="1102"/>
    </row>
    <row r="52" spans="2:56" ht="25.05" customHeight="1">
      <c r="B52" s="360" t="s">
        <v>1021</v>
      </c>
      <c r="C52" s="1440" t="s">
        <v>757</v>
      </c>
      <c r="D52" s="1439" t="s">
        <v>1023</v>
      </c>
      <c r="E52" s="1206" t="s">
        <v>190</v>
      </c>
      <c r="F52" s="1206" t="s">
        <v>190</v>
      </c>
      <c r="G52" s="1444"/>
      <c r="H52" s="1443"/>
      <c r="I52" s="1444"/>
      <c r="J52" s="1443"/>
      <c r="K52" s="1443"/>
      <c r="L52" s="1443"/>
      <c r="M52" s="1443"/>
      <c r="N52" s="1444"/>
      <c r="O52" s="1444"/>
      <c r="P52" s="1443"/>
      <c r="Q52" s="1444"/>
      <c r="R52" s="1443"/>
      <c r="S52" s="1443"/>
      <c r="T52" s="1443"/>
      <c r="U52" s="1443"/>
      <c r="V52" s="1443"/>
      <c r="W52" s="1444"/>
      <c r="X52" s="1444"/>
      <c r="Y52" s="441"/>
      <c r="AI52" s="1099"/>
      <c r="AJ52" s="1099"/>
      <c r="AK52" s="1099"/>
      <c r="AL52" s="1099"/>
      <c r="AM52" s="1099"/>
      <c r="AN52" s="1099"/>
      <c r="AO52" s="1099"/>
      <c r="AP52" s="1099"/>
      <c r="AQ52" s="1099"/>
      <c r="AR52" s="1099"/>
      <c r="AS52" s="1099"/>
      <c r="AT52" s="1099"/>
      <c r="AU52" s="1099"/>
      <c r="AV52" s="1099"/>
      <c r="AW52" s="1099"/>
      <c r="AX52" s="1099"/>
      <c r="AY52" s="1099"/>
      <c r="AZ52" s="1099"/>
      <c r="BA52" s="1099"/>
      <c r="BB52" s="1099"/>
      <c r="BC52" s="1099"/>
      <c r="BD52" s="1102"/>
    </row>
    <row r="53" spans="2:56" ht="25.05" customHeight="1">
      <c r="B53" s="360" t="s">
        <v>1022</v>
      </c>
      <c r="C53" s="1440" t="s">
        <v>758</v>
      </c>
      <c r="D53" s="1439" t="s">
        <v>1023</v>
      </c>
      <c r="E53" s="1206" t="s">
        <v>190</v>
      </c>
      <c r="F53" s="1206" t="s">
        <v>190</v>
      </c>
      <c r="G53" s="1444"/>
      <c r="H53" s="1443"/>
      <c r="I53" s="1444"/>
      <c r="J53" s="1443"/>
      <c r="K53" s="1443"/>
      <c r="L53" s="1443"/>
      <c r="M53" s="1443"/>
      <c r="N53" s="1444"/>
      <c r="O53" s="1444"/>
      <c r="P53" s="1443"/>
      <c r="Q53" s="1444"/>
      <c r="R53" s="1443"/>
      <c r="S53" s="1443"/>
      <c r="T53" s="1443"/>
      <c r="U53" s="1443"/>
      <c r="V53" s="1443"/>
      <c r="W53" s="1444"/>
      <c r="X53" s="1444"/>
      <c r="Y53" s="441"/>
      <c r="AI53" s="1099"/>
      <c r="AJ53" s="1099"/>
      <c r="AK53" s="1099"/>
      <c r="AL53" s="1099"/>
      <c r="AM53" s="1099"/>
      <c r="AN53" s="1099"/>
      <c r="AO53" s="1099"/>
      <c r="AP53" s="1099"/>
      <c r="AQ53" s="1099"/>
      <c r="AR53" s="1099"/>
      <c r="AS53" s="1099"/>
      <c r="AT53" s="1099"/>
      <c r="AU53" s="1099"/>
      <c r="AV53" s="1099"/>
      <c r="AW53" s="1099"/>
      <c r="AX53" s="1099"/>
      <c r="AY53" s="1099"/>
      <c r="AZ53" s="1099"/>
      <c r="BA53" s="1099"/>
      <c r="BB53" s="1099"/>
      <c r="BC53" s="1099"/>
      <c r="BD53" s="1102"/>
    </row>
    <row r="54" spans="2:56" ht="25.05" customHeight="1">
      <c r="B54" s="360" t="s">
        <v>1461</v>
      </c>
      <c r="C54" s="1440" t="s">
        <v>759</v>
      </c>
      <c r="D54" s="1439" t="s">
        <v>1023</v>
      </c>
      <c r="E54" s="1206" t="s">
        <v>190</v>
      </c>
      <c r="F54" s="1206" t="s">
        <v>190</v>
      </c>
      <c r="G54" s="1444"/>
      <c r="H54" s="1443"/>
      <c r="I54" s="1444"/>
      <c r="J54" s="1443"/>
      <c r="K54" s="1443"/>
      <c r="L54" s="1443"/>
      <c r="M54" s="1443"/>
      <c r="N54" s="1444"/>
      <c r="O54" s="1444"/>
      <c r="P54" s="1443"/>
      <c r="Q54" s="1444"/>
      <c r="R54" s="1443"/>
      <c r="S54" s="1443"/>
      <c r="T54" s="1443"/>
      <c r="U54" s="1443"/>
      <c r="V54" s="1443"/>
      <c r="W54" s="1444"/>
      <c r="X54" s="1444"/>
      <c r="Y54" s="441"/>
      <c r="AI54" s="1099"/>
      <c r="AJ54" s="1099"/>
      <c r="AK54" s="1099"/>
      <c r="AL54" s="1099"/>
      <c r="AM54" s="1099"/>
      <c r="AN54" s="1099"/>
      <c r="AO54" s="1099"/>
      <c r="AP54" s="1099"/>
      <c r="AQ54" s="1099"/>
      <c r="AR54" s="1099"/>
      <c r="AS54" s="1099"/>
      <c r="AT54" s="1099"/>
      <c r="AU54" s="1099"/>
      <c r="AV54" s="1099"/>
      <c r="AW54" s="1099"/>
      <c r="AX54" s="1099"/>
      <c r="AY54" s="1099"/>
      <c r="AZ54" s="1099"/>
      <c r="BA54" s="1099"/>
      <c r="BB54" s="1099"/>
      <c r="BC54" s="1099"/>
      <c r="BD54" s="1102"/>
    </row>
    <row r="55" spans="2:56" ht="25.05" customHeight="1">
      <c r="B55" s="360" t="s">
        <v>1462</v>
      </c>
      <c r="C55" s="1440" t="s">
        <v>760</v>
      </c>
      <c r="D55" s="1439" t="s">
        <v>1023</v>
      </c>
      <c r="E55" s="1206" t="s">
        <v>190</v>
      </c>
      <c r="F55" s="1206" t="s">
        <v>190</v>
      </c>
      <c r="G55" s="1444"/>
      <c r="H55" s="1443"/>
      <c r="I55" s="1444"/>
      <c r="J55" s="1443"/>
      <c r="K55" s="1443"/>
      <c r="L55" s="1443"/>
      <c r="M55" s="1443"/>
      <c r="N55" s="1444"/>
      <c r="O55" s="1444"/>
      <c r="P55" s="1443"/>
      <c r="Q55" s="1444"/>
      <c r="R55" s="1443"/>
      <c r="S55" s="1443"/>
      <c r="T55" s="1443"/>
      <c r="U55" s="1443"/>
      <c r="V55" s="1443"/>
      <c r="W55" s="1444"/>
      <c r="X55" s="1444"/>
      <c r="Y55" s="441"/>
      <c r="AI55" s="1099"/>
      <c r="AJ55" s="1099"/>
      <c r="AK55" s="1099"/>
      <c r="AL55" s="1099"/>
      <c r="AM55" s="1099"/>
      <c r="AN55" s="1099"/>
      <c r="AO55" s="1099"/>
      <c r="AP55" s="1099"/>
      <c r="AQ55" s="1099"/>
      <c r="AR55" s="1099"/>
      <c r="AS55" s="1099"/>
      <c r="AT55" s="1099"/>
      <c r="AU55" s="1099"/>
      <c r="AV55" s="1099"/>
      <c r="AW55" s="1099"/>
      <c r="AX55" s="1099"/>
      <c r="AY55" s="1099"/>
      <c r="AZ55" s="1099"/>
      <c r="BA55" s="1099"/>
      <c r="BB55" s="1099"/>
      <c r="BC55" s="1099"/>
      <c r="BD55" s="1102"/>
    </row>
    <row r="56" spans="2:56" ht="25.05" customHeight="1">
      <c r="B56" s="360" t="s">
        <v>1463</v>
      </c>
      <c r="C56" s="1440" t="s">
        <v>1752</v>
      </c>
      <c r="D56" s="1439" t="s">
        <v>164</v>
      </c>
      <c r="E56" s="1206" t="s">
        <v>190</v>
      </c>
      <c r="F56" s="1206" t="s">
        <v>190</v>
      </c>
      <c r="G56" s="1444"/>
      <c r="H56" s="1443"/>
      <c r="I56" s="1444"/>
      <c r="J56" s="1443"/>
      <c r="K56" s="1443"/>
      <c r="L56" s="1443"/>
      <c r="M56" s="1443"/>
      <c r="N56" s="1444"/>
      <c r="O56" s="1444"/>
      <c r="P56" s="1443"/>
      <c r="Q56" s="1444"/>
      <c r="R56" s="1443"/>
      <c r="S56" s="1443"/>
      <c r="T56" s="1443"/>
      <c r="U56" s="1443" t="s">
        <v>190</v>
      </c>
      <c r="V56" s="1443"/>
      <c r="W56" s="1444"/>
      <c r="X56" s="1444"/>
      <c r="Y56" s="441"/>
      <c r="AI56" s="1099"/>
      <c r="AJ56" s="1099"/>
      <c r="AK56" s="1099"/>
      <c r="AL56" s="1099"/>
      <c r="AM56" s="1099"/>
      <c r="AN56" s="1099"/>
      <c r="AO56" s="1099"/>
      <c r="AP56" s="1099"/>
      <c r="AQ56" s="1099"/>
      <c r="AR56" s="1099"/>
      <c r="AS56" s="1099"/>
      <c r="AT56" s="1099"/>
      <c r="AU56" s="1099"/>
      <c r="AV56" s="1099"/>
      <c r="AW56" s="1099"/>
      <c r="AX56" s="1099"/>
      <c r="AY56" s="1099"/>
      <c r="AZ56" s="1099"/>
      <c r="BA56" s="1099"/>
      <c r="BB56" s="1099"/>
      <c r="BC56" s="1099"/>
      <c r="BD56" s="1102"/>
    </row>
    <row r="57" spans="2:56" ht="25.05" customHeight="1">
      <c r="B57" s="360" t="s">
        <v>1755</v>
      </c>
      <c r="C57" s="1440" t="s">
        <v>1753</v>
      </c>
      <c r="D57" s="1439" t="s">
        <v>164</v>
      </c>
      <c r="E57" s="1206" t="s">
        <v>190</v>
      </c>
      <c r="F57" s="1206" t="s">
        <v>190</v>
      </c>
      <c r="G57" s="1444"/>
      <c r="H57" s="1443"/>
      <c r="I57" s="1444"/>
      <c r="J57" s="1443"/>
      <c r="K57" s="1443"/>
      <c r="L57" s="1443"/>
      <c r="M57" s="1443"/>
      <c r="N57" s="1444"/>
      <c r="O57" s="1444"/>
      <c r="P57" s="1443"/>
      <c r="Q57" s="1444"/>
      <c r="R57" s="1443"/>
      <c r="S57" s="1443"/>
      <c r="T57" s="1443"/>
      <c r="U57" s="1443" t="s">
        <v>190</v>
      </c>
      <c r="V57" s="1443"/>
      <c r="W57" s="1444"/>
      <c r="X57" s="1444"/>
      <c r="Y57" s="441"/>
      <c r="AI57" s="1099"/>
      <c r="AJ57" s="1099"/>
      <c r="AK57" s="1099"/>
      <c r="AL57" s="1099"/>
      <c r="AM57" s="1099"/>
      <c r="AN57" s="1099"/>
      <c r="AO57" s="1099"/>
      <c r="AP57" s="1099"/>
      <c r="AQ57" s="1099"/>
      <c r="AR57" s="1099"/>
      <c r="AS57" s="1099"/>
      <c r="AT57" s="1099"/>
      <c r="AU57" s="1099"/>
      <c r="AV57" s="1099"/>
      <c r="AW57" s="1099"/>
      <c r="AX57" s="1099"/>
      <c r="AY57" s="1099"/>
      <c r="AZ57" s="1099"/>
      <c r="BA57" s="1099"/>
      <c r="BB57" s="1099"/>
      <c r="BC57" s="1099"/>
      <c r="BD57" s="1102"/>
    </row>
    <row r="58" spans="2:56" ht="25.05" customHeight="1">
      <c r="B58" s="360" t="s">
        <v>1756</v>
      </c>
      <c r="C58" s="1440" t="s">
        <v>1754</v>
      </c>
      <c r="D58" s="1439" t="s">
        <v>164</v>
      </c>
      <c r="E58" s="1206" t="s">
        <v>190</v>
      </c>
      <c r="F58" s="1206" t="s">
        <v>190</v>
      </c>
      <c r="G58" s="1444"/>
      <c r="H58" s="1443"/>
      <c r="I58" s="1444"/>
      <c r="J58" s="1443"/>
      <c r="K58" s="1443"/>
      <c r="L58" s="1443"/>
      <c r="M58" s="1443"/>
      <c r="N58" s="1444"/>
      <c r="O58" s="1444"/>
      <c r="P58" s="1443"/>
      <c r="Q58" s="1444" t="s">
        <v>137</v>
      </c>
      <c r="R58" s="1443"/>
      <c r="S58" s="1443"/>
      <c r="T58" s="1443"/>
      <c r="U58" s="1443"/>
      <c r="V58" s="1443"/>
      <c r="W58" s="1444"/>
      <c r="X58" s="1444"/>
      <c r="Y58" s="1105"/>
      <c r="AI58" s="1099"/>
      <c r="AJ58" s="1099"/>
      <c r="AK58" s="1099"/>
      <c r="AL58" s="1099"/>
      <c r="AM58" s="1099"/>
      <c r="AN58" s="1099"/>
      <c r="AO58" s="1099"/>
      <c r="AP58" s="1099"/>
      <c r="AQ58" s="1099"/>
      <c r="AR58" s="1099"/>
      <c r="AS58" s="1099"/>
      <c r="AT58" s="1099"/>
      <c r="AU58" s="1099"/>
      <c r="AV58" s="1099"/>
      <c r="AW58" s="1099"/>
      <c r="AX58" s="1099"/>
      <c r="AY58" s="1099"/>
      <c r="AZ58" s="1099"/>
      <c r="BA58" s="1099"/>
      <c r="BB58" s="1099"/>
      <c r="BC58" s="1099"/>
      <c r="BD58" s="1102"/>
    </row>
    <row r="59" spans="2:56" ht="25.05" customHeight="1">
      <c r="B59" s="360" t="s">
        <v>1757</v>
      </c>
      <c r="C59" s="1017" t="s">
        <v>113</v>
      </c>
      <c r="D59" s="1439" t="s">
        <v>164</v>
      </c>
      <c r="E59" s="1206" t="s">
        <v>190</v>
      </c>
      <c r="F59" s="1206" t="s">
        <v>190</v>
      </c>
      <c r="G59" s="1433"/>
      <c r="H59" s="1206"/>
      <c r="I59" s="1444"/>
      <c r="J59" s="1444"/>
      <c r="K59" s="1444"/>
      <c r="L59" s="1433" t="s">
        <v>190</v>
      </c>
      <c r="M59" s="1443"/>
      <c r="N59" s="1444"/>
      <c r="O59" s="1444"/>
      <c r="P59" s="1443"/>
      <c r="Q59" s="1444"/>
      <c r="R59" s="1443"/>
      <c r="S59" s="1443"/>
      <c r="T59" s="1443"/>
      <c r="U59" s="1433"/>
      <c r="V59" s="1433"/>
      <c r="W59" s="1444"/>
      <c r="X59" s="1444"/>
      <c r="Y59" s="441"/>
      <c r="AI59" s="1099"/>
      <c r="AJ59" s="1099"/>
      <c r="AK59" s="1099"/>
      <c r="AL59" s="1099"/>
      <c r="AM59" s="1099"/>
      <c r="AN59" s="1099"/>
      <c r="AO59" s="1099"/>
      <c r="AP59" s="1099"/>
      <c r="AQ59" s="1099"/>
      <c r="AR59" s="1099"/>
      <c r="AS59" s="1099"/>
      <c r="AT59" s="1099"/>
      <c r="AU59" s="1099"/>
      <c r="AV59" s="1099"/>
      <c r="AW59" s="1099"/>
      <c r="AX59" s="1099"/>
      <c r="AY59" s="1099"/>
      <c r="AZ59" s="1099"/>
      <c r="BA59" s="1099"/>
      <c r="BB59" s="1099"/>
      <c r="BC59" s="1099"/>
      <c r="BD59" s="1102"/>
    </row>
    <row r="60" spans="2:56" ht="25.05" customHeight="1">
      <c r="B60" s="436" t="s">
        <v>1758</v>
      </c>
      <c r="C60" s="1467" t="s">
        <v>1006</v>
      </c>
      <c r="D60" s="1468" t="s">
        <v>164</v>
      </c>
      <c r="E60" s="1489" t="s">
        <v>190</v>
      </c>
      <c r="F60" s="1490" t="s">
        <v>190</v>
      </c>
      <c r="G60" s="1470"/>
      <c r="H60" s="1469"/>
      <c r="I60" s="1490"/>
      <c r="J60" s="1490"/>
      <c r="K60" s="1490"/>
      <c r="L60" s="1469"/>
      <c r="M60" s="1489"/>
      <c r="N60" s="1490"/>
      <c r="O60" s="1490"/>
      <c r="P60" s="1489"/>
      <c r="Q60" s="1490"/>
      <c r="R60" s="1489"/>
      <c r="S60" s="1489"/>
      <c r="T60" s="1489"/>
      <c r="U60" s="1469"/>
      <c r="V60" s="1469"/>
      <c r="W60" s="1490"/>
      <c r="X60" s="1490"/>
      <c r="Y60" s="371"/>
      <c r="AI60" s="1099"/>
      <c r="AJ60" s="1099"/>
      <c r="AK60" s="1099"/>
      <c r="AL60" s="1099"/>
      <c r="AM60" s="1099"/>
      <c r="AN60" s="1099"/>
      <c r="AO60" s="1099"/>
      <c r="AP60" s="1099"/>
      <c r="AQ60" s="1099"/>
      <c r="AR60" s="1099"/>
      <c r="AS60" s="1676"/>
      <c r="AT60" s="1676"/>
      <c r="AU60" s="1676"/>
      <c r="AV60" s="1676"/>
      <c r="AW60" s="1099"/>
      <c r="AX60" s="1099"/>
      <c r="AY60" s="1099"/>
      <c r="AZ60" s="1676"/>
      <c r="BA60" s="1676"/>
      <c r="BB60" s="1676"/>
      <c r="BC60" s="1676"/>
      <c r="BD60" s="1102"/>
    </row>
    <row r="61" spans="2:56" ht="15" customHeight="1">
      <c r="B61" s="1101"/>
      <c r="AG61" s="1100"/>
      <c r="AH61" s="1100"/>
      <c r="AI61" s="98"/>
      <c r="AJ61" s="1100"/>
      <c r="AK61" s="1100"/>
      <c r="AL61" s="1100"/>
      <c r="AM61" s="1100"/>
      <c r="AN61" s="1100"/>
      <c r="AO61" s="1102"/>
      <c r="AP61" s="1102"/>
      <c r="AQ61" s="1102"/>
      <c r="AR61" s="1102"/>
      <c r="AS61" s="1102"/>
      <c r="AT61" s="1102"/>
      <c r="AU61" s="1102"/>
      <c r="AV61" s="1102"/>
      <c r="AW61" s="1102"/>
      <c r="AX61" s="1102"/>
      <c r="AY61" s="1102"/>
      <c r="AZ61" s="1102"/>
      <c r="BA61" s="1102"/>
      <c r="BB61" s="1102"/>
      <c r="BC61" s="1102"/>
      <c r="BD61" s="1102"/>
    </row>
    <row r="62" spans="2:56" ht="15" customHeight="1">
      <c r="B62" s="1102"/>
      <c r="AG62" s="1100"/>
      <c r="AH62" s="1100"/>
      <c r="AI62" s="98"/>
      <c r="AJ62" s="1100"/>
      <c r="AK62" s="1100"/>
      <c r="AL62" s="1100"/>
      <c r="AM62" s="1100"/>
      <c r="AN62" s="1100"/>
      <c r="AO62" s="1102"/>
      <c r="AP62" s="1102"/>
      <c r="AQ62" s="1102"/>
      <c r="AR62" s="1102"/>
      <c r="AS62" s="1102"/>
      <c r="AT62" s="1102"/>
      <c r="AU62" s="1102"/>
      <c r="AV62" s="1102"/>
      <c r="AW62" s="1102"/>
      <c r="AX62" s="1102"/>
      <c r="AY62" s="1102"/>
      <c r="AZ62" s="1102"/>
      <c r="BA62" s="1102"/>
      <c r="BB62" s="1102"/>
      <c r="BC62" s="1102"/>
      <c r="BD62" s="1102"/>
    </row>
    <row r="63" spans="2:56" s="94" customFormat="1" ht="16.2">
      <c r="B63" s="210" t="s">
        <v>455</v>
      </c>
      <c r="C63" s="195"/>
      <c r="Y63" s="94" t="s">
        <v>1938</v>
      </c>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row>
    <row r="64" spans="2:56" ht="25.05" customHeight="1">
      <c r="B64" s="354" t="s">
        <v>178</v>
      </c>
      <c r="C64" s="355" t="s">
        <v>318</v>
      </c>
      <c r="D64" s="356"/>
      <c r="E64" s="357" t="s">
        <v>190</v>
      </c>
      <c r="F64" s="357" t="s">
        <v>190</v>
      </c>
      <c r="G64" s="358"/>
      <c r="H64" s="357"/>
      <c r="I64" s="358"/>
      <c r="J64" s="357"/>
      <c r="K64" s="357"/>
      <c r="L64" s="357"/>
      <c r="M64" s="357"/>
      <c r="N64" s="358"/>
      <c r="O64" s="358"/>
      <c r="P64" s="357"/>
      <c r="Q64" s="358"/>
      <c r="R64" s="357"/>
      <c r="S64" s="357"/>
      <c r="T64" s="357"/>
      <c r="U64" s="357"/>
      <c r="V64" s="357"/>
      <c r="W64" s="358"/>
      <c r="X64" s="358"/>
      <c r="Y64" s="359"/>
      <c r="AG64" s="1099"/>
      <c r="AH64" s="1099"/>
      <c r="AI64" s="1098"/>
      <c r="AJ64" s="1098"/>
      <c r="AK64" s="1098"/>
      <c r="AL64" s="1098"/>
      <c r="AM64" s="1098"/>
      <c r="AN64" s="1098"/>
      <c r="AO64" s="1669"/>
      <c r="AP64" s="1669"/>
      <c r="AQ64" s="1669"/>
      <c r="AR64" s="1669"/>
      <c r="AS64" s="1669"/>
      <c r="AT64" s="1669"/>
      <c r="AU64" s="1669"/>
      <c r="AV64" s="1669"/>
      <c r="AW64" s="1098"/>
      <c r="AX64" s="1098"/>
      <c r="AY64" s="1098"/>
      <c r="AZ64" s="1669"/>
      <c r="BA64" s="1669"/>
      <c r="BB64" s="1669"/>
      <c r="BC64" s="1669"/>
      <c r="BD64" s="1102"/>
    </row>
    <row r="65" spans="2:56" ht="25.05" customHeight="1">
      <c r="B65" s="436" t="s">
        <v>304</v>
      </c>
      <c r="C65" s="1017" t="s">
        <v>90</v>
      </c>
      <c r="D65" s="1439"/>
      <c r="E65" s="1206" t="s">
        <v>137</v>
      </c>
      <c r="F65" s="1206" t="s">
        <v>137</v>
      </c>
      <c r="G65" s="1433" t="s">
        <v>138</v>
      </c>
      <c r="H65" s="1206"/>
      <c r="I65" s="1433"/>
      <c r="J65" s="1206"/>
      <c r="K65" s="363"/>
      <c r="L65" s="363"/>
      <c r="M65" s="363"/>
      <c r="N65" s="364"/>
      <c r="O65" s="364"/>
      <c r="P65" s="363"/>
      <c r="Q65" s="364"/>
      <c r="R65" s="363"/>
      <c r="S65" s="363"/>
      <c r="T65" s="363"/>
      <c r="U65" s="363"/>
      <c r="V65" s="363"/>
      <c r="W65" s="364"/>
      <c r="X65" s="364"/>
      <c r="Y65" s="365" t="s">
        <v>1043</v>
      </c>
      <c r="AG65" s="1099"/>
      <c r="AH65" s="1099"/>
      <c r="AI65" s="1098"/>
      <c r="AJ65" s="1098"/>
      <c r="AK65" s="1098"/>
      <c r="AL65" s="1098"/>
      <c r="AM65" s="1098"/>
      <c r="AN65" s="1098"/>
      <c r="AO65" s="1098"/>
      <c r="AP65" s="1098"/>
      <c r="AQ65" s="1098"/>
      <c r="AR65" s="1098"/>
      <c r="AS65" s="1098"/>
      <c r="AT65" s="1098"/>
      <c r="AU65" s="1098"/>
      <c r="AV65" s="1098"/>
      <c r="AW65" s="1098"/>
      <c r="AX65" s="1098"/>
      <c r="AY65" s="1098"/>
      <c r="AZ65" s="1098"/>
      <c r="BA65" s="1098"/>
      <c r="BB65" s="1098"/>
      <c r="BC65" s="1098"/>
      <c r="BD65" s="1102"/>
    </row>
    <row r="66" spans="2:56" ht="25.05" customHeight="1">
      <c r="B66" s="436" t="s">
        <v>305</v>
      </c>
      <c r="C66" s="1017" t="s">
        <v>1374</v>
      </c>
      <c r="D66" s="1439"/>
      <c r="E66" s="1206" t="s">
        <v>190</v>
      </c>
      <c r="F66" s="1206" t="s">
        <v>190</v>
      </c>
      <c r="G66" s="1433"/>
      <c r="H66" s="1206"/>
      <c r="I66" s="1433"/>
      <c r="J66" s="1206"/>
      <c r="K66" s="363"/>
      <c r="L66" s="363"/>
      <c r="M66" s="363"/>
      <c r="N66" s="364"/>
      <c r="O66" s="364"/>
      <c r="P66" s="363"/>
      <c r="Q66" s="364"/>
      <c r="R66" s="363"/>
      <c r="S66" s="363"/>
      <c r="T66" s="363"/>
      <c r="U66" s="363"/>
      <c r="V66" s="363"/>
      <c r="W66" s="364"/>
      <c r="X66" s="364"/>
      <c r="Y66" s="365"/>
      <c r="AI66" s="1099"/>
      <c r="AJ66" s="1099"/>
      <c r="AK66" s="1099"/>
      <c r="AL66" s="1099"/>
      <c r="AM66" s="1099"/>
      <c r="AN66" s="1099"/>
      <c r="AO66" s="1099"/>
      <c r="AP66" s="1099"/>
      <c r="AQ66" s="1099"/>
      <c r="AR66" s="1099"/>
      <c r="AS66" s="1099"/>
      <c r="AT66" s="1099"/>
      <c r="AU66" s="1099"/>
      <c r="AV66" s="1099"/>
      <c r="AW66" s="1099"/>
      <c r="AX66" s="1099"/>
      <c r="AY66" s="1099"/>
      <c r="AZ66" s="1099"/>
      <c r="BA66" s="1099"/>
      <c r="BB66" s="1099"/>
      <c r="BC66" s="1099"/>
      <c r="BD66" s="1102"/>
    </row>
    <row r="67" spans="2:56" ht="25.05" customHeight="1">
      <c r="B67" s="436" t="s">
        <v>306</v>
      </c>
      <c r="C67" s="1017" t="s">
        <v>1375</v>
      </c>
      <c r="D67" s="1439"/>
      <c r="E67" s="1206" t="s">
        <v>190</v>
      </c>
      <c r="F67" s="1206" t="s">
        <v>190</v>
      </c>
      <c r="G67" s="1433"/>
      <c r="H67" s="1206"/>
      <c r="I67" s="1433"/>
      <c r="J67" s="1206"/>
      <c r="K67" s="363"/>
      <c r="L67" s="363"/>
      <c r="M67" s="363"/>
      <c r="N67" s="364"/>
      <c r="O67" s="364"/>
      <c r="P67" s="363"/>
      <c r="Q67" s="364"/>
      <c r="R67" s="363"/>
      <c r="S67" s="363"/>
      <c r="T67" s="363"/>
      <c r="U67" s="363"/>
      <c r="V67" s="363"/>
      <c r="W67" s="364"/>
      <c r="X67" s="364"/>
      <c r="Y67" s="365"/>
      <c r="AI67" s="1099"/>
      <c r="AJ67" s="1099"/>
      <c r="AK67" s="1099"/>
      <c r="AL67" s="1099"/>
      <c r="AM67" s="1099"/>
      <c r="AN67" s="1099"/>
      <c r="AO67" s="1099"/>
      <c r="AP67" s="1099"/>
      <c r="AQ67" s="1099"/>
      <c r="AR67" s="1099"/>
      <c r="AS67" s="1099"/>
      <c r="AT67" s="1099"/>
      <c r="AU67" s="1099"/>
      <c r="AV67" s="1099"/>
      <c r="AW67" s="1099"/>
      <c r="AX67" s="1099"/>
      <c r="AY67" s="1099"/>
      <c r="AZ67" s="1099"/>
      <c r="BA67" s="1099"/>
      <c r="BB67" s="1099"/>
      <c r="BC67" s="1099"/>
      <c r="BD67" s="1102"/>
    </row>
    <row r="68" spans="2:56" ht="48" customHeight="1">
      <c r="B68" s="436" t="s">
        <v>307</v>
      </c>
      <c r="C68" s="1449" t="s">
        <v>761</v>
      </c>
      <c r="D68" s="1439"/>
      <c r="E68" s="1206" t="s">
        <v>137</v>
      </c>
      <c r="F68" s="1206" t="s">
        <v>137</v>
      </c>
      <c r="G68" s="1433"/>
      <c r="H68" s="1206"/>
      <c r="I68" s="1433"/>
      <c r="J68" s="1206"/>
      <c r="K68" s="363"/>
      <c r="L68" s="363"/>
      <c r="M68" s="363"/>
      <c r="N68" s="364"/>
      <c r="O68" s="364"/>
      <c r="P68" s="363"/>
      <c r="Q68" s="364"/>
      <c r="R68" s="363"/>
      <c r="S68" s="363"/>
      <c r="T68" s="363"/>
      <c r="U68" s="363"/>
      <c r="V68" s="363"/>
      <c r="W68" s="364"/>
      <c r="X68" s="364"/>
      <c r="Y68" s="365" t="s">
        <v>1035</v>
      </c>
      <c r="AG68" s="1099"/>
      <c r="AH68" s="1099"/>
      <c r="AI68" s="1098"/>
      <c r="AJ68" s="1098"/>
      <c r="AK68" s="1098"/>
      <c r="AL68" s="1098"/>
      <c r="AM68" s="1098"/>
      <c r="AN68" s="1098"/>
      <c r="AO68" s="1098"/>
      <c r="AP68" s="1098"/>
      <c r="AQ68" s="1098"/>
      <c r="AR68" s="1098"/>
      <c r="AS68" s="1098"/>
      <c r="AT68" s="1098"/>
      <c r="AU68" s="1098"/>
      <c r="AV68" s="1098"/>
      <c r="AW68" s="1098"/>
      <c r="AX68" s="1098"/>
      <c r="AY68" s="1098"/>
      <c r="AZ68" s="1098"/>
      <c r="BA68" s="1098"/>
      <c r="BB68" s="1098"/>
      <c r="BC68" s="1098"/>
      <c r="BD68" s="1102"/>
    </row>
    <row r="69" spans="2:56" ht="25.05" customHeight="1">
      <c r="B69" s="436" t="s">
        <v>308</v>
      </c>
      <c r="C69" s="1017" t="s">
        <v>170</v>
      </c>
      <c r="D69" s="1439"/>
      <c r="E69" s="1206" t="s">
        <v>190</v>
      </c>
      <c r="F69" s="1206" t="s">
        <v>190</v>
      </c>
      <c r="G69" s="1433" t="s">
        <v>191</v>
      </c>
      <c r="H69" s="1206"/>
      <c r="I69" s="1433"/>
      <c r="J69" s="1206"/>
      <c r="K69" s="363"/>
      <c r="L69" s="363"/>
      <c r="M69" s="363"/>
      <c r="N69" s="364"/>
      <c r="O69" s="364"/>
      <c r="P69" s="363"/>
      <c r="Q69" s="364"/>
      <c r="R69" s="363"/>
      <c r="S69" s="363"/>
      <c r="T69" s="363"/>
      <c r="U69" s="363"/>
      <c r="V69" s="363"/>
      <c r="W69" s="364"/>
      <c r="X69" s="364"/>
      <c r="Y69" s="365" t="s">
        <v>1052</v>
      </c>
      <c r="AG69" s="1099"/>
      <c r="AH69" s="1099"/>
      <c r="AI69" s="1098"/>
      <c r="AJ69" s="1098"/>
      <c r="AK69" s="1098"/>
      <c r="AL69" s="1098"/>
      <c r="AM69" s="1098"/>
      <c r="AN69" s="1098"/>
      <c r="AO69" s="1669"/>
      <c r="AP69" s="1669"/>
      <c r="AQ69" s="1669"/>
      <c r="AR69" s="1669"/>
      <c r="AS69" s="1669"/>
      <c r="AT69" s="1669"/>
      <c r="AU69" s="1669"/>
      <c r="AV69" s="1669"/>
      <c r="AW69" s="1098"/>
      <c r="AX69" s="1098"/>
      <c r="AY69" s="1098"/>
      <c r="AZ69" s="1669"/>
      <c r="BA69" s="1669"/>
      <c r="BB69" s="1669"/>
      <c r="BC69" s="1669"/>
      <c r="BD69" s="1102"/>
    </row>
    <row r="70" spans="2:56" ht="25.05" customHeight="1">
      <c r="B70" s="436" t="s">
        <v>309</v>
      </c>
      <c r="C70" s="1017" t="s">
        <v>171</v>
      </c>
      <c r="D70" s="1439"/>
      <c r="E70" s="1206" t="s">
        <v>190</v>
      </c>
      <c r="F70" s="1206" t="s">
        <v>190</v>
      </c>
      <c r="G70" s="1433" t="s">
        <v>191</v>
      </c>
      <c r="H70" s="1206"/>
      <c r="I70" s="1433"/>
      <c r="J70" s="1206"/>
      <c r="K70" s="363"/>
      <c r="L70" s="363"/>
      <c r="M70" s="363"/>
      <c r="N70" s="364"/>
      <c r="O70" s="364"/>
      <c r="P70" s="363"/>
      <c r="Q70" s="364"/>
      <c r="R70" s="363"/>
      <c r="S70" s="363"/>
      <c r="T70" s="363"/>
      <c r="U70" s="363"/>
      <c r="V70" s="363"/>
      <c r="W70" s="364"/>
      <c r="X70" s="364"/>
      <c r="Y70" s="365" t="s">
        <v>453</v>
      </c>
      <c r="AG70" s="1102"/>
      <c r="AH70" s="1102"/>
      <c r="AI70" s="1098"/>
      <c r="AJ70" s="1098"/>
      <c r="AK70" s="1098"/>
      <c r="AL70" s="1098"/>
      <c r="AM70" s="1098"/>
      <c r="AN70" s="1098"/>
      <c r="AO70" s="1669"/>
      <c r="AP70" s="1669"/>
      <c r="AQ70" s="1669"/>
      <c r="AR70" s="1669"/>
      <c r="AS70" s="1669"/>
      <c r="AT70" s="1669"/>
      <c r="AU70" s="1669"/>
      <c r="AV70" s="1669"/>
      <c r="AW70" s="1098"/>
      <c r="AX70" s="1098"/>
      <c r="AY70" s="1098"/>
      <c r="AZ70" s="1669"/>
      <c r="BA70" s="1669"/>
      <c r="BB70" s="1669"/>
      <c r="BC70" s="1669"/>
      <c r="BD70" s="1102"/>
    </row>
    <row r="71" spans="2:56" ht="25.05" customHeight="1">
      <c r="B71" s="436" t="s">
        <v>310</v>
      </c>
      <c r="C71" s="1017" t="s">
        <v>762</v>
      </c>
      <c r="D71" s="1439"/>
      <c r="E71" s="1206" t="s">
        <v>190</v>
      </c>
      <c r="F71" s="1206" t="s">
        <v>190</v>
      </c>
      <c r="G71" s="1433"/>
      <c r="H71" s="1206"/>
      <c r="I71" s="1433"/>
      <c r="J71" s="1206"/>
      <c r="K71" s="363"/>
      <c r="L71" s="363"/>
      <c r="M71" s="363"/>
      <c r="N71" s="364"/>
      <c r="O71" s="364"/>
      <c r="P71" s="363"/>
      <c r="Q71" s="364"/>
      <c r="R71" s="363"/>
      <c r="S71" s="363"/>
      <c r="T71" s="363"/>
      <c r="U71" s="363"/>
      <c r="V71" s="363"/>
      <c r="W71" s="364"/>
      <c r="X71" s="364"/>
      <c r="Y71" s="1082"/>
      <c r="AG71" s="96"/>
      <c r="AH71" s="96"/>
      <c r="AI71" s="1098"/>
      <c r="AJ71" s="1098"/>
      <c r="AK71" s="1098"/>
      <c r="AL71" s="1098"/>
      <c r="AM71" s="1098"/>
      <c r="AN71" s="1098"/>
      <c r="AO71" s="1669"/>
      <c r="AP71" s="1669"/>
      <c r="AQ71" s="1669"/>
      <c r="AR71" s="1669"/>
      <c r="AS71" s="1669"/>
      <c r="AT71" s="1669"/>
      <c r="AU71" s="1669"/>
      <c r="AV71" s="1669"/>
      <c r="AW71" s="1098"/>
      <c r="AX71" s="1098"/>
      <c r="AY71" s="1098"/>
      <c r="AZ71" s="1669"/>
      <c r="BA71" s="1669"/>
      <c r="BB71" s="1669"/>
      <c r="BC71" s="1669"/>
      <c r="BD71" s="1102"/>
    </row>
    <row r="72" spans="2:56" ht="25.05" customHeight="1">
      <c r="B72" s="436" t="s">
        <v>311</v>
      </c>
      <c r="C72" s="1017" t="s">
        <v>172</v>
      </c>
      <c r="D72" s="1439"/>
      <c r="E72" s="1206" t="s">
        <v>190</v>
      </c>
      <c r="F72" s="1206" t="s">
        <v>190</v>
      </c>
      <c r="G72" s="1433" t="s">
        <v>191</v>
      </c>
      <c r="H72" s="1206"/>
      <c r="I72" s="1433"/>
      <c r="J72" s="1206"/>
      <c r="K72" s="363"/>
      <c r="L72" s="363"/>
      <c r="M72" s="363"/>
      <c r="N72" s="364"/>
      <c r="O72" s="364"/>
      <c r="P72" s="363"/>
      <c r="Q72" s="364"/>
      <c r="R72" s="363"/>
      <c r="S72" s="363"/>
      <c r="T72" s="363"/>
      <c r="U72" s="363"/>
      <c r="V72" s="363"/>
      <c r="W72" s="364"/>
      <c r="X72" s="364"/>
      <c r="Y72" s="365" t="s">
        <v>1899</v>
      </c>
      <c r="AG72" s="1099"/>
      <c r="AH72" s="1099"/>
      <c r="AI72" s="1098"/>
      <c r="AJ72" s="1098"/>
      <c r="AK72" s="1098"/>
      <c r="AL72" s="1098"/>
      <c r="AM72" s="1098"/>
      <c r="AN72" s="1098"/>
      <c r="AO72" s="1669"/>
      <c r="AP72" s="1669"/>
      <c r="AQ72" s="1669"/>
      <c r="AR72" s="1669"/>
      <c r="AS72" s="1669"/>
      <c r="AT72" s="1669"/>
      <c r="AU72" s="1669"/>
      <c r="AV72" s="1669"/>
      <c r="AW72" s="1098"/>
      <c r="AX72" s="1098"/>
      <c r="AY72" s="1098"/>
      <c r="AZ72" s="1669"/>
      <c r="BA72" s="1669"/>
      <c r="BB72" s="1669"/>
      <c r="BC72" s="1669"/>
      <c r="BD72" s="1102"/>
    </row>
    <row r="73" spans="2:56" ht="25.05" customHeight="1">
      <c r="B73" s="436" t="s">
        <v>312</v>
      </c>
      <c r="C73" s="1449" t="s">
        <v>1302</v>
      </c>
      <c r="D73" s="1439"/>
      <c r="E73" s="1206" t="s">
        <v>190</v>
      </c>
      <c r="F73" s="1206" t="s">
        <v>190</v>
      </c>
      <c r="G73" s="1433"/>
      <c r="H73" s="1206"/>
      <c r="I73" s="1433"/>
      <c r="J73" s="1206"/>
      <c r="K73" s="363"/>
      <c r="L73" s="363"/>
      <c r="M73" s="363"/>
      <c r="N73" s="364"/>
      <c r="O73" s="364"/>
      <c r="P73" s="363"/>
      <c r="Q73" s="364"/>
      <c r="R73" s="363"/>
      <c r="S73" s="363"/>
      <c r="T73" s="363"/>
      <c r="U73" s="363"/>
      <c r="V73" s="363"/>
      <c r="W73" s="364"/>
      <c r="X73" s="364"/>
      <c r="Y73" s="365"/>
      <c r="AG73" s="1099"/>
      <c r="AH73" s="1099"/>
      <c r="AI73" s="1098"/>
      <c r="AJ73" s="1098"/>
      <c r="AK73" s="1098"/>
      <c r="AL73" s="1098"/>
      <c r="AM73" s="1098"/>
      <c r="AN73" s="1098"/>
      <c r="AO73" s="1098"/>
      <c r="AP73" s="1098"/>
      <c r="AQ73" s="1098"/>
      <c r="AR73" s="1098"/>
      <c r="AS73" s="1098"/>
      <c r="AT73" s="1098"/>
      <c r="AU73" s="1098"/>
      <c r="AV73" s="1098"/>
      <c r="AW73" s="1098"/>
      <c r="AX73" s="1098"/>
      <c r="AY73" s="1098"/>
      <c r="AZ73" s="1098"/>
      <c r="BA73" s="1098"/>
      <c r="BB73" s="1098"/>
      <c r="BC73" s="1098"/>
      <c r="BD73" s="1102"/>
    </row>
    <row r="74" spans="2:56" ht="25.05" customHeight="1">
      <c r="B74" s="436" t="s">
        <v>313</v>
      </c>
      <c r="C74" s="361" t="s">
        <v>173</v>
      </c>
      <c r="D74" s="362"/>
      <c r="E74" s="363" t="s">
        <v>190</v>
      </c>
      <c r="F74" s="363" t="s">
        <v>190</v>
      </c>
      <c r="G74" s="364" t="s">
        <v>191</v>
      </c>
      <c r="H74" s="363"/>
      <c r="I74" s="364"/>
      <c r="J74" s="363"/>
      <c r="K74" s="363"/>
      <c r="L74" s="363"/>
      <c r="M74" s="363"/>
      <c r="N74" s="364"/>
      <c r="O74" s="364"/>
      <c r="P74" s="363"/>
      <c r="Q74" s="364"/>
      <c r="R74" s="363"/>
      <c r="S74" s="363"/>
      <c r="T74" s="363"/>
      <c r="U74" s="363"/>
      <c r="V74" s="363"/>
      <c r="W74" s="364"/>
      <c r="X74" s="364"/>
      <c r="Y74" s="365" t="s">
        <v>1899</v>
      </c>
      <c r="AG74" s="1099"/>
      <c r="AH74" s="1099"/>
      <c r="AI74" s="1098"/>
      <c r="AJ74" s="1098"/>
      <c r="AK74" s="1098"/>
      <c r="AL74" s="1098"/>
      <c r="AM74" s="1098"/>
      <c r="AN74" s="1098"/>
      <c r="AO74" s="1669"/>
      <c r="AP74" s="1669"/>
      <c r="AQ74" s="1669"/>
      <c r="AR74" s="1669"/>
      <c r="AS74" s="1669"/>
      <c r="AT74" s="1669"/>
      <c r="AU74" s="1669"/>
      <c r="AV74" s="1669"/>
      <c r="AW74" s="1098"/>
      <c r="AX74" s="1098"/>
      <c r="AY74" s="1098"/>
      <c r="AZ74" s="1669"/>
      <c r="BA74" s="1669"/>
      <c r="BB74" s="1669"/>
      <c r="BC74" s="1669"/>
      <c r="BD74" s="1102"/>
    </row>
    <row r="75" spans="2:56" ht="25.05" customHeight="1">
      <c r="B75" s="436" t="s">
        <v>314</v>
      </c>
      <c r="C75" s="361" t="s">
        <v>174</v>
      </c>
      <c r="D75" s="362"/>
      <c r="E75" s="363" t="s">
        <v>190</v>
      </c>
      <c r="F75" s="363" t="s">
        <v>190</v>
      </c>
      <c r="G75" s="364" t="s">
        <v>191</v>
      </c>
      <c r="H75" s="363"/>
      <c r="I75" s="364"/>
      <c r="J75" s="363"/>
      <c r="K75" s="363"/>
      <c r="L75" s="363"/>
      <c r="M75" s="363"/>
      <c r="N75" s="364"/>
      <c r="O75" s="364"/>
      <c r="P75" s="363"/>
      <c r="Q75" s="364"/>
      <c r="R75" s="363"/>
      <c r="S75" s="363"/>
      <c r="T75" s="363"/>
      <c r="U75" s="363"/>
      <c r="V75" s="363"/>
      <c r="W75" s="364"/>
      <c r="X75" s="364"/>
      <c r="Y75" s="365" t="s">
        <v>1899</v>
      </c>
      <c r="AG75" s="1099"/>
      <c r="AH75" s="1099"/>
      <c r="AI75" s="1098"/>
      <c r="AJ75" s="1098"/>
      <c r="AK75" s="1098"/>
      <c r="AL75" s="1098"/>
      <c r="AM75" s="1098"/>
      <c r="AN75" s="1098"/>
      <c r="AO75" s="1669"/>
      <c r="AP75" s="1669"/>
      <c r="AQ75" s="1669"/>
      <c r="AR75" s="1669"/>
      <c r="AS75" s="1669"/>
      <c r="AT75" s="1669"/>
      <c r="AU75" s="1669"/>
      <c r="AV75" s="1669"/>
      <c r="AW75" s="1098"/>
      <c r="AX75" s="1098"/>
      <c r="AY75" s="1098"/>
      <c r="AZ75" s="1669"/>
      <c r="BA75" s="1669"/>
      <c r="BB75" s="1669"/>
      <c r="BC75" s="1669"/>
      <c r="BD75" s="1102"/>
    </row>
    <row r="76" spans="2:56" ht="25.05" customHeight="1">
      <c r="B76" s="436" t="s">
        <v>315</v>
      </c>
      <c r="C76" s="361" t="s">
        <v>175</v>
      </c>
      <c r="D76" s="363"/>
      <c r="E76" s="363" t="s">
        <v>190</v>
      </c>
      <c r="F76" s="363" t="s">
        <v>190</v>
      </c>
      <c r="G76" s="364"/>
      <c r="H76" s="363"/>
      <c r="I76" s="364"/>
      <c r="J76" s="363"/>
      <c r="K76" s="363"/>
      <c r="L76" s="363"/>
      <c r="M76" s="363"/>
      <c r="N76" s="364"/>
      <c r="O76" s="364"/>
      <c r="P76" s="363"/>
      <c r="Q76" s="364"/>
      <c r="R76" s="363"/>
      <c r="S76" s="363"/>
      <c r="T76" s="363"/>
      <c r="U76" s="363"/>
      <c r="V76" s="363"/>
      <c r="W76" s="364"/>
      <c r="X76" s="364"/>
      <c r="Y76" s="365"/>
      <c r="AG76" s="1099"/>
      <c r="AH76" s="1099"/>
      <c r="AI76" s="1098"/>
      <c r="AJ76" s="1098"/>
      <c r="AK76" s="1098"/>
      <c r="AL76" s="1098"/>
      <c r="AM76" s="1098"/>
      <c r="AN76" s="1098"/>
      <c r="AO76" s="1669"/>
      <c r="AP76" s="1669"/>
      <c r="AQ76" s="1669"/>
      <c r="AR76" s="1669"/>
      <c r="AS76" s="1669"/>
      <c r="AT76" s="1669"/>
      <c r="AU76" s="1669"/>
      <c r="AV76" s="1669"/>
      <c r="AW76" s="1098"/>
      <c r="AX76" s="1098"/>
      <c r="AY76" s="1098"/>
      <c r="AZ76" s="1669"/>
      <c r="BA76" s="1669"/>
      <c r="BB76" s="1669"/>
      <c r="BC76" s="1669"/>
      <c r="BD76" s="1102"/>
    </row>
    <row r="77" spans="2:56" ht="25.05" customHeight="1">
      <c r="B77" s="436" t="s">
        <v>316</v>
      </c>
      <c r="C77" s="361" t="s">
        <v>1028</v>
      </c>
      <c r="D77" s="362"/>
      <c r="E77" s="363" t="s">
        <v>190</v>
      </c>
      <c r="F77" s="363" t="s">
        <v>190</v>
      </c>
      <c r="G77" s="364" t="s">
        <v>191</v>
      </c>
      <c r="H77" s="363"/>
      <c r="I77" s="364"/>
      <c r="J77" s="363"/>
      <c r="K77" s="363"/>
      <c r="L77" s="363"/>
      <c r="M77" s="363"/>
      <c r="N77" s="364"/>
      <c r="O77" s="364"/>
      <c r="P77" s="363"/>
      <c r="Q77" s="364"/>
      <c r="R77" s="363"/>
      <c r="S77" s="363"/>
      <c r="T77" s="363"/>
      <c r="U77" s="363"/>
      <c r="V77" s="363"/>
      <c r="W77" s="364"/>
      <c r="X77" s="364"/>
      <c r="Y77" s="365" t="s">
        <v>1899</v>
      </c>
      <c r="AG77" s="1099"/>
      <c r="AH77" s="1099"/>
      <c r="AI77" s="1098"/>
      <c r="AJ77" s="1098"/>
      <c r="AK77" s="1098"/>
      <c r="AL77" s="1098"/>
      <c r="AM77" s="1098"/>
      <c r="AN77" s="1098"/>
      <c r="AO77" s="1669"/>
      <c r="AP77" s="1669"/>
      <c r="AQ77" s="1669"/>
      <c r="AR77" s="1669"/>
      <c r="AS77" s="1669"/>
      <c r="AT77" s="1669"/>
      <c r="AU77" s="1669"/>
      <c r="AV77" s="1669"/>
      <c r="AW77" s="1098"/>
      <c r="AX77" s="1098"/>
      <c r="AY77" s="1098"/>
      <c r="AZ77" s="1669"/>
      <c r="BA77" s="1669"/>
      <c r="BB77" s="1669"/>
      <c r="BC77" s="1669"/>
      <c r="BD77" s="1102"/>
    </row>
    <row r="78" spans="2:56" ht="25.05" customHeight="1">
      <c r="B78" s="436" t="s">
        <v>317</v>
      </c>
      <c r="C78" s="361" t="s">
        <v>763</v>
      </c>
      <c r="D78" s="362"/>
      <c r="E78" s="363" t="s">
        <v>190</v>
      </c>
      <c r="F78" s="363" t="s">
        <v>190</v>
      </c>
      <c r="G78" s="364" t="s">
        <v>191</v>
      </c>
      <c r="H78" s="363"/>
      <c r="I78" s="364"/>
      <c r="J78" s="363"/>
      <c r="K78" s="363"/>
      <c r="L78" s="363"/>
      <c r="M78" s="363"/>
      <c r="N78" s="364"/>
      <c r="O78" s="364"/>
      <c r="P78" s="363"/>
      <c r="Q78" s="364"/>
      <c r="R78" s="363"/>
      <c r="S78" s="363"/>
      <c r="T78" s="363"/>
      <c r="U78" s="363"/>
      <c r="V78" s="363"/>
      <c r="W78" s="364"/>
      <c r="X78" s="364"/>
      <c r="Y78" s="365" t="s">
        <v>1844</v>
      </c>
      <c r="AG78" s="1099"/>
      <c r="AH78" s="1099"/>
      <c r="AI78" s="1098"/>
      <c r="AJ78" s="1098"/>
      <c r="AK78" s="1098"/>
      <c r="AL78" s="1098"/>
      <c r="AM78" s="1098"/>
      <c r="AN78" s="1098"/>
      <c r="AO78" s="1669"/>
      <c r="AP78" s="1669"/>
      <c r="AQ78" s="1669"/>
      <c r="AR78" s="1669"/>
      <c r="AS78" s="1669"/>
      <c r="AT78" s="1669"/>
      <c r="AU78" s="1669"/>
      <c r="AV78" s="1669"/>
      <c r="AW78" s="1098"/>
      <c r="AX78" s="1098"/>
      <c r="AY78" s="1098"/>
      <c r="AZ78" s="1669"/>
      <c r="BA78" s="1669"/>
      <c r="BB78" s="1669"/>
      <c r="BC78" s="1669"/>
      <c r="BD78" s="1102"/>
    </row>
    <row r="79" spans="2:56" ht="25.05" customHeight="1">
      <c r="B79" s="436" t="s">
        <v>1025</v>
      </c>
      <c r="C79" s="361" t="s">
        <v>176</v>
      </c>
      <c r="D79" s="362"/>
      <c r="E79" s="363" t="s">
        <v>190</v>
      </c>
      <c r="F79" s="363" t="s">
        <v>190</v>
      </c>
      <c r="G79" s="364" t="s">
        <v>191</v>
      </c>
      <c r="H79" s="363"/>
      <c r="I79" s="364"/>
      <c r="J79" s="363"/>
      <c r="K79" s="363"/>
      <c r="L79" s="363"/>
      <c r="M79" s="363"/>
      <c r="N79" s="364" t="s">
        <v>190</v>
      </c>
      <c r="O79" s="364" t="s">
        <v>190</v>
      </c>
      <c r="P79" s="363"/>
      <c r="Q79" s="364"/>
      <c r="R79" s="363"/>
      <c r="S79" s="363"/>
      <c r="T79" s="363"/>
      <c r="U79" s="363"/>
      <c r="V79" s="363"/>
      <c r="W79" s="364"/>
      <c r="X79" s="364"/>
      <c r="Y79" s="365" t="s">
        <v>1845</v>
      </c>
      <c r="AG79" s="1099"/>
      <c r="AH79" s="1099"/>
      <c r="AI79" s="1098"/>
      <c r="AJ79" s="1098"/>
      <c r="AK79" s="1098"/>
      <c r="AL79" s="1098"/>
      <c r="AM79" s="1098"/>
      <c r="AN79" s="1098"/>
      <c r="AO79" s="1669"/>
      <c r="AP79" s="1669"/>
      <c r="AQ79" s="1669"/>
      <c r="AR79" s="1669"/>
      <c r="AS79" s="1669"/>
      <c r="AT79" s="1669"/>
      <c r="AU79" s="1669"/>
      <c r="AV79" s="1669"/>
      <c r="AW79" s="1098"/>
      <c r="AX79" s="1098"/>
      <c r="AY79" s="1098"/>
      <c r="AZ79" s="1669"/>
      <c r="BA79" s="1669"/>
      <c r="BB79" s="1669"/>
      <c r="BC79" s="1669"/>
      <c r="BD79" s="1102"/>
    </row>
    <row r="80" spans="2:56" ht="25.05" customHeight="1">
      <c r="B80" s="436" t="s">
        <v>1026</v>
      </c>
      <c r="C80" s="361" t="s">
        <v>764</v>
      </c>
      <c r="D80" s="362"/>
      <c r="E80" s="363" t="s">
        <v>190</v>
      </c>
      <c r="F80" s="363" t="s">
        <v>190</v>
      </c>
      <c r="G80" s="364"/>
      <c r="H80" s="363"/>
      <c r="I80" s="364"/>
      <c r="J80" s="363"/>
      <c r="K80" s="363"/>
      <c r="L80" s="363"/>
      <c r="M80" s="363"/>
      <c r="N80" s="364"/>
      <c r="O80" s="364"/>
      <c r="P80" s="363"/>
      <c r="Q80" s="364"/>
      <c r="R80" s="363"/>
      <c r="S80" s="363"/>
      <c r="T80" s="363"/>
      <c r="U80" s="363"/>
      <c r="V80" s="363"/>
      <c r="W80" s="364"/>
      <c r="X80" s="364"/>
      <c r="Y80" s="365"/>
      <c r="AG80" s="1099"/>
      <c r="AH80" s="1099"/>
      <c r="AI80" s="1098"/>
      <c r="AJ80" s="1098"/>
      <c r="AK80" s="1098"/>
      <c r="AL80" s="1098"/>
      <c r="AM80" s="1098"/>
      <c r="AN80" s="1098"/>
      <c r="AO80" s="1098"/>
      <c r="AP80" s="1098"/>
      <c r="AQ80" s="1098"/>
      <c r="AR80" s="1098"/>
      <c r="AS80" s="1098"/>
      <c r="AT80" s="1098"/>
      <c r="AU80" s="1098"/>
      <c r="AV80" s="1098"/>
      <c r="AW80" s="1098"/>
      <c r="AX80" s="1098"/>
      <c r="AY80" s="1098"/>
      <c r="AZ80" s="1098"/>
      <c r="BA80" s="1098"/>
      <c r="BB80" s="1098"/>
      <c r="BC80" s="1098"/>
      <c r="BD80" s="1102"/>
    </row>
    <row r="81" spans="2:56" ht="25.05" customHeight="1">
      <c r="B81" s="436" t="s">
        <v>1768</v>
      </c>
      <c r="C81" s="361" t="s">
        <v>765</v>
      </c>
      <c r="D81" s="362"/>
      <c r="E81" s="363" t="s">
        <v>190</v>
      </c>
      <c r="F81" s="363" t="s">
        <v>190</v>
      </c>
      <c r="G81" s="364"/>
      <c r="H81" s="363"/>
      <c r="I81" s="364"/>
      <c r="J81" s="363"/>
      <c r="K81" s="363"/>
      <c r="L81" s="363"/>
      <c r="M81" s="363"/>
      <c r="N81" s="364"/>
      <c r="O81" s="364"/>
      <c r="P81" s="363" t="s">
        <v>190</v>
      </c>
      <c r="Q81" s="364"/>
      <c r="R81" s="363"/>
      <c r="S81" s="363"/>
      <c r="T81" s="363"/>
      <c r="U81" s="363"/>
      <c r="V81" s="363"/>
      <c r="W81" s="364"/>
      <c r="X81" s="364"/>
      <c r="Y81" s="365"/>
      <c r="AG81" s="1099"/>
      <c r="AH81" s="1099"/>
      <c r="AI81" s="1098"/>
      <c r="AJ81" s="1098"/>
      <c r="AK81" s="1098"/>
      <c r="AL81" s="1098"/>
      <c r="AM81" s="1098"/>
      <c r="AN81" s="1098"/>
      <c r="AO81" s="1669"/>
      <c r="AP81" s="1669"/>
      <c r="AQ81" s="1669"/>
      <c r="AR81" s="1669"/>
      <c r="AS81" s="1669"/>
      <c r="AT81" s="1669"/>
      <c r="AU81" s="1669"/>
      <c r="AV81" s="1669"/>
      <c r="AW81" s="1098"/>
      <c r="AX81" s="1098"/>
      <c r="AY81" s="1098"/>
      <c r="AZ81" s="1669"/>
      <c r="BA81" s="1669"/>
      <c r="BB81" s="1669"/>
      <c r="BC81" s="1669"/>
      <c r="BD81" s="1102"/>
    </row>
    <row r="82" spans="2:56" ht="25.05" customHeight="1">
      <c r="B82" s="436" t="s">
        <v>1769</v>
      </c>
      <c r="C82" s="361" t="s">
        <v>113</v>
      </c>
      <c r="D82" s="362"/>
      <c r="E82" s="363" t="s">
        <v>190</v>
      </c>
      <c r="F82" s="363" t="s">
        <v>190</v>
      </c>
      <c r="G82" s="364"/>
      <c r="H82" s="363"/>
      <c r="I82" s="364"/>
      <c r="J82" s="363"/>
      <c r="K82" s="363" t="s">
        <v>190</v>
      </c>
      <c r="L82" s="363"/>
      <c r="M82" s="363"/>
      <c r="N82" s="364"/>
      <c r="O82" s="364"/>
      <c r="P82" s="363"/>
      <c r="Q82" s="364"/>
      <c r="R82" s="363"/>
      <c r="S82" s="363"/>
      <c r="T82" s="363"/>
      <c r="U82" s="363"/>
      <c r="V82" s="363"/>
      <c r="W82" s="364"/>
      <c r="X82" s="364"/>
      <c r="Y82" s="365"/>
      <c r="AG82" s="1099"/>
      <c r="AH82" s="1099"/>
      <c r="AI82" s="1098"/>
      <c r="AJ82" s="1098"/>
      <c r="AK82" s="1098"/>
      <c r="AL82" s="1098"/>
      <c r="AM82" s="1098"/>
      <c r="AN82" s="1098"/>
      <c r="AO82" s="1098"/>
      <c r="AP82" s="1098"/>
      <c r="AQ82" s="1098"/>
      <c r="AR82" s="1098"/>
      <c r="AS82" s="1098"/>
      <c r="AT82" s="1098"/>
      <c r="AU82" s="1098"/>
      <c r="AV82" s="1098"/>
      <c r="AW82" s="1098"/>
      <c r="AX82" s="1098"/>
      <c r="AY82" s="1098"/>
      <c r="AZ82" s="1098"/>
      <c r="BA82" s="1098"/>
      <c r="BB82" s="1098"/>
      <c r="BC82" s="1098"/>
      <c r="BD82" s="1102"/>
    </row>
    <row r="83" spans="2:56" ht="25.05" customHeight="1">
      <c r="B83" s="367" t="s">
        <v>1770</v>
      </c>
      <c r="C83" s="604" t="s">
        <v>1006</v>
      </c>
      <c r="D83" s="593"/>
      <c r="E83" s="659" t="s">
        <v>190</v>
      </c>
      <c r="F83" s="659" t="s">
        <v>190</v>
      </c>
      <c r="G83" s="605"/>
      <c r="H83" s="659"/>
      <c r="I83" s="605"/>
      <c r="J83" s="659"/>
      <c r="K83" s="659"/>
      <c r="L83" s="659"/>
      <c r="M83" s="659"/>
      <c r="N83" s="605"/>
      <c r="O83" s="605"/>
      <c r="P83" s="659"/>
      <c r="Q83" s="605"/>
      <c r="R83" s="659"/>
      <c r="S83" s="659"/>
      <c r="T83" s="659"/>
      <c r="U83" s="659"/>
      <c r="V83" s="659"/>
      <c r="W83" s="605"/>
      <c r="X83" s="605"/>
      <c r="Y83" s="606"/>
      <c r="AG83" s="1099"/>
      <c r="AH83" s="1099"/>
      <c r="AI83" s="1098"/>
      <c r="AJ83" s="1098"/>
      <c r="AK83" s="1098"/>
      <c r="AL83" s="1098"/>
      <c r="AM83" s="1098"/>
      <c r="AN83" s="1098"/>
      <c r="AO83" s="1669"/>
      <c r="AP83" s="1669"/>
      <c r="AQ83" s="1669"/>
      <c r="AR83" s="1669"/>
      <c r="AS83" s="1669"/>
      <c r="AT83" s="1669"/>
      <c r="AU83" s="1669"/>
      <c r="AV83" s="1669"/>
      <c r="AW83" s="1098"/>
      <c r="AX83" s="1098"/>
      <c r="AY83" s="1098"/>
      <c r="AZ83" s="1669"/>
      <c r="BA83" s="1669"/>
      <c r="BB83" s="1669"/>
      <c r="BC83" s="1669"/>
      <c r="BD83" s="1102"/>
    </row>
    <row r="84" spans="2:56" ht="15" customHeight="1">
      <c r="B84" s="1102"/>
      <c r="Y84" s="104"/>
      <c r="AG84" s="1099"/>
      <c r="AH84" s="1099"/>
      <c r="AI84" s="1102"/>
      <c r="AJ84" s="1102"/>
      <c r="AK84" s="1102"/>
      <c r="AL84" s="1102"/>
      <c r="AM84" s="1102"/>
      <c r="AN84" s="1102"/>
      <c r="AO84" s="1102"/>
      <c r="AP84" s="1102"/>
      <c r="AQ84" s="1102"/>
      <c r="AR84" s="1102"/>
      <c r="AS84" s="1102"/>
      <c r="AT84" s="1102"/>
      <c r="AU84" s="1102"/>
      <c r="AV84" s="1102"/>
      <c r="AW84" s="1102"/>
      <c r="AX84" s="1102"/>
      <c r="AY84" s="1102"/>
      <c r="AZ84" s="1102"/>
      <c r="BA84" s="1102"/>
      <c r="BB84" s="1102"/>
      <c r="BC84" s="1102"/>
      <c r="BD84" s="1102"/>
    </row>
    <row r="85" spans="2:56" ht="15" customHeight="1">
      <c r="B85" s="1102"/>
      <c r="Y85" s="104"/>
      <c r="AG85" s="1099"/>
      <c r="AH85" s="1099"/>
      <c r="AI85" s="1102"/>
      <c r="AJ85" s="1102"/>
      <c r="AK85" s="1102"/>
      <c r="AL85" s="1102"/>
      <c r="AM85" s="1102"/>
      <c r="AN85" s="1102"/>
      <c r="AO85" s="1102"/>
      <c r="AP85" s="1102"/>
      <c r="AQ85" s="1102"/>
      <c r="AR85" s="1102"/>
      <c r="AS85" s="1102"/>
      <c r="AT85" s="1102"/>
      <c r="AU85" s="1102"/>
      <c r="AV85" s="1102"/>
      <c r="AW85" s="1102"/>
      <c r="AX85" s="1102"/>
      <c r="AY85" s="1102"/>
      <c r="AZ85" s="1102"/>
      <c r="BA85" s="1102"/>
      <c r="BB85" s="1102"/>
      <c r="BC85" s="1102"/>
      <c r="BD85" s="1102"/>
    </row>
    <row r="86" spans="2:56" ht="15" customHeight="1">
      <c r="B86" s="1102"/>
      <c r="Y86" s="104"/>
      <c r="AG86" s="1099"/>
      <c r="AH86" s="1099"/>
      <c r="AI86" s="1102"/>
      <c r="AJ86" s="1102"/>
      <c r="AK86" s="1102"/>
      <c r="AL86" s="1102"/>
      <c r="AM86" s="1102"/>
      <c r="AN86" s="1102"/>
      <c r="AO86" s="1102"/>
      <c r="AP86" s="1102"/>
      <c r="AQ86" s="1102"/>
      <c r="AR86" s="1102"/>
      <c r="AS86" s="1102"/>
      <c r="AT86" s="1102"/>
      <c r="AU86" s="1102"/>
      <c r="AV86" s="1102"/>
      <c r="AW86" s="1102"/>
      <c r="AX86" s="1102"/>
      <c r="AY86" s="1102"/>
      <c r="AZ86" s="1102"/>
      <c r="BA86" s="1102"/>
      <c r="BB86" s="1102"/>
      <c r="BC86" s="1102"/>
      <c r="BD86" s="1102"/>
    </row>
    <row r="87" spans="2:56" s="94" customFormat="1" ht="16.2">
      <c r="B87" s="210" t="s">
        <v>456</v>
      </c>
      <c r="C87" s="195"/>
      <c r="D87" s="195"/>
      <c r="Y87" s="94" t="s">
        <v>177</v>
      </c>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row>
    <row r="88" spans="2:56" ht="25.05" customHeight="1">
      <c r="B88" s="354" t="s">
        <v>179</v>
      </c>
      <c r="C88" s="1455" t="s">
        <v>90</v>
      </c>
      <c r="D88" s="1456"/>
      <c r="E88" s="1436" t="s">
        <v>137</v>
      </c>
      <c r="F88" s="1436" t="s">
        <v>137</v>
      </c>
      <c r="G88" s="1457" t="s">
        <v>138</v>
      </c>
      <c r="H88" s="357"/>
      <c r="I88" s="358"/>
      <c r="J88" s="357"/>
      <c r="K88" s="357"/>
      <c r="L88" s="357"/>
      <c r="M88" s="357"/>
      <c r="N88" s="358"/>
      <c r="O88" s="358"/>
      <c r="P88" s="357"/>
      <c r="Q88" s="358"/>
      <c r="R88" s="357"/>
      <c r="S88" s="357"/>
      <c r="T88" s="357"/>
      <c r="U88" s="357"/>
      <c r="V88" s="357"/>
      <c r="W88" s="358"/>
      <c r="X88" s="358"/>
      <c r="Y88" s="359" t="s">
        <v>1900</v>
      </c>
      <c r="AG88" s="1099"/>
      <c r="AH88" s="1099"/>
      <c r="AI88" s="1098"/>
      <c r="AJ88" s="1098"/>
      <c r="AK88" s="1098"/>
      <c r="AL88" s="1098"/>
      <c r="AM88" s="1098"/>
      <c r="AN88" s="1098"/>
      <c r="AO88" s="1669"/>
      <c r="AP88" s="1669"/>
      <c r="AQ88" s="1669"/>
      <c r="AR88" s="1669"/>
      <c r="AS88" s="1669"/>
      <c r="AT88" s="1669"/>
      <c r="AU88" s="1669"/>
      <c r="AV88" s="1669"/>
      <c r="AW88" s="1098"/>
      <c r="AX88" s="1098"/>
      <c r="AY88" s="1098"/>
      <c r="AZ88" s="1669"/>
      <c r="BA88" s="1669"/>
      <c r="BB88" s="1669"/>
      <c r="BC88" s="1669"/>
      <c r="BD88" s="1102"/>
    </row>
    <row r="89" spans="2:56" ht="25.05" customHeight="1">
      <c r="B89" s="360" t="s">
        <v>180</v>
      </c>
      <c r="C89" s="1017" t="s">
        <v>1374</v>
      </c>
      <c r="D89" s="1439"/>
      <c r="E89" s="1206" t="s">
        <v>190</v>
      </c>
      <c r="F89" s="1206" t="s">
        <v>190</v>
      </c>
      <c r="G89" s="1433"/>
      <c r="H89" s="363"/>
      <c r="I89" s="364"/>
      <c r="J89" s="363"/>
      <c r="K89" s="363"/>
      <c r="L89" s="363"/>
      <c r="M89" s="363"/>
      <c r="N89" s="364"/>
      <c r="O89" s="364"/>
      <c r="P89" s="363"/>
      <c r="Q89" s="364"/>
      <c r="R89" s="363"/>
      <c r="S89" s="363"/>
      <c r="T89" s="363"/>
      <c r="U89" s="363"/>
      <c r="V89" s="363"/>
      <c r="W89" s="364"/>
      <c r="X89" s="364"/>
      <c r="Y89" s="365"/>
      <c r="AI89" s="1099"/>
      <c r="AJ89" s="1099"/>
      <c r="AK89" s="1099"/>
      <c r="AL89" s="1099"/>
      <c r="AM89" s="1099"/>
      <c r="AN89" s="1099"/>
      <c r="AO89" s="1099"/>
      <c r="AP89" s="1099"/>
      <c r="AQ89" s="1099"/>
      <c r="AR89" s="1099"/>
      <c r="AS89" s="1099"/>
      <c r="AT89" s="1099"/>
      <c r="AU89" s="1099"/>
      <c r="AV89" s="1099"/>
      <c r="AW89" s="1099"/>
      <c r="AX89" s="1099"/>
      <c r="AY89" s="1099"/>
      <c r="AZ89" s="1099"/>
      <c r="BA89" s="1099"/>
      <c r="BB89" s="1099"/>
      <c r="BC89" s="1099"/>
      <c r="BD89" s="1102"/>
    </row>
    <row r="90" spans="2:56" ht="25.05" customHeight="1">
      <c r="B90" s="360" t="s">
        <v>181</v>
      </c>
      <c r="C90" s="1017" t="s">
        <v>1375</v>
      </c>
      <c r="D90" s="1439"/>
      <c r="E90" s="1206" t="s">
        <v>190</v>
      </c>
      <c r="F90" s="1206" t="s">
        <v>190</v>
      </c>
      <c r="G90" s="1433"/>
      <c r="H90" s="363"/>
      <c r="I90" s="364"/>
      <c r="J90" s="363"/>
      <c r="K90" s="363"/>
      <c r="L90" s="363"/>
      <c r="M90" s="363"/>
      <c r="N90" s="364"/>
      <c r="O90" s="364"/>
      <c r="P90" s="363"/>
      <c r="Q90" s="364"/>
      <c r="R90" s="363"/>
      <c r="S90" s="363"/>
      <c r="T90" s="363"/>
      <c r="U90" s="363"/>
      <c r="V90" s="363"/>
      <c r="W90" s="364"/>
      <c r="X90" s="364"/>
      <c r="Y90" s="365"/>
      <c r="AI90" s="1099"/>
      <c r="AJ90" s="1099"/>
      <c r="AK90" s="1099"/>
      <c r="AL90" s="1099"/>
      <c r="AM90" s="1099"/>
      <c r="AN90" s="1099"/>
      <c r="AO90" s="1099"/>
      <c r="AP90" s="1099"/>
      <c r="AQ90" s="1099"/>
      <c r="AR90" s="1099"/>
      <c r="AS90" s="1099"/>
      <c r="AT90" s="1099"/>
      <c r="AU90" s="1099"/>
      <c r="AV90" s="1099"/>
      <c r="AW90" s="1099"/>
      <c r="AX90" s="1099"/>
      <c r="AY90" s="1099"/>
      <c r="AZ90" s="1099"/>
      <c r="BA90" s="1099"/>
      <c r="BB90" s="1099"/>
      <c r="BC90" s="1099"/>
      <c r="BD90" s="1102"/>
    </row>
    <row r="91" spans="2:56" ht="25.05" customHeight="1">
      <c r="B91" s="360" t="s">
        <v>182</v>
      </c>
      <c r="C91" s="1017" t="s">
        <v>174</v>
      </c>
      <c r="D91" s="1439"/>
      <c r="E91" s="1206" t="s">
        <v>137</v>
      </c>
      <c r="F91" s="1206" t="s">
        <v>137</v>
      </c>
      <c r="G91" s="1433" t="s">
        <v>138</v>
      </c>
      <c r="H91" s="363"/>
      <c r="I91" s="364"/>
      <c r="J91" s="363"/>
      <c r="K91" s="363"/>
      <c r="L91" s="363"/>
      <c r="M91" s="363"/>
      <c r="N91" s="364"/>
      <c r="O91" s="364"/>
      <c r="P91" s="363"/>
      <c r="Q91" s="364"/>
      <c r="R91" s="363"/>
      <c r="S91" s="363"/>
      <c r="T91" s="363"/>
      <c r="U91" s="363"/>
      <c r="V91" s="363"/>
      <c r="W91" s="364"/>
      <c r="X91" s="364"/>
      <c r="Y91" s="365" t="s">
        <v>1899</v>
      </c>
      <c r="AG91" s="1102"/>
      <c r="AH91" s="1102"/>
      <c r="AI91" s="1098"/>
      <c r="AJ91" s="1098"/>
      <c r="AK91" s="1098"/>
      <c r="AL91" s="1098"/>
      <c r="AM91" s="1098"/>
      <c r="AN91" s="1098"/>
      <c r="AO91" s="1669"/>
      <c r="AP91" s="1669"/>
      <c r="AQ91" s="1669"/>
      <c r="AR91" s="1669"/>
      <c r="AS91" s="1669"/>
      <c r="AT91" s="1669"/>
      <c r="AU91" s="1669"/>
      <c r="AV91" s="1669"/>
      <c r="AW91" s="1098"/>
      <c r="AX91" s="1098"/>
      <c r="AY91" s="1098"/>
      <c r="AZ91" s="1669"/>
      <c r="BA91" s="1669"/>
      <c r="BB91" s="1669"/>
      <c r="BC91" s="1669"/>
      <c r="BD91" s="1102"/>
    </row>
    <row r="92" spans="2:56" ht="25.05" customHeight="1">
      <c r="B92" s="360" t="s">
        <v>183</v>
      </c>
      <c r="C92" s="1017" t="s">
        <v>175</v>
      </c>
      <c r="D92" s="1206"/>
      <c r="E92" s="1206" t="s">
        <v>190</v>
      </c>
      <c r="F92" s="1206" t="s">
        <v>190</v>
      </c>
      <c r="G92" s="1433"/>
      <c r="H92" s="363"/>
      <c r="I92" s="364"/>
      <c r="J92" s="363"/>
      <c r="K92" s="363"/>
      <c r="L92" s="363"/>
      <c r="M92" s="363"/>
      <c r="N92" s="364"/>
      <c r="O92" s="364"/>
      <c r="P92" s="363"/>
      <c r="Q92" s="364"/>
      <c r="R92" s="363"/>
      <c r="S92" s="363"/>
      <c r="T92" s="363"/>
      <c r="U92" s="363"/>
      <c r="V92" s="363"/>
      <c r="W92" s="364"/>
      <c r="X92" s="364"/>
      <c r="Y92" s="365"/>
      <c r="AG92" s="96"/>
      <c r="AH92" s="96"/>
      <c r="AI92" s="1098"/>
      <c r="AJ92" s="1098"/>
      <c r="AK92" s="1098"/>
      <c r="AL92" s="1098"/>
      <c r="AM92" s="1098"/>
      <c r="AN92" s="1098"/>
      <c r="AO92" s="1669"/>
      <c r="AP92" s="1669"/>
      <c r="AQ92" s="1669"/>
      <c r="AR92" s="1669"/>
      <c r="AS92" s="1669"/>
      <c r="AT92" s="1669"/>
      <c r="AU92" s="1669"/>
      <c r="AV92" s="1669"/>
      <c r="AW92" s="1098"/>
      <c r="AX92" s="1098"/>
      <c r="AY92" s="1098"/>
      <c r="AZ92" s="1669"/>
      <c r="BA92" s="1669"/>
      <c r="BB92" s="1669"/>
      <c r="BC92" s="1669"/>
      <c r="BD92" s="1102"/>
    </row>
    <row r="93" spans="2:56" ht="25.05" customHeight="1">
      <c r="B93" s="360" t="s">
        <v>184</v>
      </c>
      <c r="C93" s="1017" t="s">
        <v>1028</v>
      </c>
      <c r="D93" s="1439"/>
      <c r="E93" s="1206" t="s">
        <v>190</v>
      </c>
      <c r="F93" s="1206" t="s">
        <v>190</v>
      </c>
      <c r="G93" s="1433" t="s">
        <v>191</v>
      </c>
      <c r="H93" s="363"/>
      <c r="I93" s="364"/>
      <c r="J93" s="363"/>
      <c r="K93" s="363"/>
      <c r="L93" s="363"/>
      <c r="M93" s="363"/>
      <c r="N93" s="364"/>
      <c r="O93" s="364"/>
      <c r="P93" s="363"/>
      <c r="Q93" s="364"/>
      <c r="R93" s="363"/>
      <c r="S93" s="363"/>
      <c r="T93" s="363"/>
      <c r="U93" s="363"/>
      <c r="V93" s="363"/>
      <c r="W93" s="364"/>
      <c r="X93" s="364"/>
      <c r="Y93" s="365" t="s">
        <v>1899</v>
      </c>
      <c r="AG93" s="1099"/>
      <c r="AH93" s="1099"/>
      <c r="AI93" s="1098"/>
      <c r="AJ93" s="1098"/>
      <c r="AK93" s="1098"/>
      <c r="AL93" s="1098"/>
      <c r="AM93" s="1098"/>
      <c r="AN93" s="1098"/>
      <c r="AO93" s="1669"/>
      <c r="AP93" s="1669"/>
      <c r="AQ93" s="1669"/>
      <c r="AR93" s="1669"/>
      <c r="AS93" s="1669"/>
      <c r="AT93" s="1669"/>
      <c r="AU93" s="1669"/>
      <c r="AV93" s="1669"/>
      <c r="AW93" s="1098"/>
      <c r="AX93" s="1098"/>
      <c r="AY93" s="1098"/>
      <c r="AZ93" s="1669"/>
      <c r="BA93" s="1669"/>
      <c r="BB93" s="1669"/>
      <c r="BC93" s="1669"/>
      <c r="BD93" s="1102"/>
    </row>
    <row r="94" spans="2:56" ht="25.05" customHeight="1">
      <c r="B94" s="360" t="s">
        <v>185</v>
      </c>
      <c r="C94" s="1017" t="s">
        <v>763</v>
      </c>
      <c r="D94" s="1439"/>
      <c r="E94" s="1206" t="s">
        <v>190</v>
      </c>
      <c r="F94" s="1206" t="s">
        <v>190</v>
      </c>
      <c r="G94" s="1433" t="s">
        <v>191</v>
      </c>
      <c r="H94" s="363"/>
      <c r="I94" s="364"/>
      <c r="J94" s="363"/>
      <c r="K94" s="363"/>
      <c r="L94" s="363"/>
      <c r="M94" s="363"/>
      <c r="N94" s="364"/>
      <c r="O94" s="364"/>
      <c r="P94" s="363"/>
      <c r="Q94" s="364"/>
      <c r="R94" s="363"/>
      <c r="S94" s="363"/>
      <c r="T94" s="363"/>
      <c r="U94" s="363"/>
      <c r="V94" s="363"/>
      <c r="W94" s="364"/>
      <c r="X94" s="364"/>
      <c r="Y94" s="365" t="s">
        <v>1899</v>
      </c>
      <c r="AG94" s="1099"/>
      <c r="AH94" s="1099"/>
      <c r="AI94" s="1098"/>
      <c r="AJ94" s="1098"/>
      <c r="AK94" s="1098"/>
      <c r="AL94" s="1098"/>
      <c r="AM94" s="1098"/>
      <c r="AN94" s="1098"/>
      <c r="AO94" s="1669"/>
      <c r="AP94" s="1669"/>
      <c r="AQ94" s="1669"/>
      <c r="AR94" s="1669"/>
      <c r="AS94" s="1669"/>
      <c r="AT94" s="1669"/>
      <c r="AU94" s="1669"/>
      <c r="AV94" s="1669"/>
      <c r="AW94" s="1098"/>
      <c r="AX94" s="1098"/>
      <c r="AY94" s="1098"/>
      <c r="AZ94" s="1669"/>
      <c r="BA94" s="1669"/>
      <c r="BB94" s="1669"/>
      <c r="BC94" s="1669"/>
      <c r="BD94" s="1102"/>
    </row>
    <row r="95" spans="2:56" ht="25.05" customHeight="1">
      <c r="B95" s="360" t="s">
        <v>186</v>
      </c>
      <c r="C95" s="1017" t="s">
        <v>1771</v>
      </c>
      <c r="D95" s="1439"/>
      <c r="E95" s="1206" t="s">
        <v>190</v>
      </c>
      <c r="F95" s="1206" t="s">
        <v>190</v>
      </c>
      <c r="G95" s="1433"/>
      <c r="H95" s="363"/>
      <c r="I95" s="364"/>
      <c r="J95" s="363"/>
      <c r="K95" s="363"/>
      <c r="L95" s="363"/>
      <c r="M95" s="363"/>
      <c r="N95" s="364"/>
      <c r="O95" s="364"/>
      <c r="P95" s="363"/>
      <c r="Q95" s="364"/>
      <c r="R95" s="363"/>
      <c r="S95" s="363"/>
      <c r="T95" s="363"/>
      <c r="U95" s="363"/>
      <c r="V95" s="363"/>
      <c r="W95" s="364"/>
      <c r="X95" s="364"/>
      <c r="Y95" s="365"/>
      <c r="AG95" s="1099"/>
      <c r="AH95" s="1099"/>
      <c r="AI95" s="1098"/>
      <c r="AJ95" s="1098"/>
      <c r="AK95" s="1098"/>
      <c r="AL95" s="1098"/>
      <c r="AM95" s="1098"/>
      <c r="AN95" s="1098"/>
      <c r="AO95" s="1669"/>
      <c r="AP95" s="1669"/>
      <c r="AQ95" s="1669"/>
      <c r="AR95" s="1669"/>
      <c r="AS95" s="1669"/>
      <c r="AT95" s="1669"/>
      <c r="AU95" s="1669"/>
      <c r="AV95" s="1669"/>
      <c r="AW95" s="1098"/>
      <c r="AX95" s="1098"/>
      <c r="AY95" s="1098"/>
      <c r="AZ95" s="1669"/>
      <c r="BA95" s="1669"/>
      <c r="BB95" s="1669"/>
      <c r="BC95" s="1669"/>
      <c r="BD95" s="1102"/>
    </row>
    <row r="96" spans="2:56" ht="25.05" customHeight="1">
      <c r="B96" s="360" t="s">
        <v>187</v>
      </c>
      <c r="C96" s="1440" t="s">
        <v>764</v>
      </c>
      <c r="D96" s="1491"/>
      <c r="E96" s="1443" t="s">
        <v>190</v>
      </c>
      <c r="F96" s="1443" t="s">
        <v>190</v>
      </c>
      <c r="G96" s="1444"/>
      <c r="H96" s="439"/>
      <c r="I96" s="440"/>
      <c r="J96" s="439"/>
      <c r="K96" s="439"/>
      <c r="L96" s="439"/>
      <c r="M96" s="439"/>
      <c r="N96" s="440"/>
      <c r="O96" s="440"/>
      <c r="P96" s="439"/>
      <c r="Q96" s="440"/>
      <c r="R96" s="439"/>
      <c r="S96" s="439"/>
      <c r="T96" s="439"/>
      <c r="U96" s="439"/>
      <c r="V96" s="439"/>
      <c r="W96" s="440"/>
      <c r="X96" s="440"/>
      <c r="Y96" s="442"/>
      <c r="AG96" s="1099"/>
      <c r="AH96" s="1099"/>
      <c r="AI96" s="1098"/>
      <c r="AJ96" s="1098"/>
      <c r="AK96" s="1098"/>
      <c r="AL96" s="1098"/>
      <c r="AM96" s="1098"/>
      <c r="AN96" s="1098"/>
      <c r="AO96" s="1098"/>
      <c r="AP96" s="1098"/>
      <c r="AQ96" s="1098"/>
      <c r="AR96" s="1098"/>
      <c r="AS96" s="1098"/>
      <c r="AT96" s="1098"/>
      <c r="AU96" s="1098"/>
      <c r="AV96" s="1098"/>
      <c r="AW96" s="1098"/>
      <c r="AX96" s="1098"/>
      <c r="AY96" s="1098"/>
      <c r="AZ96" s="1098"/>
      <c r="BA96" s="1098"/>
      <c r="BB96" s="1098"/>
      <c r="BC96" s="1098"/>
      <c r="BD96" s="1102"/>
    </row>
    <row r="97" spans="2:56" ht="25.05" customHeight="1">
      <c r="B97" s="360" t="s">
        <v>188</v>
      </c>
      <c r="C97" s="437" t="s">
        <v>113</v>
      </c>
      <c r="D97" s="362"/>
      <c r="E97" s="363" t="s">
        <v>190</v>
      </c>
      <c r="F97" s="363" t="s">
        <v>190</v>
      </c>
      <c r="G97" s="364"/>
      <c r="H97" s="363"/>
      <c r="I97" s="364"/>
      <c r="J97" s="363"/>
      <c r="K97" s="363" t="s">
        <v>190</v>
      </c>
      <c r="L97" s="363"/>
      <c r="M97" s="363"/>
      <c r="N97" s="364"/>
      <c r="O97" s="364"/>
      <c r="P97" s="364"/>
      <c r="Q97" s="364"/>
      <c r="R97" s="363"/>
      <c r="S97" s="363"/>
      <c r="T97" s="363"/>
      <c r="U97" s="363"/>
      <c r="V97" s="363"/>
      <c r="W97" s="364"/>
      <c r="X97" s="364"/>
      <c r="Y97" s="365"/>
      <c r="AG97" s="1099"/>
      <c r="AH97" s="1099"/>
      <c r="AI97" s="1098"/>
      <c r="AJ97" s="1098"/>
      <c r="AK97" s="1098"/>
      <c r="AL97" s="1098"/>
      <c r="AM97" s="1098"/>
      <c r="AN97" s="1098"/>
      <c r="AO97" s="1669"/>
      <c r="AP97" s="1669"/>
      <c r="AQ97" s="1669"/>
      <c r="AR97" s="1669"/>
      <c r="AS97" s="1669"/>
      <c r="AT97" s="1669"/>
      <c r="AU97" s="1669"/>
      <c r="AV97" s="1669"/>
      <c r="AW97" s="1098"/>
      <c r="AX97" s="1098"/>
      <c r="AY97" s="1098"/>
      <c r="AZ97" s="1669"/>
      <c r="BA97" s="1669"/>
      <c r="BB97" s="1669"/>
      <c r="BC97" s="1669"/>
      <c r="BD97" s="1102"/>
    </row>
    <row r="98" spans="2:56" ht="25.05" customHeight="1">
      <c r="B98" s="367" t="s">
        <v>1027</v>
      </c>
      <c r="C98" s="368" t="s">
        <v>1006</v>
      </c>
      <c r="D98" s="593"/>
      <c r="E98" s="659" t="s">
        <v>190</v>
      </c>
      <c r="F98" s="659" t="s">
        <v>190</v>
      </c>
      <c r="G98" s="605"/>
      <c r="H98" s="659"/>
      <c r="I98" s="605"/>
      <c r="J98" s="659"/>
      <c r="K98" s="659"/>
      <c r="L98" s="659"/>
      <c r="M98" s="659"/>
      <c r="N98" s="605"/>
      <c r="O98" s="605"/>
      <c r="P98" s="659"/>
      <c r="Q98" s="605"/>
      <c r="R98" s="659"/>
      <c r="S98" s="659"/>
      <c r="T98" s="659"/>
      <c r="U98" s="659"/>
      <c r="V98" s="659"/>
      <c r="W98" s="605"/>
      <c r="X98" s="605"/>
      <c r="Y98" s="606"/>
      <c r="AG98" s="1099"/>
      <c r="AH98" s="1099"/>
      <c r="AI98" s="1098"/>
      <c r="AJ98" s="1098"/>
      <c r="AK98" s="1098"/>
      <c r="AL98" s="1098"/>
      <c r="AM98" s="1098"/>
      <c r="AN98" s="1098"/>
      <c r="AO98" s="1669"/>
      <c r="AP98" s="1669"/>
      <c r="AQ98" s="1669"/>
      <c r="AR98" s="1669"/>
      <c r="AS98" s="1669"/>
      <c r="AT98" s="1669"/>
      <c r="AU98" s="1669"/>
      <c r="AV98" s="1669"/>
      <c r="AW98" s="1098"/>
      <c r="AX98" s="1098"/>
      <c r="AY98" s="1098"/>
      <c r="AZ98" s="1669"/>
      <c r="BA98" s="1669"/>
      <c r="BB98" s="1669"/>
      <c r="BC98" s="1669"/>
      <c r="BD98" s="1102"/>
    </row>
    <row r="99" spans="2:56" ht="15" customHeight="1">
      <c r="B99" s="655"/>
      <c r="C99" s="92"/>
      <c r="D99" s="92"/>
      <c r="E99" s="100"/>
      <c r="F99" s="100"/>
      <c r="G99" s="100"/>
      <c r="H99" s="100"/>
      <c r="I99" s="100"/>
      <c r="J99" s="100"/>
      <c r="K99" s="100"/>
      <c r="L99" s="100"/>
      <c r="M99" s="100"/>
      <c r="N99" s="100"/>
      <c r="O99" s="100"/>
      <c r="P99" s="100"/>
      <c r="Q99" s="100"/>
      <c r="R99" s="100"/>
      <c r="S99" s="100"/>
      <c r="T99" s="100"/>
      <c r="U99" s="100"/>
      <c r="V99" s="100"/>
      <c r="W99" s="100"/>
      <c r="X99" s="100"/>
      <c r="Y99" s="1103"/>
      <c r="AG99" s="1099"/>
      <c r="AH99" s="1099"/>
      <c r="AI99" s="1098"/>
      <c r="AJ99" s="1098"/>
      <c r="AK99" s="1098"/>
      <c r="AL99" s="1098"/>
      <c r="AM99" s="1098"/>
      <c r="AN99" s="1098"/>
      <c r="AO99" s="1098"/>
      <c r="AP99" s="1098"/>
      <c r="AQ99" s="1098"/>
      <c r="AR99" s="1098"/>
      <c r="AS99" s="1098"/>
      <c r="AT99" s="1098"/>
      <c r="AU99" s="1098"/>
      <c r="AV99" s="1098"/>
      <c r="AW99" s="1098"/>
      <c r="AX99" s="1098"/>
      <c r="AY99" s="1098"/>
      <c r="AZ99" s="1098"/>
      <c r="BA99" s="1098"/>
      <c r="BB99" s="1098"/>
      <c r="BC99" s="1098"/>
      <c r="BD99" s="1102"/>
    </row>
    <row r="100" spans="2:56" ht="15" customHeight="1">
      <c r="B100" s="655"/>
      <c r="C100" s="92"/>
      <c r="D100" s="92"/>
      <c r="E100" s="100"/>
      <c r="F100" s="100"/>
      <c r="G100" s="100"/>
      <c r="H100" s="100"/>
      <c r="I100" s="100"/>
      <c r="J100" s="100"/>
      <c r="K100" s="100"/>
      <c r="L100" s="100"/>
      <c r="M100" s="100"/>
      <c r="N100" s="100"/>
      <c r="O100" s="100"/>
      <c r="P100" s="100"/>
      <c r="Q100" s="100"/>
      <c r="R100" s="100"/>
      <c r="S100" s="100"/>
      <c r="T100" s="100"/>
      <c r="U100" s="100"/>
      <c r="V100" s="100"/>
      <c r="W100" s="100"/>
      <c r="X100" s="100"/>
      <c r="Y100" s="1103"/>
      <c r="AG100" s="1099"/>
      <c r="AH100" s="1099"/>
      <c r="AI100" s="1098"/>
      <c r="AJ100" s="1098"/>
      <c r="AK100" s="1098"/>
      <c r="AL100" s="1098"/>
      <c r="AM100" s="1098"/>
      <c r="AN100" s="1098"/>
      <c r="AO100" s="1098"/>
      <c r="AP100" s="1098"/>
      <c r="AQ100" s="1098"/>
      <c r="AR100" s="1098"/>
      <c r="AS100" s="1098"/>
      <c r="AT100" s="1098"/>
      <c r="AU100" s="1098"/>
      <c r="AV100" s="1098"/>
      <c r="AW100" s="1098"/>
      <c r="AX100" s="1098"/>
      <c r="AY100" s="1098"/>
      <c r="AZ100" s="1098"/>
      <c r="BA100" s="1098"/>
      <c r="BB100" s="1098"/>
      <c r="BC100" s="1098"/>
      <c r="BD100" s="1102"/>
    </row>
    <row r="101" spans="2:56" s="94" customFormat="1" ht="16.2">
      <c r="B101" s="210" t="s">
        <v>457</v>
      </c>
      <c r="D101" s="94" t="s">
        <v>322</v>
      </c>
      <c r="AG101" s="1099"/>
      <c r="AH101" s="1099"/>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row>
    <row r="102" spans="2:56" ht="25.05" customHeight="1">
      <c r="B102" s="354" t="s">
        <v>328</v>
      </c>
      <c r="C102" s="355" t="s">
        <v>108</v>
      </c>
      <c r="D102" s="356" t="s">
        <v>164</v>
      </c>
      <c r="E102" s="357" t="s">
        <v>137</v>
      </c>
      <c r="F102" s="357" t="s">
        <v>137</v>
      </c>
      <c r="G102" s="358" t="s">
        <v>138</v>
      </c>
      <c r="H102" s="357"/>
      <c r="I102" s="358"/>
      <c r="J102" s="357"/>
      <c r="K102" s="357"/>
      <c r="L102" s="357"/>
      <c r="M102" s="357"/>
      <c r="N102" s="358"/>
      <c r="O102" s="358"/>
      <c r="P102" s="357"/>
      <c r="Q102" s="358"/>
      <c r="R102" s="357"/>
      <c r="S102" s="357"/>
      <c r="T102" s="357"/>
      <c r="U102" s="357"/>
      <c r="V102" s="357"/>
      <c r="W102" s="358"/>
      <c r="X102" s="358"/>
      <c r="Y102" s="359" t="s">
        <v>1895</v>
      </c>
      <c r="AG102" s="1099"/>
      <c r="AH102" s="1099"/>
      <c r="AI102" s="1098"/>
      <c r="AJ102" s="1098"/>
      <c r="AK102" s="1098"/>
      <c r="AL102" s="1098"/>
      <c r="AM102" s="1098"/>
      <c r="AN102" s="1098"/>
      <c r="AO102" s="1669"/>
      <c r="AP102" s="1669"/>
      <c r="AQ102" s="1669"/>
      <c r="AR102" s="1669"/>
      <c r="AS102" s="1669"/>
      <c r="AT102" s="1669"/>
      <c r="AU102" s="1669"/>
      <c r="AV102" s="1669"/>
      <c r="AW102" s="1098"/>
      <c r="AX102" s="1098"/>
      <c r="AY102" s="1098"/>
      <c r="AZ102" s="1669"/>
      <c r="BA102" s="1669"/>
      <c r="BB102" s="1669"/>
      <c r="BC102" s="1669"/>
      <c r="BD102" s="1102"/>
    </row>
    <row r="103" spans="2:56" ht="25.05" customHeight="1">
      <c r="B103" s="360" t="s">
        <v>329</v>
      </c>
      <c r="C103" s="361" t="s">
        <v>90</v>
      </c>
      <c r="D103" s="362" t="s">
        <v>164</v>
      </c>
      <c r="E103" s="363" t="s">
        <v>137</v>
      </c>
      <c r="F103" s="363" t="s">
        <v>137</v>
      </c>
      <c r="G103" s="364" t="s">
        <v>138</v>
      </c>
      <c r="H103" s="363"/>
      <c r="I103" s="364"/>
      <c r="J103" s="363"/>
      <c r="K103" s="363"/>
      <c r="L103" s="363"/>
      <c r="M103" s="363"/>
      <c r="N103" s="364"/>
      <c r="O103" s="364"/>
      <c r="P103" s="363"/>
      <c r="Q103" s="364"/>
      <c r="R103" s="363"/>
      <c r="S103" s="363"/>
      <c r="T103" s="363"/>
      <c r="U103" s="363"/>
      <c r="V103" s="363"/>
      <c r="W103" s="364"/>
      <c r="X103" s="364"/>
      <c r="Y103" s="365" t="s">
        <v>1901</v>
      </c>
      <c r="AG103" s="1099"/>
      <c r="AH103" s="1099"/>
      <c r="AI103" s="1098"/>
      <c r="AJ103" s="1098"/>
      <c r="AK103" s="1098"/>
      <c r="AL103" s="1098"/>
      <c r="AM103" s="1098"/>
      <c r="AN103" s="1098"/>
      <c r="AO103" s="1669"/>
      <c r="AP103" s="1669"/>
      <c r="AQ103" s="1669"/>
      <c r="AR103" s="1669"/>
      <c r="AS103" s="1669"/>
      <c r="AT103" s="1669"/>
      <c r="AU103" s="1669"/>
      <c r="AV103" s="1669"/>
      <c r="AW103" s="1098"/>
      <c r="AX103" s="1098"/>
      <c r="AY103" s="1098"/>
      <c r="AZ103" s="1669"/>
      <c r="BA103" s="1669"/>
      <c r="BB103" s="1669"/>
      <c r="BC103" s="1669"/>
      <c r="BD103" s="1102"/>
    </row>
    <row r="104" spans="2:56" ht="25.05" customHeight="1">
      <c r="B104" s="360" t="s">
        <v>330</v>
      </c>
      <c r="C104" s="1017" t="s">
        <v>91</v>
      </c>
      <c r="D104" s="1439" t="s">
        <v>164</v>
      </c>
      <c r="E104" s="1206" t="s">
        <v>190</v>
      </c>
      <c r="F104" s="1206" t="s">
        <v>190</v>
      </c>
      <c r="G104" s="1433" t="s">
        <v>191</v>
      </c>
      <c r="H104" s="1206"/>
      <c r="I104" s="364"/>
      <c r="J104" s="363"/>
      <c r="K104" s="363"/>
      <c r="L104" s="363"/>
      <c r="M104" s="363"/>
      <c r="N104" s="364"/>
      <c r="O104" s="364"/>
      <c r="P104" s="363"/>
      <c r="Q104" s="364"/>
      <c r="R104" s="363"/>
      <c r="S104" s="363"/>
      <c r="T104" s="363"/>
      <c r="U104" s="363"/>
      <c r="V104" s="363"/>
      <c r="W104" s="364"/>
      <c r="X104" s="364"/>
      <c r="Y104" s="365"/>
      <c r="AG104" s="1099"/>
      <c r="AH104" s="1099"/>
      <c r="AI104" s="1098"/>
      <c r="AJ104" s="1098"/>
      <c r="AK104" s="1098"/>
      <c r="AL104" s="1098"/>
      <c r="AM104" s="1098"/>
      <c r="AN104" s="1098"/>
      <c r="AO104" s="1669"/>
      <c r="AP104" s="1669"/>
      <c r="AQ104" s="1669"/>
      <c r="AR104" s="1669"/>
      <c r="AS104" s="1669"/>
      <c r="AT104" s="1669"/>
      <c r="AU104" s="1669"/>
      <c r="AV104" s="1669"/>
      <c r="AW104" s="1098"/>
      <c r="AX104" s="1098"/>
      <c r="AY104" s="1098"/>
      <c r="AZ104" s="1669"/>
      <c r="BA104" s="1669"/>
      <c r="BB104" s="1669"/>
      <c r="BC104" s="1669"/>
      <c r="BD104" s="1102"/>
    </row>
    <row r="105" spans="2:56" ht="25.05" customHeight="1">
      <c r="B105" s="360" t="s">
        <v>331</v>
      </c>
      <c r="C105" s="1017" t="s">
        <v>1374</v>
      </c>
      <c r="D105" s="1439" t="s">
        <v>164</v>
      </c>
      <c r="E105" s="1206" t="s">
        <v>190</v>
      </c>
      <c r="F105" s="1206" t="s">
        <v>190</v>
      </c>
      <c r="G105" s="1433"/>
      <c r="H105" s="1206"/>
      <c r="I105" s="364"/>
      <c r="J105" s="363"/>
      <c r="K105" s="363"/>
      <c r="L105" s="363"/>
      <c r="M105" s="363"/>
      <c r="N105" s="364"/>
      <c r="O105" s="364"/>
      <c r="P105" s="363"/>
      <c r="Q105" s="364"/>
      <c r="R105" s="363"/>
      <c r="S105" s="363"/>
      <c r="T105" s="363"/>
      <c r="U105" s="363"/>
      <c r="V105" s="363"/>
      <c r="W105" s="364"/>
      <c r="X105" s="364"/>
      <c r="Y105" s="365"/>
      <c r="AI105" s="1099"/>
      <c r="AJ105" s="1099"/>
      <c r="AK105" s="1099"/>
      <c r="AL105" s="1099"/>
      <c r="AM105" s="1099"/>
      <c r="AN105" s="1099"/>
      <c r="AO105" s="1099"/>
      <c r="AP105" s="1099"/>
      <c r="AQ105" s="1099"/>
      <c r="AR105" s="1099"/>
      <c r="AS105" s="1099"/>
      <c r="AT105" s="1099"/>
      <c r="AU105" s="1099"/>
      <c r="AV105" s="1099"/>
      <c r="AW105" s="1099"/>
      <c r="AX105" s="1099"/>
      <c r="AY105" s="1099"/>
      <c r="AZ105" s="1099"/>
      <c r="BA105" s="1099"/>
      <c r="BB105" s="1099"/>
      <c r="BC105" s="1099"/>
      <c r="BD105" s="1102"/>
    </row>
    <row r="106" spans="2:56" ht="25.05" customHeight="1">
      <c r="B106" s="360" t="s">
        <v>332</v>
      </c>
      <c r="C106" s="1017" t="s">
        <v>1375</v>
      </c>
      <c r="D106" s="1439" t="s">
        <v>164</v>
      </c>
      <c r="E106" s="1206" t="s">
        <v>190</v>
      </c>
      <c r="F106" s="1206" t="s">
        <v>190</v>
      </c>
      <c r="G106" s="1433"/>
      <c r="H106" s="1206"/>
      <c r="I106" s="364"/>
      <c r="J106" s="363"/>
      <c r="K106" s="363"/>
      <c r="L106" s="363"/>
      <c r="M106" s="363"/>
      <c r="N106" s="364"/>
      <c r="O106" s="364"/>
      <c r="P106" s="363"/>
      <c r="Q106" s="364"/>
      <c r="R106" s="363"/>
      <c r="S106" s="363"/>
      <c r="T106" s="363"/>
      <c r="U106" s="363"/>
      <c r="V106" s="363"/>
      <c r="W106" s="364"/>
      <c r="X106" s="364"/>
      <c r="Y106" s="365"/>
      <c r="AI106" s="1099"/>
      <c r="AJ106" s="1099"/>
      <c r="AK106" s="1099"/>
      <c r="AL106" s="1099"/>
      <c r="AM106" s="1099"/>
      <c r="AN106" s="1099"/>
      <c r="AO106" s="1099"/>
      <c r="AP106" s="1099"/>
      <c r="AQ106" s="1099"/>
      <c r="AR106" s="1099"/>
      <c r="AS106" s="1099"/>
      <c r="AT106" s="1099"/>
      <c r="AU106" s="1099"/>
      <c r="AV106" s="1099"/>
      <c r="AW106" s="1099"/>
      <c r="AX106" s="1099"/>
      <c r="AY106" s="1099"/>
      <c r="AZ106" s="1099"/>
      <c r="BA106" s="1099"/>
      <c r="BB106" s="1099"/>
      <c r="BC106" s="1099"/>
      <c r="BD106" s="1102"/>
    </row>
    <row r="107" spans="2:56" ht="25.05" customHeight="1">
      <c r="B107" s="360" t="s">
        <v>333</v>
      </c>
      <c r="C107" s="1017" t="s">
        <v>109</v>
      </c>
      <c r="D107" s="1439" t="s">
        <v>164</v>
      </c>
      <c r="E107" s="1206" t="s">
        <v>190</v>
      </c>
      <c r="F107" s="1206" t="s">
        <v>190</v>
      </c>
      <c r="G107" s="1433"/>
      <c r="H107" s="1206"/>
      <c r="I107" s="364"/>
      <c r="J107" s="363"/>
      <c r="K107" s="363"/>
      <c r="L107" s="363"/>
      <c r="M107" s="363"/>
      <c r="N107" s="364"/>
      <c r="O107" s="364"/>
      <c r="P107" s="363"/>
      <c r="Q107" s="364"/>
      <c r="R107" s="363"/>
      <c r="S107" s="363"/>
      <c r="T107" s="363"/>
      <c r="U107" s="363"/>
      <c r="V107" s="363"/>
      <c r="W107" s="364"/>
      <c r="X107" s="364"/>
      <c r="Y107" s="365" t="s">
        <v>2230</v>
      </c>
      <c r="Z107" s="1099"/>
      <c r="AA107" s="1099"/>
      <c r="AB107" s="1099"/>
      <c r="AC107" s="1099"/>
      <c r="AD107" s="1099"/>
      <c r="AE107" s="1099"/>
      <c r="AF107" s="1099"/>
      <c r="AG107" s="1099"/>
      <c r="AH107" s="1099"/>
      <c r="AI107" s="1098"/>
      <c r="AJ107" s="1098"/>
      <c r="AK107" s="1098"/>
      <c r="AL107" s="1098"/>
      <c r="AM107" s="1098"/>
      <c r="AN107" s="1098"/>
      <c r="AO107" s="1669"/>
      <c r="AP107" s="1669"/>
      <c r="AQ107" s="1669"/>
      <c r="AR107" s="1669"/>
      <c r="AS107" s="1669"/>
      <c r="AT107" s="1669"/>
      <c r="AU107" s="1669"/>
      <c r="AV107" s="1669"/>
      <c r="AW107" s="1098"/>
      <c r="AX107" s="1098"/>
      <c r="AY107" s="1098"/>
      <c r="AZ107" s="1669"/>
      <c r="BA107" s="1669"/>
      <c r="BB107" s="1669"/>
      <c r="BC107" s="1669"/>
      <c r="BD107" s="1102"/>
    </row>
    <row r="108" spans="2:56" ht="25.05" customHeight="1">
      <c r="B108" s="360" t="s">
        <v>334</v>
      </c>
      <c r="C108" s="1449" t="s">
        <v>742</v>
      </c>
      <c r="D108" s="1439" t="s">
        <v>327</v>
      </c>
      <c r="E108" s="1206" t="s">
        <v>190</v>
      </c>
      <c r="F108" s="1206" t="s">
        <v>190</v>
      </c>
      <c r="G108" s="1433" t="s">
        <v>191</v>
      </c>
      <c r="H108" s="1206"/>
      <c r="I108" s="364"/>
      <c r="J108" s="363"/>
      <c r="K108" s="363"/>
      <c r="L108" s="363"/>
      <c r="M108" s="363"/>
      <c r="N108" s="364"/>
      <c r="O108" s="364"/>
      <c r="P108" s="363"/>
      <c r="Q108" s="364"/>
      <c r="R108" s="363"/>
      <c r="S108" s="363"/>
      <c r="T108" s="363"/>
      <c r="U108" s="363"/>
      <c r="V108" s="363"/>
      <c r="W108" s="364"/>
      <c r="X108" s="364"/>
      <c r="Y108" s="372"/>
      <c r="AI108" s="1099"/>
      <c r="AJ108" s="1099"/>
      <c r="AK108" s="1099"/>
      <c r="AL108" s="1099"/>
      <c r="AM108" s="1099"/>
      <c r="AN108" s="1099"/>
      <c r="AO108" s="1099"/>
      <c r="AP108" s="1099"/>
      <c r="AQ108" s="1099"/>
      <c r="AR108" s="1099"/>
      <c r="AS108" s="1099"/>
      <c r="AT108" s="1099"/>
      <c r="AU108" s="1099"/>
      <c r="AV108" s="1099"/>
      <c r="AW108" s="1099"/>
      <c r="AX108" s="1099"/>
      <c r="AY108" s="1099"/>
      <c r="AZ108" s="1099"/>
      <c r="BA108" s="1099"/>
      <c r="BB108" s="1099"/>
      <c r="BC108" s="1099"/>
      <c r="BD108" s="1102"/>
    </row>
    <row r="109" spans="2:56" ht="25.05" customHeight="1">
      <c r="B109" s="360" t="s">
        <v>335</v>
      </c>
      <c r="C109" s="426" t="s">
        <v>743</v>
      </c>
      <c r="D109" s="362" t="s">
        <v>327</v>
      </c>
      <c r="E109" s="363" t="s">
        <v>190</v>
      </c>
      <c r="F109" s="363" t="s">
        <v>190</v>
      </c>
      <c r="G109" s="364" t="s">
        <v>191</v>
      </c>
      <c r="H109" s="363"/>
      <c r="I109" s="364"/>
      <c r="J109" s="363"/>
      <c r="K109" s="363"/>
      <c r="L109" s="363"/>
      <c r="M109" s="363"/>
      <c r="N109" s="364"/>
      <c r="O109" s="364"/>
      <c r="P109" s="363"/>
      <c r="Q109" s="364"/>
      <c r="R109" s="363"/>
      <c r="S109" s="363"/>
      <c r="T109" s="363"/>
      <c r="U109" s="363"/>
      <c r="V109" s="363"/>
      <c r="W109" s="364"/>
      <c r="X109" s="364"/>
      <c r="Y109" s="372"/>
      <c r="AI109" s="1099"/>
      <c r="AJ109" s="1099"/>
      <c r="AK109" s="1099"/>
      <c r="AL109" s="1099"/>
      <c r="AM109" s="1099"/>
      <c r="AN109" s="1099"/>
      <c r="AO109" s="1099"/>
      <c r="AP109" s="1099"/>
      <c r="AQ109" s="1099"/>
      <c r="AR109" s="1099"/>
      <c r="AS109" s="1099"/>
      <c r="AT109" s="1099"/>
      <c r="AU109" s="1099"/>
      <c r="AV109" s="1099"/>
      <c r="AW109" s="1099"/>
      <c r="AX109" s="1099"/>
      <c r="AY109" s="1099"/>
      <c r="AZ109" s="1099"/>
      <c r="BA109" s="1099"/>
      <c r="BB109" s="1099"/>
      <c r="BC109" s="1099"/>
      <c r="BD109" s="1102"/>
    </row>
    <row r="110" spans="2:56" ht="25.05" customHeight="1">
      <c r="B110" s="360" t="s">
        <v>336</v>
      </c>
      <c r="C110" s="426" t="s">
        <v>745</v>
      </c>
      <c r="D110" s="362" t="s">
        <v>327</v>
      </c>
      <c r="E110" s="363" t="s">
        <v>190</v>
      </c>
      <c r="F110" s="363" t="s">
        <v>190</v>
      </c>
      <c r="G110" s="364"/>
      <c r="H110" s="363"/>
      <c r="I110" s="364"/>
      <c r="J110" s="363"/>
      <c r="K110" s="363"/>
      <c r="L110" s="363"/>
      <c r="M110" s="363"/>
      <c r="N110" s="364"/>
      <c r="O110" s="364"/>
      <c r="P110" s="363"/>
      <c r="Q110" s="364"/>
      <c r="R110" s="363"/>
      <c r="S110" s="363"/>
      <c r="T110" s="363"/>
      <c r="U110" s="363"/>
      <c r="V110" s="363"/>
      <c r="W110" s="364"/>
      <c r="X110" s="364"/>
      <c r="Y110" s="372"/>
      <c r="AI110" s="1099"/>
      <c r="AJ110" s="1099"/>
      <c r="AK110" s="1099"/>
      <c r="AL110" s="1099"/>
      <c r="AM110" s="1099"/>
      <c r="AN110" s="1099"/>
      <c r="AO110" s="1099"/>
      <c r="AP110" s="1099"/>
      <c r="AQ110" s="1099"/>
      <c r="AR110" s="1099"/>
      <c r="AS110" s="1099"/>
      <c r="AT110" s="1099"/>
      <c r="AU110" s="1099"/>
      <c r="AV110" s="1099"/>
      <c r="AW110" s="1099"/>
      <c r="AX110" s="1099"/>
      <c r="AY110" s="1099"/>
      <c r="AZ110" s="1099"/>
      <c r="BA110" s="1099"/>
      <c r="BB110" s="1099"/>
      <c r="BC110" s="1099"/>
      <c r="BD110" s="1102"/>
    </row>
    <row r="111" spans="2:56" ht="25.05" customHeight="1">
      <c r="B111" s="360" t="s">
        <v>337</v>
      </c>
      <c r="C111" s="361" t="s">
        <v>141</v>
      </c>
      <c r="D111" s="362" t="s">
        <v>164</v>
      </c>
      <c r="E111" s="363" t="s">
        <v>190</v>
      </c>
      <c r="F111" s="363" t="s">
        <v>190</v>
      </c>
      <c r="G111" s="364" t="s">
        <v>191</v>
      </c>
      <c r="H111" s="363"/>
      <c r="I111" s="364"/>
      <c r="J111" s="363"/>
      <c r="K111" s="363"/>
      <c r="L111" s="363"/>
      <c r="M111" s="363"/>
      <c r="N111" s="364"/>
      <c r="O111" s="364"/>
      <c r="P111" s="363"/>
      <c r="Q111" s="364"/>
      <c r="R111" s="363"/>
      <c r="S111" s="363"/>
      <c r="T111" s="363"/>
      <c r="U111" s="363"/>
      <c r="V111" s="363"/>
      <c r="W111" s="364"/>
      <c r="X111" s="364"/>
      <c r="Y111" s="365" t="s">
        <v>1896</v>
      </c>
      <c r="Z111" s="1669"/>
      <c r="AA111" s="1669"/>
      <c r="AB111" s="1669"/>
      <c r="AC111" s="1669"/>
      <c r="AD111" s="1669"/>
      <c r="AE111" s="1669"/>
      <c r="AF111" s="1669"/>
      <c r="AG111" s="1669"/>
      <c r="AH111" s="1098"/>
      <c r="AI111" s="1098"/>
      <c r="AJ111" s="1098"/>
      <c r="AK111" s="1098"/>
      <c r="AL111" s="1098"/>
      <c r="AM111" s="1098"/>
      <c r="AN111" s="1098"/>
      <c r="AO111" s="1669"/>
      <c r="AP111" s="1669"/>
      <c r="AQ111" s="1669"/>
      <c r="AR111" s="1669"/>
      <c r="AS111" s="1669"/>
      <c r="AT111" s="1669"/>
      <c r="AU111" s="1669"/>
      <c r="AV111" s="1669"/>
      <c r="AW111" s="1098"/>
      <c r="AX111" s="1098"/>
      <c r="AY111" s="1098"/>
      <c r="AZ111" s="1669"/>
      <c r="BA111" s="1669"/>
      <c r="BB111" s="1669"/>
      <c r="BC111" s="1669"/>
      <c r="BD111" s="1102"/>
    </row>
    <row r="112" spans="2:56" ht="25.05" customHeight="1">
      <c r="B112" s="360" t="s">
        <v>338</v>
      </c>
      <c r="C112" s="361" t="s">
        <v>175</v>
      </c>
      <c r="D112" s="362" t="s">
        <v>164</v>
      </c>
      <c r="E112" s="363" t="s">
        <v>190</v>
      </c>
      <c r="F112" s="363" t="s">
        <v>190</v>
      </c>
      <c r="G112" s="373"/>
      <c r="H112" s="374"/>
      <c r="I112" s="373"/>
      <c r="J112" s="374"/>
      <c r="K112" s="374"/>
      <c r="L112" s="374"/>
      <c r="M112" s="374"/>
      <c r="N112" s="373"/>
      <c r="O112" s="373"/>
      <c r="P112" s="374"/>
      <c r="Q112" s="373"/>
      <c r="R112" s="374"/>
      <c r="S112" s="374"/>
      <c r="T112" s="374"/>
      <c r="U112" s="374"/>
      <c r="V112" s="374"/>
      <c r="W112" s="373"/>
      <c r="X112" s="373"/>
      <c r="Y112" s="365"/>
      <c r="Z112" s="1669"/>
      <c r="AA112" s="1669"/>
      <c r="AB112" s="1669"/>
      <c r="AC112" s="1669"/>
      <c r="AD112" s="1669"/>
      <c r="AE112" s="1669"/>
      <c r="AF112" s="1669"/>
      <c r="AG112" s="1669"/>
      <c r="AH112" s="1098"/>
      <c r="AI112" s="1098"/>
      <c r="AJ112" s="1098"/>
      <c r="AK112" s="1098"/>
      <c r="AL112" s="1098"/>
      <c r="AM112" s="1098"/>
      <c r="AN112" s="1098"/>
      <c r="AO112" s="1669"/>
      <c r="AP112" s="1669"/>
      <c r="AQ112" s="1669"/>
      <c r="AR112" s="1669"/>
      <c r="AS112" s="1669"/>
      <c r="AT112" s="1669"/>
      <c r="AU112" s="1669"/>
      <c r="AV112" s="1669"/>
      <c r="AW112" s="1098"/>
      <c r="AX112" s="1098"/>
      <c r="AY112" s="1098"/>
      <c r="AZ112" s="1669"/>
      <c r="BA112" s="1669"/>
      <c r="BB112" s="1669"/>
      <c r="BC112" s="1669"/>
      <c r="BD112" s="1102"/>
    </row>
    <row r="113" spans="2:56" ht="25.05" customHeight="1">
      <c r="B113" s="360" t="s">
        <v>339</v>
      </c>
      <c r="C113" s="361" t="s">
        <v>143</v>
      </c>
      <c r="D113" s="362" t="s">
        <v>163</v>
      </c>
      <c r="E113" s="363" t="s">
        <v>190</v>
      </c>
      <c r="F113" s="363" t="s">
        <v>190</v>
      </c>
      <c r="G113" s="373"/>
      <c r="H113" s="374"/>
      <c r="I113" s="373"/>
      <c r="J113" s="374"/>
      <c r="K113" s="374"/>
      <c r="L113" s="374"/>
      <c r="M113" s="374"/>
      <c r="N113" s="373"/>
      <c r="O113" s="373"/>
      <c r="P113" s="374"/>
      <c r="Q113" s="373"/>
      <c r="R113" s="363" t="s">
        <v>190</v>
      </c>
      <c r="S113" s="363" t="s">
        <v>190</v>
      </c>
      <c r="T113" s="374"/>
      <c r="U113" s="374"/>
      <c r="V113" s="374"/>
      <c r="W113" s="373"/>
      <c r="X113" s="373"/>
      <c r="Y113" s="372"/>
      <c r="Z113" s="1669"/>
      <c r="AA113" s="1669"/>
      <c r="AB113" s="1669"/>
      <c r="AC113" s="1669"/>
      <c r="AD113" s="1669"/>
      <c r="AE113" s="1669"/>
      <c r="AF113" s="1669"/>
      <c r="AG113" s="1669"/>
      <c r="AH113" s="1098"/>
      <c r="AI113" s="1098"/>
      <c r="AJ113" s="1098"/>
      <c r="AK113" s="1098"/>
      <c r="AL113" s="1098"/>
      <c r="AM113" s="1098"/>
      <c r="AN113" s="1098"/>
      <c r="AO113" s="1669"/>
      <c r="AP113" s="1669"/>
      <c r="AQ113" s="1669"/>
      <c r="AR113" s="1669"/>
      <c r="AS113" s="1669"/>
      <c r="AT113" s="1669"/>
      <c r="AU113" s="1669"/>
      <c r="AV113" s="1669"/>
      <c r="AW113" s="1098"/>
      <c r="AX113" s="1098"/>
      <c r="AY113" s="1098"/>
      <c r="AZ113" s="1669"/>
      <c r="BA113" s="1669"/>
      <c r="BB113" s="1669"/>
      <c r="BC113" s="1669"/>
      <c r="BD113" s="1102"/>
    </row>
    <row r="114" spans="2:56" ht="25.05" customHeight="1">
      <c r="B114" s="360" t="s">
        <v>340</v>
      </c>
      <c r="C114" s="361" t="s">
        <v>116</v>
      </c>
      <c r="D114" s="362" t="s">
        <v>164</v>
      </c>
      <c r="E114" s="363" t="s">
        <v>190</v>
      </c>
      <c r="F114" s="363" t="s">
        <v>190</v>
      </c>
      <c r="G114" s="373"/>
      <c r="H114" s="374"/>
      <c r="I114" s="373"/>
      <c r="J114" s="374"/>
      <c r="K114" s="374"/>
      <c r="L114" s="374"/>
      <c r="M114" s="374"/>
      <c r="N114" s="373"/>
      <c r="O114" s="373"/>
      <c r="P114" s="374"/>
      <c r="Q114" s="373"/>
      <c r="R114" s="374"/>
      <c r="S114" s="374"/>
      <c r="T114" s="374"/>
      <c r="U114" s="374"/>
      <c r="V114" s="374"/>
      <c r="W114" s="373"/>
      <c r="X114" s="373"/>
      <c r="Y114" s="1082" t="s">
        <v>2228</v>
      </c>
      <c r="Z114" s="1669"/>
      <c r="AA114" s="1669"/>
      <c r="AB114" s="1669"/>
      <c r="AC114" s="1669"/>
      <c r="AD114" s="1669"/>
      <c r="AE114" s="1669"/>
      <c r="AF114" s="1669"/>
      <c r="AG114" s="1669"/>
      <c r="AH114" s="1098"/>
      <c r="AI114" s="1098"/>
      <c r="AJ114" s="1098"/>
      <c r="AK114" s="1098"/>
      <c r="AL114" s="1098"/>
      <c r="AM114" s="1098"/>
      <c r="AN114" s="1098"/>
      <c r="AO114" s="1669"/>
      <c r="AP114" s="1669"/>
      <c r="AQ114" s="1669"/>
      <c r="AR114" s="1669"/>
      <c r="AS114" s="1669"/>
      <c r="AT114" s="1669"/>
      <c r="AU114" s="1669"/>
      <c r="AV114" s="1669"/>
      <c r="AW114" s="1098"/>
      <c r="AX114" s="1098"/>
      <c r="AY114" s="1098"/>
      <c r="AZ114" s="1669"/>
      <c r="BA114" s="1669"/>
      <c r="BB114" s="1669"/>
      <c r="BC114" s="1669"/>
      <c r="BD114" s="1102"/>
    </row>
    <row r="115" spans="2:56" ht="25.05" customHeight="1">
      <c r="B115" s="360" t="s">
        <v>341</v>
      </c>
      <c r="C115" s="426" t="s">
        <v>1056</v>
      </c>
      <c r="D115" s="362" t="s">
        <v>327</v>
      </c>
      <c r="E115" s="363" t="s">
        <v>190</v>
      </c>
      <c r="F115" s="363" t="s">
        <v>190</v>
      </c>
      <c r="G115" s="364"/>
      <c r="H115" s="363"/>
      <c r="I115" s="364"/>
      <c r="J115" s="363"/>
      <c r="K115" s="363"/>
      <c r="L115" s="363"/>
      <c r="M115" s="363"/>
      <c r="N115" s="364"/>
      <c r="O115" s="364"/>
      <c r="P115" s="363"/>
      <c r="Q115" s="364"/>
      <c r="R115" s="363"/>
      <c r="S115" s="363"/>
      <c r="T115" s="363"/>
      <c r="U115" s="363"/>
      <c r="V115" s="363"/>
      <c r="W115" s="364"/>
      <c r="X115" s="364"/>
      <c r="Y115" s="372"/>
      <c r="AI115" s="1099"/>
      <c r="AJ115" s="1099"/>
      <c r="AK115" s="1099"/>
      <c r="AL115" s="1099"/>
      <c r="AM115" s="1099"/>
      <c r="AN115" s="1099"/>
      <c r="AO115" s="1099"/>
      <c r="AP115" s="1099"/>
      <c r="AQ115" s="1099"/>
      <c r="AR115" s="1099"/>
      <c r="AS115" s="1099"/>
      <c r="AT115" s="1099"/>
      <c r="AU115" s="1099"/>
      <c r="AV115" s="1099"/>
      <c r="AW115" s="1099"/>
      <c r="AX115" s="1099"/>
      <c r="AY115" s="1099"/>
      <c r="AZ115" s="1099"/>
      <c r="BA115" s="1099"/>
      <c r="BB115" s="1676"/>
      <c r="BC115" s="1676"/>
      <c r="BD115" s="1102"/>
    </row>
    <row r="116" spans="2:56" ht="25.05" customHeight="1">
      <c r="B116" s="360" t="s">
        <v>342</v>
      </c>
      <c r="C116" s="426" t="s">
        <v>1053</v>
      </c>
      <c r="D116" s="362" t="s">
        <v>327</v>
      </c>
      <c r="E116" s="363" t="s">
        <v>190</v>
      </c>
      <c r="F116" s="363" t="s">
        <v>190</v>
      </c>
      <c r="G116" s="364"/>
      <c r="H116" s="363"/>
      <c r="I116" s="364"/>
      <c r="J116" s="363"/>
      <c r="K116" s="363"/>
      <c r="L116" s="363"/>
      <c r="M116" s="363"/>
      <c r="N116" s="364"/>
      <c r="O116" s="364"/>
      <c r="P116" s="363"/>
      <c r="Q116" s="364"/>
      <c r="R116" s="363"/>
      <c r="S116" s="363"/>
      <c r="T116" s="363"/>
      <c r="U116" s="363"/>
      <c r="V116" s="363"/>
      <c r="W116" s="364"/>
      <c r="X116" s="364"/>
      <c r="Y116" s="372"/>
      <c r="AI116" s="1099"/>
      <c r="AJ116" s="1099"/>
      <c r="AK116" s="1099"/>
      <c r="AL116" s="1099"/>
      <c r="AM116" s="1099"/>
      <c r="AN116" s="1099"/>
      <c r="AO116" s="1099"/>
      <c r="AP116" s="1099"/>
      <c r="AQ116" s="1099"/>
      <c r="AR116" s="1099"/>
      <c r="AS116" s="1099"/>
      <c r="AT116" s="1099"/>
      <c r="AU116" s="1099"/>
      <c r="AV116" s="1099"/>
      <c r="AW116" s="1099"/>
      <c r="AX116" s="1099"/>
      <c r="AY116" s="1099"/>
      <c r="AZ116" s="1099"/>
      <c r="BA116" s="1099"/>
      <c r="BB116" s="1099"/>
      <c r="BC116" s="1099"/>
      <c r="BD116" s="1102"/>
    </row>
    <row r="117" spans="2:56" ht="25.05" customHeight="1">
      <c r="B117" s="360" t="s">
        <v>746</v>
      </c>
      <c r="C117" s="1017" t="s">
        <v>147</v>
      </c>
      <c r="D117" s="1439" t="s">
        <v>327</v>
      </c>
      <c r="E117" s="1206" t="s">
        <v>190</v>
      </c>
      <c r="F117" s="1206" t="s">
        <v>190</v>
      </c>
      <c r="G117" s="1451"/>
      <c r="H117" s="1452"/>
      <c r="I117" s="1451"/>
      <c r="J117" s="1452"/>
      <c r="K117" s="1452"/>
      <c r="L117" s="1452"/>
      <c r="M117" s="1452"/>
      <c r="N117" s="1451"/>
      <c r="O117" s="1451"/>
      <c r="P117" s="1452"/>
      <c r="Q117" s="373"/>
      <c r="R117" s="374"/>
      <c r="S117" s="374"/>
      <c r="T117" s="363"/>
      <c r="U117" s="374"/>
      <c r="V117" s="374"/>
      <c r="W117" s="373"/>
      <c r="X117" s="373"/>
      <c r="Y117" s="365"/>
      <c r="Z117" s="1669"/>
      <c r="AA117" s="1669"/>
      <c r="AB117" s="1669"/>
      <c r="AC117" s="1669"/>
      <c r="AD117" s="1669"/>
      <c r="AE117" s="1669"/>
      <c r="AF117" s="1669"/>
      <c r="AG117" s="1669"/>
      <c r="AH117" s="1098"/>
      <c r="AI117" s="1098"/>
      <c r="AJ117" s="1098"/>
      <c r="AK117" s="1098"/>
      <c r="AL117" s="1098"/>
      <c r="AM117" s="1098"/>
      <c r="AN117" s="1098"/>
      <c r="AO117" s="1669"/>
      <c r="AP117" s="1669"/>
      <c r="AQ117" s="1669"/>
      <c r="AR117" s="1669"/>
      <c r="AS117" s="1669"/>
      <c r="AT117" s="1669"/>
      <c r="AU117" s="1669"/>
      <c r="AV117" s="1669"/>
      <c r="AW117" s="1098"/>
      <c r="AX117" s="1098"/>
      <c r="AY117" s="1098"/>
      <c r="AZ117" s="1669"/>
      <c r="BA117" s="1669"/>
      <c r="BB117" s="1669"/>
      <c r="BC117" s="1669"/>
      <c r="BD117" s="1102"/>
    </row>
    <row r="118" spans="2:56" ht="25.05" customHeight="1">
      <c r="B118" s="360" t="s">
        <v>747</v>
      </c>
      <c r="C118" s="1017" t="s">
        <v>148</v>
      </c>
      <c r="D118" s="1439" t="s">
        <v>327</v>
      </c>
      <c r="E118" s="1206" t="s">
        <v>190</v>
      </c>
      <c r="F118" s="1206" t="s">
        <v>190</v>
      </c>
      <c r="G118" s="1433"/>
      <c r="H118" s="1206"/>
      <c r="I118" s="1433"/>
      <c r="J118" s="1206"/>
      <c r="K118" s="1206"/>
      <c r="L118" s="1206"/>
      <c r="M118" s="1206"/>
      <c r="N118" s="1433"/>
      <c r="O118" s="1433"/>
      <c r="P118" s="1206"/>
      <c r="Q118" s="364"/>
      <c r="R118" s="363"/>
      <c r="S118" s="363"/>
      <c r="T118" s="363" t="s">
        <v>190</v>
      </c>
      <c r="U118" s="363"/>
      <c r="V118" s="363"/>
      <c r="W118" s="364"/>
      <c r="X118" s="364"/>
      <c r="Y118" s="365"/>
      <c r="Z118" s="1669"/>
      <c r="AA118" s="1669"/>
      <c r="AB118" s="1669"/>
      <c r="AC118" s="1669"/>
      <c r="AD118" s="1669"/>
      <c r="AE118" s="1669"/>
      <c r="AF118" s="1669"/>
      <c r="AG118" s="1669"/>
      <c r="AH118" s="1098"/>
      <c r="AI118" s="1098"/>
      <c r="AJ118" s="1098"/>
      <c r="AK118" s="1098"/>
      <c r="AL118" s="1098"/>
      <c r="AM118" s="1098"/>
      <c r="AN118" s="1098"/>
      <c r="AO118" s="1669"/>
      <c r="AP118" s="1669"/>
      <c r="AQ118" s="1669"/>
      <c r="AR118" s="1669"/>
      <c r="AS118" s="1669"/>
      <c r="AT118" s="1669"/>
      <c r="AU118" s="1669"/>
      <c r="AV118" s="1669"/>
      <c r="AW118" s="1098"/>
      <c r="AX118" s="1098"/>
      <c r="AY118" s="1098"/>
      <c r="AZ118" s="1669"/>
      <c r="BA118" s="1669"/>
      <c r="BB118" s="1669"/>
      <c r="BC118" s="1669"/>
      <c r="BD118" s="1102"/>
    </row>
    <row r="119" spans="2:56" ht="25.05" customHeight="1">
      <c r="B119" s="360" t="s">
        <v>748</v>
      </c>
      <c r="C119" s="1017" t="s">
        <v>1742</v>
      </c>
      <c r="D119" s="1439" t="s">
        <v>164</v>
      </c>
      <c r="E119" s="1206" t="s">
        <v>190</v>
      </c>
      <c r="F119" s="1206" t="s">
        <v>190</v>
      </c>
      <c r="G119" s="1451"/>
      <c r="H119" s="1206" t="s">
        <v>190</v>
      </c>
      <c r="I119" s="1451"/>
      <c r="J119" s="1452"/>
      <c r="K119" s="1452"/>
      <c r="L119" s="1452"/>
      <c r="M119" s="1452"/>
      <c r="N119" s="1451"/>
      <c r="O119" s="1451"/>
      <c r="P119" s="1452"/>
      <c r="Q119" s="373"/>
      <c r="R119" s="374"/>
      <c r="S119" s="374"/>
      <c r="T119" s="374"/>
      <c r="U119" s="374"/>
      <c r="V119" s="374"/>
      <c r="W119" s="373"/>
      <c r="X119" s="373"/>
      <c r="Y119" s="365"/>
      <c r="Z119" s="1098"/>
      <c r="AA119" s="1098"/>
      <c r="AB119" s="1098"/>
      <c r="AC119" s="1098"/>
      <c r="AD119" s="1098"/>
      <c r="AE119" s="1098"/>
      <c r="AF119" s="1098"/>
      <c r="AG119" s="1098"/>
      <c r="AH119" s="1098"/>
      <c r="AI119" s="1098"/>
      <c r="AJ119" s="1098"/>
      <c r="AK119" s="1098"/>
      <c r="AL119" s="1098"/>
      <c r="AM119" s="1098"/>
      <c r="AN119" s="1098"/>
      <c r="AO119" s="1098"/>
      <c r="AP119" s="1098"/>
      <c r="AQ119" s="1098"/>
      <c r="AR119" s="1098"/>
      <c r="AS119" s="1098"/>
      <c r="AT119" s="1098"/>
      <c r="AU119" s="1098"/>
      <c r="AV119" s="1098"/>
      <c r="AW119" s="1098"/>
      <c r="AX119" s="1098"/>
      <c r="AY119" s="1098"/>
      <c r="AZ119" s="1098"/>
      <c r="BA119" s="1098"/>
      <c r="BB119" s="1098"/>
      <c r="BC119" s="1098"/>
      <c r="BD119" s="1102"/>
    </row>
    <row r="120" spans="2:56" ht="25.05" customHeight="1">
      <c r="B120" s="360" t="s">
        <v>1772</v>
      </c>
      <c r="C120" s="1017" t="s">
        <v>111</v>
      </c>
      <c r="D120" s="1439" t="s">
        <v>164</v>
      </c>
      <c r="E120" s="1206" t="s">
        <v>190</v>
      </c>
      <c r="F120" s="1206" t="s">
        <v>190</v>
      </c>
      <c r="G120" s="1433"/>
      <c r="H120" s="1206"/>
      <c r="I120" s="1433"/>
      <c r="J120" s="1206"/>
      <c r="K120" s="1206"/>
      <c r="L120" s="1206"/>
      <c r="M120" s="1206"/>
      <c r="N120" s="1433"/>
      <c r="O120" s="1433"/>
      <c r="P120" s="1206"/>
      <c r="Q120" s="364"/>
      <c r="R120" s="363"/>
      <c r="S120" s="363"/>
      <c r="T120" s="363"/>
      <c r="U120" s="363"/>
      <c r="V120" s="363"/>
      <c r="W120" s="364"/>
      <c r="X120" s="364"/>
      <c r="Y120" s="365"/>
      <c r="Z120" s="1669"/>
      <c r="AA120" s="1669"/>
      <c r="AB120" s="1669"/>
      <c r="AC120" s="1669"/>
      <c r="AD120" s="1669"/>
      <c r="AE120" s="1669"/>
      <c r="AF120" s="1669"/>
      <c r="AG120" s="1669"/>
      <c r="AH120" s="1098"/>
      <c r="AI120" s="1098"/>
      <c r="AJ120" s="1098"/>
      <c r="AK120" s="1098"/>
      <c r="AL120" s="1098"/>
      <c r="AM120" s="1098"/>
      <c r="AN120" s="1098"/>
      <c r="AO120" s="1669"/>
      <c r="AP120" s="1669"/>
      <c r="AQ120" s="1669"/>
      <c r="AR120" s="1669"/>
      <c r="AS120" s="1669"/>
      <c r="AT120" s="1669"/>
      <c r="AU120" s="1669"/>
      <c r="AV120" s="1669"/>
      <c r="AW120" s="1098"/>
      <c r="AX120" s="1098"/>
      <c r="AY120" s="1098"/>
      <c r="AZ120" s="1669"/>
      <c r="BA120" s="1669"/>
      <c r="BB120" s="1669"/>
      <c r="BC120" s="1669"/>
      <c r="BD120" s="1102"/>
    </row>
    <row r="121" spans="2:56" ht="25.05" customHeight="1">
      <c r="B121" s="360" t="s">
        <v>1773</v>
      </c>
      <c r="C121" s="1017" t="s">
        <v>146</v>
      </c>
      <c r="D121" s="1439" t="s">
        <v>164</v>
      </c>
      <c r="E121" s="1206" t="s">
        <v>190</v>
      </c>
      <c r="F121" s="1206" t="s">
        <v>190</v>
      </c>
      <c r="G121" s="1433"/>
      <c r="H121" s="1206"/>
      <c r="I121" s="1433" t="s">
        <v>190</v>
      </c>
      <c r="J121" s="1206"/>
      <c r="K121" s="1206"/>
      <c r="L121" s="1206"/>
      <c r="M121" s="1206"/>
      <c r="N121" s="1433"/>
      <c r="O121" s="1433"/>
      <c r="P121" s="1206"/>
      <c r="Q121" s="364"/>
      <c r="R121" s="363"/>
      <c r="S121" s="363"/>
      <c r="T121" s="363"/>
      <c r="U121" s="363"/>
      <c r="V121" s="363"/>
      <c r="W121" s="364"/>
      <c r="X121" s="364"/>
      <c r="Y121" s="365"/>
      <c r="Z121" s="1669"/>
      <c r="AA121" s="1669"/>
      <c r="AB121" s="1669"/>
      <c r="AC121" s="1669"/>
      <c r="AD121" s="1669"/>
      <c r="AE121" s="1669"/>
      <c r="AF121" s="1669"/>
      <c r="AG121" s="1669"/>
      <c r="AH121" s="1098"/>
      <c r="AI121" s="1098"/>
      <c r="AJ121" s="1098"/>
      <c r="AK121" s="1098"/>
      <c r="AL121" s="1098"/>
      <c r="AM121" s="1098"/>
      <c r="AN121" s="1098"/>
      <c r="AO121" s="1669"/>
      <c r="AP121" s="1669"/>
      <c r="AQ121" s="1669"/>
      <c r="AR121" s="1669"/>
      <c r="AS121" s="1669"/>
      <c r="AT121" s="1669"/>
      <c r="AU121" s="1669"/>
      <c r="AV121" s="1669"/>
      <c r="AW121" s="1098"/>
      <c r="AX121" s="1098"/>
      <c r="AY121" s="1098"/>
      <c r="AZ121" s="1669"/>
      <c r="BA121" s="1669"/>
      <c r="BB121" s="1669"/>
      <c r="BC121" s="1669"/>
      <c r="BD121" s="1102"/>
    </row>
    <row r="122" spans="2:56" ht="25.05" customHeight="1">
      <c r="B122" s="360" t="s">
        <v>1774</v>
      </c>
      <c r="C122" s="1440" t="s">
        <v>1754</v>
      </c>
      <c r="D122" s="1439" t="s">
        <v>164</v>
      </c>
      <c r="E122" s="1206" t="s">
        <v>190</v>
      </c>
      <c r="F122" s="1206" t="s">
        <v>190</v>
      </c>
      <c r="G122" s="1444"/>
      <c r="H122" s="1443"/>
      <c r="I122" s="1444"/>
      <c r="J122" s="1443"/>
      <c r="K122" s="1443"/>
      <c r="L122" s="1443"/>
      <c r="M122" s="1443"/>
      <c r="N122" s="1444"/>
      <c r="O122" s="1444"/>
      <c r="P122" s="1443"/>
      <c r="Q122" s="440" t="s">
        <v>137</v>
      </c>
      <c r="R122" s="439"/>
      <c r="S122" s="439"/>
      <c r="T122" s="439"/>
      <c r="U122" s="439"/>
      <c r="V122" s="439"/>
      <c r="W122" s="440"/>
      <c r="X122" s="440"/>
      <c r="Y122" s="441"/>
      <c r="AI122" s="1099"/>
      <c r="AJ122" s="1099"/>
      <c r="AK122" s="1099"/>
      <c r="AL122" s="1099"/>
      <c r="AM122" s="1099"/>
      <c r="AN122" s="1099"/>
      <c r="AO122" s="1099"/>
      <c r="AP122" s="1099"/>
      <c r="AQ122" s="1099"/>
      <c r="AR122" s="1099"/>
      <c r="AS122" s="1099"/>
      <c r="AT122" s="1099"/>
      <c r="AU122" s="1099"/>
      <c r="AV122" s="1099"/>
      <c r="AW122" s="1099"/>
      <c r="AX122" s="1099"/>
      <c r="AY122" s="1099"/>
      <c r="AZ122" s="1099"/>
      <c r="BA122" s="1099"/>
      <c r="BB122" s="1099"/>
      <c r="BC122" s="1099"/>
      <c r="BD122" s="1102"/>
    </row>
    <row r="123" spans="2:56" ht="25.05" customHeight="1">
      <c r="B123" s="360" t="s">
        <v>1775</v>
      </c>
      <c r="C123" s="1439" t="s">
        <v>113</v>
      </c>
      <c r="D123" s="1017" t="s">
        <v>164</v>
      </c>
      <c r="E123" s="1206" t="s">
        <v>190</v>
      </c>
      <c r="F123" s="1206" t="s">
        <v>190</v>
      </c>
      <c r="G123" s="1433"/>
      <c r="H123" s="1206"/>
      <c r="I123" s="1433"/>
      <c r="J123" s="1206"/>
      <c r="K123" s="1206"/>
      <c r="L123" s="1433" t="s">
        <v>190</v>
      </c>
      <c r="M123" s="1206"/>
      <c r="N123" s="1433"/>
      <c r="O123" s="1433"/>
      <c r="P123" s="1206"/>
      <c r="Q123" s="364"/>
      <c r="R123" s="363"/>
      <c r="S123" s="363"/>
      <c r="T123" s="363"/>
      <c r="U123" s="363"/>
      <c r="V123" s="363"/>
      <c r="W123" s="363"/>
      <c r="X123" s="364"/>
      <c r="Y123" s="441"/>
      <c r="Z123" s="1669"/>
      <c r="AA123" s="1669"/>
      <c r="AB123" s="1669"/>
      <c r="AC123" s="1669"/>
      <c r="AD123" s="1669"/>
      <c r="AE123" s="1669"/>
      <c r="AF123" s="1669"/>
      <c r="AG123" s="1669"/>
      <c r="AH123" s="1098"/>
      <c r="AI123" s="1098"/>
      <c r="AJ123" s="1098"/>
      <c r="AK123" s="1098"/>
      <c r="AL123" s="1098"/>
      <c r="AM123" s="1098"/>
      <c r="AN123" s="1098"/>
      <c r="AO123" s="1669"/>
      <c r="AP123" s="1669"/>
      <c r="AQ123" s="1669"/>
      <c r="AR123" s="1669"/>
      <c r="AS123" s="1669"/>
      <c r="AT123" s="1669"/>
      <c r="AU123" s="1669"/>
      <c r="AV123" s="1669"/>
      <c r="AW123" s="1098"/>
      <c r="AX123" s="1098"/>
      <c r="AY123" s="1098"/>
      <c r="AZ123" s="1669"/>
      <c r="BA123" s="1669"/>
      <c r="BB123" s="1669"/>
      <c r="BC123" s="1669"/>
      <c r="BD123" s="1102"/>
    </row>
    <row r="124" spans="2:56" ht="25.05" customHeight="1">
      <c r="B124" s="603" t="s">
        <v>1776</v>
      </c>
      <c r="C124" s="1467" t="s">
        <v>1006</v>
      </c>
      <c r="D124" s="1468" t="s">
        <v>164</v>
      </c>
      <c r="E124" s="1469" t="s">
        <v>190</v>
      </c>
      <c r="F124" s="1469" t="s">
        <v>190</v>
      </c>
      <c r="G124" s="1470"/>
      <c r="H124" s="1469"/>
      <c r="I124" s="1470"/>
      <c r="J124" s="1469"/>
      <c r="K124" s="1469"/>
      <c r="L124" s="1469"/>
      <c r="M124" s="1469"/>
      <c r="N124" s="1470"/>
      <c r="O124" s="1470"/>
      <c r="P124" s="1469"/>
      <c r="Q124" s="605"/>
      <c r="R124" s="659"/>
      <c r="S124" s="659"/>
      <c r="T124" s="659"/>
      <c r="U124" s="659"/>
      <c r="V124" s="659"/>
      <c r="W124" s="605"/>
      <c r="X124" s="605"/>
      <c r="Y124" s="371"/>
      <c r="AG124" s="1099"/>
      <c r="AH124" s="1099"/>
      <c r="AI124" s="1098"/>
      <c r="AJ124" s="1098"/>
      <c r="AK124" s="1098"/>
      <c r="AL124" s="1098"/>
      <c r="AM124" s="1098"/>
      <c r="AN124" s="1098"/>
      <c r="AO124" s="1669"/>
      <c r="AP124" s="1669"/>
      <c r="AQ124" s="1669"/>
      <c r="AR124" s="1669"/>
      <c r="AS124" s="1669"/>
      <c r="AT124" s="1669"/>
      <c r="AU124" s="1669"/>
      <c r="AV124" s="1669"/>
      <c r="AW124" s="1098"/>
      <c r="AX124" s="1098"/>
      <c r="AY124" s="1098"/>
      <c r="AZ124" s="1669"/>
      <c r="BA124" s="1669"/>
      <c r="BB124" s="1669"/>
      <c r="BC124" s="1669"/>
      <c r="BD124" s="1102"/>
    </row>
    <row r="125" spans="2:56" ht="15" customHeight="1">
      <c r="Y125" s="104"/>
      <c r="Z125" s="1102"/>
      <c r="AA125" s="1102"/>
      <c r="AB125" s="1102"/>
      <c r="AC125" s="1102"/>
      <c r="AD125" s="1102"/>
      <c r="AE125" s="1102"/>
      <c r="AF125" s="1102"/>
      <c r="AG125" s="1102"/>
      <c r="AH125" s="1102"/>
      <c r="AI125" s="1102"/>
      <c r="AJ125" s="1102"/>
      <c r="AK125" s="1102"/>
      <c r="AL125" s="1102"/>
      <c r="AM125" s="1102"/>
      <c r="AN125" s="1102"/>
      <c r="AO125" s="1102"/>
      <c r="AP125" s="1102"/>
      <c r="AQ125" s="1102"/>
      <c r="AR125" s="1102"/>
      <c r="AS125" s="1102"/>
      <c r="AT125" s="1102"/>
      <c r="AU125" s="1102"/>
      <c r="AV125" s="1102"/>
      <c r="AW125" s="1102"/>
      <c r="AX125" s="1102"/>
      <c r="AY125" s="1102"/>
      <c r="AZ125" s="1102"/>
      <c r="BA125" s="1102"/>
      <c r="BB125" s="1102"/>
      <c r="BC125" s="1102"/>
      <c r="BD125" s="1102"/>
    </row>
    <row r="126" spans="2:56" ht="15" customHeight="1">
      <c r="Y126" s="104"/>
      <c r="Z126" s="1102"/>
      <c r="AA126" s="1102"/>
      <c r="AB126" s="1102"/>
      <c r="AC126" s="1102"/>
      <c r="AD126" s="1102"/>
      <c r="AE126" s="1102"/>
      <c r="AF126" s="1102"/>
      <c r="AG126" s="1102"/>
      <c r="AH126" s="1102"/>
      <c r="AI126" s="1102"/>
      <c r="AJ126" s="1102"/>
      <c r="AK126" s="1102"/>
      <c r="AL126" s="1102"/>
      <c r="AM126" s="1102"/>
      <c r="AN126" s="1102"/>
      <c r="AO126" s="1102"/>
      <c r="AP126" s="1102"/>
      <c r="AQ126" s="1102"/>
      <c r="AR126" s="1102"/>
      <c r="AS126" s="1102"/>
      <c r="AT126" s="1102"/>
      <c r="AU126" s="1102"/>
      <c r="AV126" s="1102"/>
      <c r="AW126" s="1102"/>
      <c r="AX126" s="1102"/>
      <c r="AY126" s="1102"/>
      <c r="AZ126" s="1102"/>
      <c r="BA126" s="1102"/>
      <c r="BB126" s="1102"/>
      <c r="BC126" s="1102"/>
      <c r="BD126" s="1102"/>
    </row>
    <row r="127" spans="2:56" s="94" customFormat="1" ht="16.2">
      <c r="B127" s="210" t="s">
        <v>458</v>
      </c>
      <c r="D127" s="94" t="s">
        <v>322</v>
      </c>
      <c r="AG127" s="1099"/>
      <c r="AH127" s="1099"/>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row>
    <row r="128" spans="2:56" ht="25.05" customHeight="1">
      <c r="B128" s="354" t="s">
        <v>343</v>
      </c>
      <c r="C128" s="355" t="s">
        <v>108</v>
      </c>
      <c r="D128" s="356" t="s">
        <v>164</v>
      </c>
      <c r="E128" s="357" t="s">
        <v>137</v>
      </c>
      <c r="F128" s="357" t="s">
        <v>137</v>
      </c>
      <c r="G128" s="358" t="s">
        <v>138</v>
      </c>
      <c r="H128" s="357"/>
      <c r="I128" s="358"/>
      <c r="J128" s="357"/>
      <c r="K128" s="357"/>
      <c r="L128" s="357"/>
      <c r="M128" s="357"/>
      <c r="N128" s="358"/>
      <c r="O128" s="358"/>
      <c r="P128" s="357"/>
      <c r="Q128" s="358"/>
      <c r="R128" s="357"/>
      <c r="S128" s="357"/>
      <c r="T128" s="357"/>
      <c r="U128" s="357"/>
      <c r="V128" s="357"/>
      <c r="W128" s="358"/>
      <c r="X128" s="358"/>
      <c r="Y128" s="359" t="s">
        <v>1902</v>
      </c>
      <c r="AG128" s="1099"/>
      <c r="AH128" s="1099"/>
      <c r="AI128" s="1098"/>
      <c r="AJ128" s="1098"/>
      <c r="AK128" s="1098"/>
      <c r="AL128" s="1098"/>
      <c r="AM128" s="1098"/>
      <c r="AN128" s="1098"/>
      <c r="AO128" s="1669"/>
      <c r="AP128" s="1669"/>
      <c r="AQ128" s="1669"/>
      <c r="AR128" s="1669"/>
      <c r="AS128" s="1669"/>
      <c r="AT128" s="1669"/>
      <c r="AU128" s="1669"/>
      <c r="AV128" s="1669"/>
      <c r="AW128" s="1098"/>
      <c r="AX128" s="1098"/>
      <c r="AY128" s="1098"/>
      <c r="AZ128" s="1669"/>
      <c r="BA128" s="1669"/>
      <c r="BB128" s="1669"/>
      <c r="BC128" s="1669"/>
      <c r="BD128" s="1102"/>
    </row>
    <row r="129" spans="2:56" ht="25.05" customHeight="1">
      <c r="B129" s="360" t="s">
        <v>344</v>
      </c>
      <c r="C129" s="361" t="s">
        <v>90</v>
      </c>
      <c r="D129" s="362" t="s">
        <v>164</v>
      </c>
      <c r="E129" s="363" t="s">
        <v>137</v>
      </c>
      <c r="F129" s="363" t="s">
        <v>137</v>
      </c>
      <c r="G129" s="364" t="s">
        <v>138</v>
      </c>
      <c r="H129" s="363"/>
      <c r="I129" s="364"/>
      <c r="J129" s="363"/>
      <c r="K129" s="363"/>
      <c r="L129" s="363"/>
      <c r="M129" s="363"/>
      <c r="N129" s="364"/>
      <c r="O129" s="364"/>
      <c r="P129" s="363"/>
      <c r="Q129" s="364"/>
      <c r="R129" s="363"/>
      <c r="S129" s="363"/>
      <c r="T129" s="363"/>
      <c r="U129" s="363"/>
      <c r="V129" s="363"/>
      <c r="W129" s="364"/>
      <c r="X129" s="364"/>
      <c r="Y129" s="365" t="s">
        <v>1901</v>
      </c>
      <c r="AG129" s="1099"/>
      <c r="AH129" s="1099"/>
      <c r="AI129" s="1098"/>
      <c r="AJ129" s="1098"/>
      <c r="AK129" s="1098"/>
      <c r="AL129" s="1098"/>
      <c r="AM129" s="1098"/>
      <c r="AN129" s="1098"/>
      <c r="AO129" s="1669"/>
      <c r="AP129" s="1669"/>
      <c r="AQ129" s="1669"/>
      <c r="AR129" s="1669"/>
      <c r="AS129" s="1669"/>
      <c r="AT129" s="1669"/>
      <c r="AU129" s="1669"/>
      <c r="AV129" s="1669"/>
      <c r="AW129" s="1098"/>
      <c r="AX129" s="1098"/>
      <c r="AY129" s="1098"/>
      <c r="AZ129" s="1669"/>
      <c r="BA129" s="1669"/>
      <c r="BB129" s="1669"/>
      <c r="BC129" s="1669"/>
      <c r="BD129" s="1102"/>
    </row>
    <row r="130" spans="2:56" ht="25.05" customHeight="1">
      <c r="B130" s="360" t="s">
        <v>345</v>
      </c>
      <c r="C130" s="361" t="s">
        <v>91</v>
      </c>
      <c r="D130" s="362" t="s">
        <v>164</v>
      </c>
      <c r="E130" s="363" t="s">
        <v>190</v>
      </c>
      <c r="F130" s="363" t="s">
        <v>190</v>
      </c>
      <c r="G130" s="364" t="s">
        <v>191</v>
      </c>
      <c r="H130" s="363"/>
      <c r="I130" s="364"/>
      <c r="J130" s="363"/>
      <c r="K130" s="363"/>
      <c r="L130" s="363"/>
      <c r="M130" s="363"/>
      <c r="N130" s="364"/>
      <c r="O130" s="364"/>
      <c r="P130" s="363"/>
      <c r="Q130" s="364"/>
      <c r="R130" s="363"/>
      <c r="S130" s="363"/>
      <c r="T130" s="363"/>
      <c r="U130" s="363"/>
      <c r="V130" s="363"/>
      <c r="W130" s="364"/>
      <c r="X130" s="364"/>
      <c r="Y130" s="365"/>
      <c r="AG130" s="1099"/>
      <c r="AH130" s="1099"/>
      <c r="AI130" s="1098"/>
      <c r="AJ130" s="1098"/>
      <c r="AK130" s="1098"/>
      <c r="AL130" s="1098"/>
      <c r="AM130" s="1098"/>
      <c r="AN130" s="1098"/>
      <c r="AO130" s="1669"/>
      <c r="AP130" s="1669"/>
      <c r="AQ130" s="1669"/>
      <c r="AR130" s="1669"/>
      <c r="AS130" s="1669"/>
      <c r="AT130" s="1669"/>
      <c r="AU130" s="1669"/>
      <c r="AV130" s="1669"/>
      <c r="AW130" s="1098"/>
      <c r="AX130" s="1098"/>
      <c r="AY130" s="1098"/>
      <c r="AZ130" s="1669"/>
      <c r="BA130" s="1669"/>
      <c r="BB130" s="1669"/>
      <c r="BC130" s="1669"/>
      <c r="BD130" s="1102"/>
    </row>
    <row r="131" spans="2:56" ht="25.05" customHeight="1">
      <c r="B131" s="360" t="s">
        <v>346</v>
      </c>
      <c r="C131" s="1017" t="s">
        <v>1374</v>
      </c>
      <c r="D131" s="1439" t="s">
        <v>164</v>
      </c>
      <c r="E131" s="1206" t="s">
        <v>190</v>
      </c>
      <c r="F131" s="1206" t="s">
        <v>190</v>
      </c>
      <c r="G131" s="1433"/>
      <c r="H131" s="1206"/>
      <c r="I131" s="1433"/>
      <c r="J131" s="363"/>
      <c r="K131" s="363"/>
      <c r="L131" s="363"/>
      <c r="M131" s="363"/>
      <c r="N131" s="364"/>
      <c r="O131" s="364"/>
      <c r="P131" s="363"/>
      <c r="Q131" s="364"/>
      <c r="R131" s="363"/>
      <c r="S131" s="363"/>
      <c r="T131" s="363"/>
      <c r="U131" s="363"/>
      <c r="V131" s="363"/>
      <c r="W131" s="364"/>
      <c r="X131" s="364"/>
      <c r="Y131" s="365"/>
      <c r="AI131" s="1099"/>
      <c r="AJ131" s="1099"/>
      <c r="AK131" s="1099"/>
      <c r="AL131" s="1099"/>
      <c r="AM131" s="1099"/>
      <c r="AN131" s="1099"/>
      <c r="AO131" s="1099"/>
      <c r="AP131" s="1099"/>
      <c r="AQ131" s="1099"/>
      <c r="AR131" s="1099"/>
      <c r="AS131" s="1099"/>
      <c r="AT131" s="1099"/>
      <c r="AU131" s="1099"/>
      <c r="AV131" s="1099"/>
      <c r="AW131" s="1099"/>
      <c r="AX131" s="1099"/>
      <c r="AY131" s="1099"/>
      <c r="AZ131" s="1099"/>
      <c r="BA131" s="1099"/>
      <c r="BB131" s="1099"/>
      <c r="BC131" s="1099"/>
      <c r="BD131" s="1102"/>
    </row>
    <row r="132" spans="2:56" ht="25.05" customHeight="1">
      <c r="B132" s="360" t="s">
        <v>347</v>
      </c>
      <c r="C132" s="1017" t="s">
        <v>1375</v>
      </c>
      <c r="D132" s="1439" t="s">
        <v>164</v>
      </c>
      <c r="E132" s="1206" t="s">
        <v>190</v>
      </c>
      <c r="F132" s="1206" t="s">
        <v>190</v>
      </c>
      <c r="G132" s="1433"/>
      <c r="H132" s="1206"/>
      <c r="I132" s="1433"/>
      <c r="J132" s="363"/>
      <c r="K132" s="363"/>
      <c r="L132" s="363"/>
      <c r="M132" s="363"/>
      <c r="N132" s="364"/>
      <c r="O132" s="364"/>
      <c r="P132" s="363"/>
      <c r="Q132" s="364"/>
      <c r="R132" s="363"/>
      <c r="S132" s="363"/>
      <c r="T132" s="363"/>
      <c r="U132" s="363"/>
      <c r="V132" s="363"/>
      <c r="W132" s="364"/>
      <c r="X132" s="364"/>
      <c r="Y132" s="365"/>
      <c r="AI132" s="1099"/>
      <c r="AJ132" s="1099"/>
      <c r="AK132" s="1099"/>
      <c r="AL132" s="1099"/>
      <c r="AM132" s="1099"/>
      <c r="AN132" s="1099"/>
      <c r="AO132" s="1099"/>
      <c r="AP132" s="1099"/>
      <c r="AQ132" s="1099"/>
      <c r="AR132" s="1099"/>
      <c r="AS132" s="1099"/>
      <c r="AT132" s="1099"/>
      <c r="AU132" s="1099"/>
      <c r="AV132" s="1099"/>
      <c r="AW132" s="1099"/>
      <c r="AX132" s="1099"/>
      <c r="AY132" s="1099"/>
      <c r="AZ132" s="1099"/>
      <c r="BA132" s="1099"/>
      <c r="BB132" s="1099"/>
      <c r="BC132" s="1099"/>
      <c r="BD132" s="1102"/>
    </row>
    <row r="133" spans="2:56" ht="39" customHeight="1">
      <c r="B133" s="360" t="s">
        <v>348</v>
      </c>
      <c r="C133" s="1017" t="s">
        <v>109</v>
      </c>
      <c r="D133" s="1439" t="s">
        <v>164</v>
      </c>
      <c r="E133" s="1206" t="s">
        <v>190</v>
      </c>
      <c r="F133" s="1206" t="s">
        <v>190</v>
      </c>
      <c r="G133" s="1433" t="s">
        <v>191</v>
      </c>
      <c r="H133" s="1206"/>
      <c r="I133" s="1433"/>
      <c r="J133" s="363"/>
      <c r="K133" s="363"/>
      <c r="L133" s="363"/>
      <c r="M133" s="363"/>
      <c r="N133" s="364"/>
      <c r="O133" s="364"/>
      <c r="P133" s="363"/>
      <c r="Q133" s="364"/>
      <c r="R133" s="363"/>
      <c r="S133" s="363"/>
      <c r="T133" s="363"/>
      <c r="U133" s="363"/>
      <c r="V133" s="363"/>
      <c r="W133" s="364"/>
      <c r="X133" s="364"/>
      <c r="Y133" s="365" t="s">
        <v>2230</v>
      </c>
      <c r="Z133" s="1099"/>
      <c r="AA133" s="1099"/>
      <c r="AB133" s="1099"/>
      <c r="AC133" s="1099"/>
      <c r="AD133" s="1099"/>
      <c r="AE133" s="1099"/>
      <c r="AF133" s="1099"/>
      <c r="AG133" s="1099"/>
      <c r="AH133" s="1099"/>
      <c r="AI133" s="1098"/>
      <c r="AJ133" s="1098"/>
      <c r="AK133" s="1098"/>
      <c r="AL133" s="1098"/>
      <c r="AM133" s="1098"/>
      <c r="AN133" s="1098"/>
      <c r="AO133" s="1669"/>
      <c r="AP133" s="1669"/>
      <c r="AQ133" s="1669"/>
      <c r="AR133" s="1669"/>
      <c r="AS133" s="1669"/>
      <c r="AT133" s="1669"/>
      <c r="AU133" s="1669"/>
      <c r="AV133" s="1669"/>
      <c r="AW133" s="1098"/>
      <c r="AX133" s="1098"/>
      <c r="AY133" s="1098"/>
      <c r="AZ133" s="1669"/>
      <c r="BA133" s="1669"/>
      <c r="BB133" s="1669"/>
      <c r="BC133" s="1669"/>
      <c r="BD133" s="1102"/>
    </row>
    <row r="134" spans="2:56" ht="25.05" customHeight="1">
      <c r="B134" s="360" t="s">
        <v>349</v>
      </c>
      <c r="C134" s="1017" t="s">
        <v>175</v>
      </c>
      <c r="D134" s="1439" t="s">
        <v>164</v>
      </c>
      <c r="E134" s="1206" t="s">
        <v>190</v>
      </c>
      <c r="F134" s="1206" t="s">
        <v>190</v>
      </c>
      <c r="G134" s="1451"/>
      <c r="H134" s="1452"/>
      <c r="I134" s="1451"/>
      <c r="J134" s="374"/>
      <c r="K134" s="374"/>
      <c r="L134" s="374"/>
      <c r="M134" s="374"/>
      <c r="N134" s="373"/>
      <c r="O134" s="373"/>
      <c r="P134" s="374"/>
      <c r="Q134" s="373"/>
      <c r="R134" s="374"/>
      <c r="S134" s="374"/>
      <c r="T134" s="374"/>
      <c r="U134" s="374"/>
      <c r="V134" s="374"/>
      <c r="W134" s="373"/>
      <c r="X134" s="373"/>
      <c r="Y134" s="365"/>
      <c r="Z134" s="1669"/>
      <c r="AA134" s="1669"/>
      <c r="AB134" s="1669"/>
      <c r="AC134" s="1669"/>
      <c r="AD134" s="1669"/>
      <c r="AE134" s="1669"/>
      <c r="AF134" s="1669"/>
      <c r="AG134" s="1669"/>
      <c r="AH134" s="1098"/>
      <c r="AI134" s="1098"/>
      <c r="AJ134" s="1098"/>
      <c r="AK134" s="1098"/>
      <c r="AL134" s="1098"/>
      <c r="AM134" s="1098"/>
      <c r="AN134" s="1098"/>
      <c r="AO134" s="1669"/>
      <c r="AP134" s="1669"/>
      <c r="AQ134" s="1669"/>
      <c r="AR134" s="1669"/>
      <c r="AS134" s="1669"/>
      <c r="AT134" s="1669"/>
      <c r="AU134" s="1669"/>
      <c r="AV134" s="1669"/>
      <c r="AW134" s="1098"/>
      <c r="AX134" s="1098"/>
      <c r="AY134" s="1098"/>
      <c r="AZ134" s="1669"/>
      <c r="BA134" s="1669"/>
      <c r="BB134" s="1669"/>
      <c r="BC134" s="1669"/>
      <c r="BD134" s="1102"/>
    </row>
    <row r="135" spans="2:56" ht="25.05" customHeight="1">
      <c r="B135" s="360" t="s">
        <v>350</v>
      </c>
      <c r="C135" s="1017" t="s">
        <v>143</v>
      </c>
      <c r="D135" s="1439" t="s">
        <v>163</v>
      </c>
      <c r="E135" s="1206" t="s">
        <v>190</v>
      </c>
      <c r="F135" s="1206" t="s">
        <v>190</v>
      </c>
      <c r="G135" s="1451"/>
      <c r="H135" s="1452"/>
      <c r="I135" s="1451"/>
      <c r="J135" s="374"/>
      <c r="K135" s="374"/>
      <c r="L135" s="374"/>
      <c r="M135" s="374"/>
      <c r="N135" s="373"/>
      <c r="O135" s="373"/>
      <c r="P135" s="374"/>
      <c r="Q135" s="373"/>
      <c r="R135" s="363" t="s">
        <v>190</v>
      </c>
      <c r="S135" s="363" t="s">
        <v>190</v>
      </c>
      <c r="T135" s="374"/>
      <c r="U135" s="374"/>
      <c r="V135" s="374"/>
      <c r="W135" s="373"/>
      <c r="X135" s="373"/>
      <c r="Y135" s="372"/>
      <c r="Z135" s="1669"/>
      <c r="AA135" s="1669"/>
      <c r="AB135" s="1669"/>
      <c r="AC135" s="1669"/>
      <c r="AD135" s="1669"/>
      <c r="AE135" s="1669"/>
      <c r="AF135" s="1669"/>
      <c r="AG135" s="1669"/>
      <c r="AH135" s="1098"/>
      <c r="AI135" s="1098"/>
      <c r="AJ135" s="1098"/>
      <c r="AK135" s="1098"/>
      <c r="AL135" s="1098"/>
      <c r="AM135" s="1098"/>
      <c r="AN135" s="1098"/>
      <c r="AO135" s="1669"/>
      <c r="AP135" s="1669"/>
      <c r="AQ135" s="1669"/>
      <c r="AR135" s="1669"/>
      <c r="AS135" s="1669"/>
      <c r="AT135" s="1669"/>
      <c r="AU135" s="1669"/>
      <c r="AV135" s="1669"/>
      <c r="AW135" s="1098"/>
      <c r="AX135" s="1098"/>
      <c r="AY135" s="1098"/>
      <c r="AZ135" s="1669"/>
      <c r="BA135" s="1669"/>
      <c r="BB135" s="1669"/>
      <c r="BC135" s="1669"/>
      <c r="BD135" s="1102"/>
    </row>
    <row r="136" spans="2:56" ht="24.75" customHeight="1">
      <c r="B136" s="360" t="s">
        <v>351</v>
      </c>
      <c r="C136" s="1017" t="s">
        <v>116</v>
      </c>
      <c r="D136" s="1439" t="s">
        <v>164</v>
      </c>
      <c r="E136" s="1206" t="s">
        <v>190</v>
      </c>
      <c r="F136" s="1206" t="s">
        <v>190</v>
      </c>
      <c r="G136" s="1451"/>
      <c r="H136" s="1452"/>
      <c r="I136" s="1451"/>
      <c r="J136" s="374"/>
      <c r="K136" s="374"/>
      <c r="L136" s="374"/>
      <c r="M136" s="374"/>
      <c r="N136" s="373"/>
      <c r="O136" s="373"/>
      <c r="P136" s="374"/>
      <c r="Q136" s="373"/>
      <c r="R136" s="374"/>
      <c r="S136" s="374"/>
      <c r="T136" s="374"/>
      <c r="U136" s="374"/>
      <c r="V136" s="374"/>
      <c r="W136" s="373"/>
      <c r="X136" s="373"/>
      <c r="Y136" s="1082" t="s">
        <v>2231</v>
      </c>
      <c r="Z136" s="1669"/>
      <c r="AA136" s="1669"/>
      <c r="AB136" s="1669"/>
      <c r="AC136" s="1669"/>
      <c r="AD136" s="1669"/>
      <c r="AE136" s="1669"/>
      <c r="AF136" s="1669"/>
      <c r="AG136" s="1669"/>
      <c r="AH136" s="1098"/>
      <c r="AI136" s="1098"/>
      <c r="AJ136" s="1098"/>
      <c r="AK136" s="1098"/>
      <c r="AL136" s="1098"/>
      <c r="AM136" s="1098"/>
      <c r="AN136" s="1098"/>
      <c r="AO136" s="1669"/>
      <c r="AP136" s="1669"/>
      <c r="AQ136" s="1669"/>
      <c r="AR136" s="1669"/>
      <c r="AS136" s="1669"/>
      <c r="AT136" s="1669"/>
      <c r="AU136" s="1669"/>
      <c r="AV136" s="1669"/>
      <c r="AW136" s="1098"/>
      <c r="AX136" s="1098"/>
      <c r="AY136" s="1098"/>
      <c r="AZ136" s="1669"/>
      <c r="BA136" s="1669"/>
      <c r="BB136" s="1669"/>
      <c r="BC136" s="1669"/>
      <c r="BD136" s="1102"/>
    </row>
    <row r="137" spans="2:56" ht="24.75" customHeight="1">
      <c r="B137" s="360" t="s">
        <v>352</v>
      </c>
      <c r="C137" s="1449" t="s">
        <v>1055</v>
      </c>
      <c r="D137" s="1439" t="s">
        <v>327</v>
      </c>
      <c r="E137" s="1206" t="s">
        <v>190</v>
      </c>
      <c r="F137" s="1206" t="s">
        <v>190</v>
      </c>
      <c r="G137" s="1433"/>
      <c r="H137" s="1206"/>
      <c r="I137" s="1433"/>
      <c r="J137" s="363"/>
      <c r="K137" s="363"/>
      <c r="L137" s="363"/>
      <c r="M137" s="363"/>
      <c r="N137" s="364"/>
      <c r="O137" s="364"/>
      <c r="P137" s="363"/>
      <c r="Q137" s="364"/>
      <c r="R137" s="363"/>
      <c r="S137" s="363"/>
      <c r="T137" s="363"/>
      <c r="U137" s="363"/>
      <c r="V137" s="363"/>
      <c r="W137" s="364"/>
      <c r="X137" s="364"/>
      <c r="Y137" s="372"/>
      <c r="AI137" s="1099"/>
      <c r="AJ137" s="1099"/>
      <c r="AK137" s="1099"/>
      <c r="AL137" s="1099"/>
      <c r="AM137" s="1099"/>
      <c r="AN137" s="1099"/>
      <c r="AO137" s="1099"/>
      <c r="AP137" s="1099"/>
      <c r="AQ137" s="1099"/>
      <c r="AR137" s="1099"/>
      <c r="AS137" s="1099"/>
      <c r="AT137" s="1099"/>
      <c r="AU137" s="1099"/>
      <c r="AV137" s="1099"/>
      <c r="AW137" s="1099"/>
      <c r="AX137" s="1099"/>
      <c r="AY137" s="1099"/>
      <c r="AZ137" s="1099"/>
      <c r="BA137" s="1099"/>
      <c r="BB137" s="1676"/>
      <c r="BC137" s="1676"/>
      <c r="BD137" s="1102"/>
    </row>
    <row r="138" spans="2:56" ht="24.75" customHeight="1">
      <c r="B138" s="360" t="s">
        <v>353</v>
      </c>
      <c r="C138" s="1449" t="s">
        <v>1054</v>
      </c>
      <c r="D138" s="1439" t="s">
        <v>327</v>
      </c>
      <c r="E138" s="1206" t="s">
        <v>190</v>
      </c>
      <c r="F138" s="1206" t="s">
        <v>190</v>
      </c>
      <c r="G138" s="1433"/>
      <c r="H138" s="1206"/>
      <c r="I138" s="1433"/>
      <c r="J138" s="363"/>
      <c r="K138" s="363"/>
      <c r="L138" s="363"/>
      <c r="M138" s="363"/>
      <c r="N138" s="364"/>
      <c r="O138" s="364"/>
      <c r="P138" s="363"/>
      <c r="Q138" s="364"/>
      <c r="R138" s="363"/>
      <c r="S138" s="363"/>
      <c r="T138" s="363"/>
      <c r="U138" s="363"/>
      <c r="V138" s="363"/>
      <c r="W138" s="364"/>
      <c r="X138" s="364"/>
      <c r="Y138" s="372"/>
      <c r="AI138" s="1099"/>
      <c r="AJ138" s="1099"/>
      <c r="AK138" s="1099"/>
      <c r="AL138" s="1099"/>
      <c r="AM138" s="1099"/>
      <c r="AN138" s="1099"/>
      <c r="AO138" s="1099"/>
      <c r="AP138" s="1099"/>
      <c r="AQ138" s="1099"/>
      <c r="AR138" s="1099"/>
      <c r="AS138" s="1099"/>
      <c r="AT138" s="1099"/>
      <c r="AU138" s="1099"/>
      <c r="AV138" s="1099"/>
      <c r="AW138" s="1099"/>
      <c r="AX138" s="1099"/>
      <c r="AY138" s="1099"/>
      <c r="AZ138" s="1099"/>
      <c r="BA138" s="1099"/>
      <c r="BB138" s="1099"/>
      <c r="BC138" s="1099"/>
      <c r="BD138" s="1102"/>
    </row>
    <row r="139" spans="2:56" ht="24.75" customHeight="1">
      <c r="B139" s="360" t="s">
        <v>354</v>
      </c>
      <c r="C139" s="1017" t="s">
        <v>147</v>
      </c>
      <c r="D139" s="1439" t="s">
        <v>327</v>
      </c>
      <c r="E139" s="1206" t="s">
        <v>190</v>
      </c>
      <c r="F139" s="1206" t="s">
        <v>190</v>
      </c>
      <c r="G139" s="1451"/>
      <c r="H139" s="1452"/>
      <c r="I139" s="1451"/>
      <c r="J139" s="374"/>
      <c r="K139" s="374"/>
      <c r="L139" s="374"/>
      <c r="M139" s="374"/>
      <c r="N139" s="373"/>
      <c r="O139" s="373"/>
      <c r="P139" s="374"/>
      <c r="Q139" s="373"/>
      <c r="R139" s="363"/>
      <c r="S139" s="363"/>
      <c r="T139" s="363"/>
      <c r="U139" s="374"/>
      <c r="V139" s="374"/>
      <c r="W139" s="373"/>
      <c r="X139" s="373"/>
      <c r="Y139" s="365"/>
      <c r="Z139" s="1669"/>
      <c r="AA139" s="1669"/>
      <c r="AB139" s="1669"/>
      <c r="AC139" s="1669"/>
      <c r="AD139" s="1669"/>
      <c r="AE139" s="1669"/>
      <c r="AF139" s="1669"/>
      <c r="AG139" s="1669"/>
      <c r="AH139" s="1098"/>
      <c r="AI139" s="1098"/>
      <c r="AJ139" s="1098"/>
      <c r="AK139" s="1098"/>
      <c r="AL139" s="1098"/>
      <c r="AM139" s="1098"/>
      <c r="AN139" s="1098"/>
      <c r="AO139" s="1669"/>
      <c r="AP139" s="1669"/>
      <c r="AQ139" s="1669"/>
      <c r="AR139" s="1669"/>
      <c r="AS139" s="1669"/>
      <c r="AT139" s="1669"/>
      <c r="AU139" s="1669"/>
      <c r="AV139" s="1669"/>
      <c r="AW139" s="1098"/>
      <c r="AX139" s="1098"/>
      <c r="AY139" s="1098"/>
      <c r="AZ139" s="1669"/>
      <c r="BA139" s="1669"/>
      <c r="BB139" s="1669"/>
      <c r="BC139" s="1669"/>
      <c r="BD139" s="1102"/>
    </row>
    <row r="140" spans="2:56" ht="24.75" customHeight="1">
      <c r="B140" s="360" t="s">
        <v>355</v>
      </c>
      <c r="C140" s="1017" t="s">
        <v>148</v>
      </c>
      <c r="D140" s="1439" t="s">
        <v>327</v>
      </c>
      <c r="E140" s="1206" t="s">
        <v>190</v>
      </c>
      <c r="F140" s="1206" t="s">
        <v>190</v>
      </c>
      <c r="G140" s="1433"/>
      <c r="H140" s="1206"/>
      <c r="I140" s="1433"/>
      <c r="J140" s="363"/>
      <c r="K140" s="363"/>
      <c r="L140" s="363"/>
      <c r="M140" s="363"/>
      <c r="N140" s="364"/>
      <c r="O140" s="364"/>
      <c r="P140" s="363"/>
      <c r="Q140" s="364"/>
      <c r="R140" s="363"/>
      <c r="S140" s="363"/>
      <c r="T140" s="363" t="s">
        <v>190</v>
      </c>
      <c r="U140" s="363"/>
      <c r="V140" s="363"/>
      <c r="W140" s="364"/>
      <c r="X140" s="364"/>
      <c r="Y140" s="365"/>
      <c r="Z140" s="1669"/>
      <c r="AA140" s="1669"/>
      <c r="AB140" s="1669"/>
      <c r="AC140" s="1669"/>
      <c r="AD140" s="1669"/>
      <c r="AE140" s="1669"/>
      <c r="AF140" s="1669"/>
      <c r="AG140" s="1669"/>
      <c r="AH140" s="1098"/>
      <c r="AI140" s="1098"/>
      <c r="AJ140" s="1098"/>
      <c r="AK140" s="1098"/>
      <c r="AL140" s="1098"/>
      <c r="AM140" s="1098"/>
      <c r="AN140" s="1098"/>
      <c r="AO140" s="1669"/>
      <c r="AP140" s="1669"/>
      <c r="AQ140" s="1669"/>
      <c r="AR140" s="1669"/>
      <c r="AS140" s="1669"/>
      <c r="AT140" s="1669"/>
      <c r="AU140" s="1669"/>
      <c r="AV140" s="1669"/>
      <c r="AW140" s="1098"/>
      <c r="AX140" s="1098"/>
      <c r="AY140" s="1098"/>
      <c r="AZ140" s="1669"/>
      <c r="BA140" s="1669"/>
      <c r="BB140" s="1669"/>
      <c r="BC140" s="1669"/>
      <c r="BD140" s="1102"/>
    </row>
    <row r="141" spans="2:56" ht="25.05" customHeight="1">
      <c r="B141" s="360" t="s">
        <v>356</v>
      </c>
      <c r="C141" s="1017" t="s">
        <v>1742</v>
      </c>
      <c r="D141" s="1439" t="s">
        <v>164</v>
      </c>
      <c r="E141" s="1206" t="s">
        <v>190</v>
      </c>
      <c r="F141" s="1206" t="s">
        <v>190</v>
      </c>
      <c r="G141" s="1451"/>
      <c r="H141" s="1206" t="s">
        <v>190</v>
      </c>
      <c r="I141" s="1451"/>
      <c r="J141" s="374"/>
      <c r="K141" s="374"/>
      <c r="L141" s="374"/>
      <c r="M141" s="374"/>
      <c r="N141" s="373"/>
      <c r="O141" s="373"/>
      <c r="P141" s="374"/>
      <c r="Q141" s="373"/>
      <c r="R141" s="374"/>
      <c r="S141" s="374"/>
      <c r="T141" s="374"/>
      <c r="U141" s="374"/>
      <c r="V141" s="374"/>
      <c r="W141" s="373"/>
      <c r="X141" s="373"/>
      <c r="Y141" s="365"/>
      <c r="Z141" s="1098"/>
      <c r="AA141" s="1098"/>
      <c r="AB141" s="1098"/>
      <c r="AC141" s="1098"/>
      <c r="AD141" s="1098"/>
      <c r="AE141" s="1098"/>
      <c r="AF141" s="1098"/>
      <c r="AG141" s="1098"/>
      <c r="AH141" s="1098"/>
      <c r="AI141" s="1098"/>
      <c r="AJ141" s="1098"/>
      <c r="AK141" s="1098"/>
      <c r="AL141" s="1098"/>
      <c r="AM141" s="1098"/>
      <c r="AN141" s="1098"/>
      <c r="AO141" s="1098"/>
      <c r="AP141" s="1098"/>
      <c r="AQ141" s="1098"/>
      <c r="AR141" s="1098"/>
      <c r="AS141" s="1098"/>
      <c r="AT141" s="1098"/>
      <c r="AU141" s="1098"/>
      <c r="AV141" s="1098"/>
      <c r="AW141" s="1098"/>
      <c r="AX141" s="1098"/>
      <c r="AY141" s="1098"/>
      <c r="AZ141" s="1098"/>
      <c r="BA141" s="1098"/>
      <c r="BB141" s="1098"/>
      <c r="BC141" s="1098"/>
      <c r="BD141" s="1102"/>
    </row>
    <row r="142" spans="2:56" ht="24.6" customHeight="1">
      <c r="B142" s="360" t="s">
        <v>749</v>
      </c>
      <c r="C142" s="361" t="s">
        <v>111</v>
      </c>
      <c r="D142" s="362" t="s">
        <v>164</v>
      </c>
      <c r="E142" s="363" t="s">
        <v>190</v>
      </c>
      <c r="F142" s="363" t="s">
        <v>190</v>
      </c>
      <c r="G142" s="364"/>
      <c r="H142" s="363"/>
      <c r="I142" s="364"/>
      <c r="J142" s="363"/>
      <c r="K142" s="363"/>
      <c r="L142" s="363"/>
      <c r="M142" s="363"/>
      <c r="N142" s="364"/>
      <c r="O142" s="364"/>
      <c r="P142" s="363"/>
      <c r="Q142" s="364"/>
      <c r="R142" s="363"/>
      <c r="S142" s="363"/>
      <c r="T142" s="363"/>
      <c r="U142" s="363"/>
      <c r="V142" s="363"/>
      <c r="W142" s="364"/>
      <c r="X142" s="364"/>
      <c r="Y142" s="365"/>
      <c r="Z142" s="1669"/>
      <c r="AA142" s="1669"/>
      <c r="AB142" s="1669"/>
      <c r="AC142" s="1669"/>
      <c r="AD142" s="1669"/>
      <c r="AE142" s="1669"/>
      <c r="AF142" s="1669"/>
      <c r="AG142" s="1669"/>
      <c r="AH142" s="1098"/>
      <c r="AI142" s="1098"/>
      <c r="AJ142" s="1098"/>
      <c r="AK142" s="1098"/>
      <c r="AL142" s="1098"/>
      <c r="AM142" s="1098"/>
      <c r="AN142" s="1098"/>
      <c r="AO142" s="1669"/>
      <c r="AP142" s="1669"/>
      <c r="AQ142" s="1669"/>
      <c r="AR142" s="1669"/>
      <c r="AS142" s="1669"/>
      <c r="AT142" s="1669"/>
      <c r="AU142" s="1669"/>
      <c r="AV142" s="1669"/>
      <c r="AW142" s="1098"/>
      <c r="AX142" s="1098"/>
      <c r="AY142" s="1098"/>
      <c r="AZ142" s="1669"/>
      <c r="BA142" s="1669"/>
      <c r="BB142" s="1669"/>
      <c r="BC142" s="1669"/>
      <c r="BD142" s="1102"/>
    </row>
    <row r="143" spans="2:56" ht="24.75" customHeight="1">
      <c r="B143" s="360" t="s">
        <v>750</v>
      </c>
      <c r="C143" s="361" t="s">
        <v>146</v>
      </c>
      <c r="D143" s="362" t="s">
        <v>164</v>
      </c>
      <c r="E143" s="363" t="s">
        <v>190</v>
      </c>
      <c r="F143" s="363" t="s">
        <v>190</v>
      </c>
      <c r="G143" s="364"/>
      <c r="H143" s="363"/>
      <c r="I143" s="364" t="s">
        <v>190</v>
      </c>
      <c r="J143" s="363"/>
      <c r="K143" s="363"/>
      <c r="L143" s="363"/>
      <c r="M143" s="363"/>
      <c r="N143" s="364"/>
      <c r="O143" s="364"/>
      <c r="P143" s="363"/>
      <c r="Q143" s="364"/>
      <c r="R143" s="363"/>
      <c r="S143" s="363"/>
      <c r="T143" s="363"/>
      <c r="U143" s="363"/>
      <c r="V143" s="363"/>
      <c r="W143" s="364"/>
      <c r="X143" s="364"/>
      <c r="Y143" s="365"/>
      <c r="Z143" s="1669"/>
      <c r="AA143" s="1669"/>
      <c r="AB143" s="1669"/>
      <c r="AC143" s="1669"/>
      <c r="AD143" s="1669"/>
      <c r="AE143" s="1669"/>
      <c r="AF143" s="1669"/>
      <c r="AG143" s="1669"/>
      <c r="AH143" s="1098"/>
      <c r="AI143" s="1098"/>
      <c r="AJ143" s="1098"/>
      <c r="AK143" s="1098"/>
      <c r="AL143" s="1098"/>
      <c r="AM143" s="1098"/>
      <c r="AN143" s="1098"/>
      <c r="AO143" s="1669"/>
      <c r="AP143" s="1669"/>
      <c r="AQ143" s="1669"/>
      <c r="AR143" s="1669"/>
      <c r="AS143" s="1669"/>
      <c r="AT143" s="1669"/>
      <c r="AU143" s="1669"/>
      <c r="AV143" s="1669"/>
      <c r="AW143" s="1098"/>
      <c r="AX143" s="1098"/>
      <c r="AY143" s="1098"/>
      <c r="AZ143" s="1669"/>
      <c r="BA143" s="1669"/>
      <c r="BB143" s="1669"/>
      <c r="BC143" s="1669"/>
      <c r="BD143" s="1102"/>
    </row>
    <row r="144" spans="2:56" ht="24.75" customHeight="1">
      <c r="B144" s="360" t="s">
        <v>751</v>
      </c>
      <c r="C144" s="426" t="s">
        <v>742</v>
      </c>
      <c r="D144" s="362" t="s">
        <v>327</v>
      </c>
      <c r="E144" s="363" t="s">
        <v>190</v>
      </c>
      <c r="F144" s="363" t="s">
        <v>190</v>
      </c>
      <c r="G144" s="364" t="s">
        <v>191</v>
      </c>
      <c r="H144" s="363"/>
      <c r="I144" s="364"/>
      <c r="J144" s="363"/>
      <c r="K144" s="363"/>
      <c r="L144" s="363"/>
      <c r="M144" s="363"/>
      <c r="N144" s="364"/>
      <c r="O144" s="364"/>
      <c r="P144" s="363"/>
      <c r="Q144" s="364"/>
      <c r="R144" s="363"/>
      <c r="S144" s="363"/>
      <c r="T144" s="363"/>
      <c r="U144" s="363"/>
      <c r="V144" s="363"/>
      <c r="W144" s="364"/>
      <c r="X144" s="364"/>
      <c r="Y144" s="372"/>
      <c r="AI144" s="1099"/>
      <c r="AJ144" s="1099"/>
      <c r="AK144" s="1099"/>
      <c r="AL144" s="1099"/>
      <c r="AM144" s="1099"/>
      <c r="AN144" s="1099"/>
      <c r="AO144" s="1099"/>
      <c r="AP144" s="1099"/>
      <c r="AQ144" s="1099"/>
      <c r="AR144" s="1099"/>
      <c r="AS144" s="1099"/>
      <c r="AT144" s="1099"/>
      <c r="AU144" s="1099"/>
      <c r="AV144" s="1099"/>
      <c r="AW144" s="1099"/>
      <c r="AX144" s="1099"/>
      <c r="AY144" s="1099"/>
      <c r="AZ144" s="1099"/>
      <c r="BA144" s="1099"/>
      <c r="BB144" s="1099"/>
      <c r="BC144" s="1099"/>
      <c r="BD144" s="1102"/>
    </row>
    <row r="145" spans="2:56" ht="24.75" customHeight="1">
      <c r="B145" s="360" t="s">
        <v>1777</v>
      </c>
      <c r="C145" s="426" t="s">
        <v>743</v>
      </c>
      <c r="D145" s="362" t="s">
        <v>327</v>
      </c>
      <c r="E145" s="363" t="s">
        <v>190</v>
      </c>
      <c r="F145" s="363" t="s">
        <v>190</v>
      </c>
      <c r="G145" s="364" t="s">
        <v>191</v>
      </c>
      <c r="H145" s="363"/>
      <c r="I145" s="364"/>
      <c r="J145" s="363"/>
      <c r="K145" s="363"/>
      <c r="L145" s="363"/>
      <c r="M145" s="363"/>
      <c r="N145" s="364"/>
      <c r="O145" s="364"/>
      <c r="P145" s="363"/>
      <c r="Q145" s="364"/>
      <c r="R145" s="363"/>
      <c r="S145" s="363"/>
      <c r="T145" s="363"/>
      <c r="U145" s="363"/>
      <c r="V145" s="363"/>
      <c r="W145" s="364"/>
      <c r="X145" s="364"/>
      <c r="Y145" s="372"/>
      <c r="AI145" s="1099"/>
      <c r="AJ145" s="1099"/>
      <c r="AK145" s="1099"/>
      <c r="AL145" s="1099"/>
      <c r="AM145" s="1099"/>
      <c r="AN145" s="1099"/>
      <c r="AO145" s="1099"/>
      <c r="AP145" s="1099"/>
      <c r="AQ145" s="1099"/>
      <c r="AR145" s="1099"/>
      <c r="AS145" s="1099"/>
      <c r="AT145" s="1099"/>
      <c r="AU145" s="1099"/>
      <c r="AV145" s="1099"/>
      <c r="AW145" s="1099"/>
      <c r="AX145" s="1099"/>
      <c r="AY145" s="1099"/>
      <c r="AZ145" s="1099"/>
      <c r="BA145" s="1099"/>
      <c r="BB145" s="1099"/>
      <c r="BC145" s="1099"/>
      <c r="BD145" s="1102"/>
    </row>
    <row r="146" spans="2:56" ht="24.75" customHeight="1">
      <c r="B146" s="360" t="s">
        <v>1778</v>
      </c>
      <c r="C146" s="426" t="s">
        <v>745</v>
      </c>
      <c r="D146" s="362" t="s">
        <v>327</v>
      </c>
      <c r="E146" s="363" t="s">
        <v>190</v>
      </c>
      <c r="F146" s="363" t="s">
        <v>190</v>
      </c>
      <c r="G146" s="364"/>
      <c r="H146" s="363"/>
      <c r="I146" s="364"/>
      <c r="J146" s="363"/>
      <c r="K146" s="363"/>
      <c r="L146" s="363"/>
      <c r="M146" s="363"/>
      <c r="N146" s="364"/>
      <c r="O146" s="364"/>
      <c r="P146" s="363"/>
      <c r="Q146" s="364"/>
      <c r="R146" s="363"/>
      <c r="S146" s="363"/>
      <c r="T146" s="363"/>
      <c r="U146" s="363"/>
      <c r="V146" s="363"/>
      <c r="W146" s="364"/>
      <c r="X146" s="364"/>
      <c r="Y146" s="372"/>
      <c r="AI146" s="1099"/>
      <c r="AJ146" s="1099"/>
      <c r="AK146" s="1099"/>
      <c r="AL146" s="1099"/>
      <c r="AM146" s="1099"/>
      <c r="AN146" s="1099"/>
      <c r="AO146" s="1099"/>
      <c r="AP146" s="1099"/>
      <c r="AQ146" s="1099"/>
      <c r="AR146" s="1099"/>
      <c r="AS146" s="1099"/>
      <c r="AT146" s="1099"/>
      <c r="AU146" s="1099"/>
      <c r="AV146" s="1099"/>
      <c r="AW146" s="1099"/>
      <c r="AX146" s="1099"/>
      <c r="AY146" s="1099"/>
      <c r="AZ146" s="1099"/>
      <c r="BA146" s="1099"/>
      <c r="BB146" s="1099"/>
      <c r="BC146" s="1099"/>
      <c r="BD146" s="1102"/>
    </row>
    <row r="147" spans="2:56" ht="25.05" customHeight="1">
      <c r="B147" s="360" t="s">
        <v>1779</v>
      </c>
      <c r="C147" s="1440" t="s">
        <v>1754</v>
      </c>
      <c r="D147" s="362" t="s">
        <v>164</v>
      </c>
      <c r="E147" s="1206"/>
      <c r="F147" s="1206"/>
      <c r="G147" s="1444"/>
      <c r="H147" s="1443"/>
      <c r="I147" s="1444"/>
      <c r="J147" s="1443"/>
      <c r="K147" s="1443"/>
      <c r="L147" s="1443"/>
      <c r="M147" s="1443"/>
      <c r="N147" s="1444"/>
      <c r="O147" s="1444"/>
      <c r="P147" s="439"/>
      <c r="Q147" s="440" t="s">
        <v>190</v>
      </c>
      <c r="R147" s="439"/>
      <c r="S147" s="439"/>
      <c r="T147" s="439"/>
      <c r="U147" s="439"/>
      <c r="V147" s="439"/>
      <c r="W147" s="440"/>
      <c r="X147" s="440"/>
      <c r="Y147" s="441"/>
      <c r="AI147" s="1099"/>
      <c r="AJ147" s="1099"/>
      <c r="AK147" s="1099"/>
      <c r="AL147" s="1099"/>
      <c r="AM147" s="1099"/>
      <c r="AN147" s="1099"/>
      <c r="AO147" s="1099"/>
      <c r="AP147" s="1099"/>
      <c r="AQ147" s="1099"/>
      <c r="AR147" s="1099"/>
      <c r="AS147" s="1099"/>
      <c r="AT147" s="1099"/>
      <c r="AU147" s="1099"/>
      <c r="AV147" s="1099"/>
      <c r="AW147" s="1099"/>
      <c r="AX147" s="1099"/>
      <c r="AY147" s="1099"/>
      <c r="AZ147" s="1099"/>
      <c r="BA147" s="1099"/>
      <c r="BB147" s="1099"/>
      <c r="BC147" s="1099"/>
      <c r="BD147" s="1102"/>
    </row>
    <row r="148" spans="2:56" ht="24.75" customHeight="1">
      <c r="B148" s="360" t="s">
        <v>1780</v>
      </c>
      <c r="C148" s="361" t="s">
        <v>113</v>
      </c>
      <c r="D148" s="362" t="s">
        <v>164</v>
      </c>
      <c r="E148" s="363" t="s">
        <v>190</v>
      </c>
      <c r="F148" s="363" t="s">
        <v>190</v>
      </c>
      <c r="G148" s="364"/>
      <c r="H148" s="439"/>
      <c r="I148" s="439"/>
      <c r="J148" s="364"/>
      <c r="K148" s="439"/>
      <c r="L148" s="364" t="s">
        <v>190</v>
      </c>
      <c r="M148" s="363"/>
      <c r="N148" s="364"/>
      <c r="O148" s="364"/>
      <c r="P148" s="363"/>
      <c r="Q148" s="364"/>
      <c r="R148" s="363"/>
      <c r="S148" s="363"/>
      <c r="T148" s="363"/>
      <c r="U148" s="364"/>
      <c r="V148" s="364"/>
      <c r="W148" s="364"/>
      <c r="X148" s="364"/>
      <c r="Y148" s="441"/>
      <c r="Z148" s="1669"/>
      <c r="AA148" s="1669"/>
      <c r="AB148" s="1669"/>
      <c r="AC148" s="1669"/>
      <c r="AD148" s="1669"/>
      <c r="AE148" s="1669"/>
      <c r="AF148" s="1669"/>
      <c r="AG148" s="1669"/>
      <c r="AH148" s="1098"/>
      <c r="AI148" s="1098"/>
      <c r="AJ148" s="1098"/>
      <c r="AK148" s="1098"/>
      <c r="AL148" s="1098"/>
      <c r="AM148" s="1098"/>
      <c r="AN148" s="1098"/>
      <c r="AO148" s="1669"/>
      <c r="AP148" s="1669"/>
      <c r="AQ148" s="1669"/>
      <c r="AR148" s="1669"/>
      <c r="AS148" s="1669"/>
      <c r="AT148" s="1669"/>
      <c r="AU148" s="1669"/>
      <c r="AV148" s="1669"/>
      <c r="AW148" s="1098"/>
      <c r="AX148" s="1098"/>
      <c r="AY148" s="1098"/>
      <c r="AZ148" s="1669"/>
      <c r="BA148" s="1669"/>
      <c r="BB148" s="1669"/>
      <c r="BC148" s="1669"/>
      <c r="BD148" s="1102"/>
    </row>
    <row r="149" spans="2:56" ht="25.05" customHeight="1">
      <c r="B149" s="603" t="s">
        <v>1781</v>
      </c>
      <c r="C149" s="604" t="s">
        <v>1006</v>
      </c>
      <c r="D149" s="593" t="s">
        <v>164</v>
      </c>
      <c r="E149" s="659" t="s">
        <v>190</v>
      </c>
      <c r="F149" s="659" t="s">
        <v>190</v>
      </c>
      <c r="G149" s="605"/>
      <c r="H149" s="369"/>
      <c r="I149" s="1106"/>
      <c r="J149" s="605"/>
      <c r="K149" s="370"/>
      <c r="L149" s="659"/>
      <c r="M149" s="659"/>
      <c r="N149" s="605"/>
      <c r="O149" s="605"/>
      <c r="P149" s="659"/>
      <c r="Q149" s="605"/>
      <c r="R149" s="659"/>
      <c r="S149" s="659"/>
      <c r="T149" s="659"/>
      <c r="U149" s="659"/>
      <c r="V149" s="659"/>
      <c r="W149" s="605"/>
      <c r="X149" s="605"/>
      <c r="Y149" s="371"/>
      <c r="AG149" s="1099"/>
      <c r="AH149" s="1099"/>
      <c r="AI149" s="1098"/>
      <c r="AJ149" s="1098"/>
      <c r="AK149" s="1098"/>
      <c r="AL149" s="1098"/>
      <c r="AM149" s="1098"/>
      <c r="AN149" s="1098"/>
      <c r="AO149" s="1669"/>
      <c r="AP149" s="1669"/>
      <c r="AQ149" s="1669"/>
      <c r="AR149" s="1669"/>
      <c r="AS149" s="1669"/>
      <c r="AT149" s="1669"/>
      <c r="AU149" s="1669"/>
      <c r="AV149" s="1669"/>
      <c r="AW149" s="1098"/>
      <c r="AX149" s="1098"/>
      <c r="AY149" s="1098"/>
      <c r="AZ149" s="1669"/>
      <c r="BA149" s="1669"/>
      <c r="BB149" s="1669"/>
      <c r="BC149" s="1669"/>
      <c r="BD149" s="1102"/>
    </row>
    <row r="150" spans="2:56" ht="15" customHeight="1">
      <c r="Y150" s="104"/>
      <c r="Z150" s="1102"/>
      <c r="AA150" s="1102"/>
      <c r="AB150" s="1102"/>
      <c r="AC150" s="1102"/>
      <c r="AD150" s="1102"/>
      <c r="AE150" s="1102"/>
      <c r="AF150" s="1102"/>
      <c r="AG150" s="1102"/>
      <c r="AH150" s="1102"/>
      <c r="AI150" s="1102"/>
      <c r="AJ150" s="1102"/>
      <c r="AK150" s="1102"/>
      <c r="AL150" s="1102"/>
      <c r="AM150" s="1102"/>
      <c r="AN150" s="1102"/>
      <c r="AO150" s="1102"/>
      <c r="AP150" s="1102"/>
      <c r="AQ150" s="1102"/>
      <c r="AR150" s="1102"/>
      <c r="AS150" s="1102"/>
      <c r="AT150" s="1102"/>
      <c r="AU150" s="1102"/>
      <c r="AV150" s="1102"/>
      <c r="AW150" s="1102"/>
      <c r="AX150" s="1102"/>
      <c r="AY150" s="1102"/>
      <c r="AZ150" s="1102"/>
      <c r="BA150" s="1102"/>
      <c r="BB150" s="1102"/>
      <c r="BC150" s="1102"/>
      <c r="BD150" s="1102"/>
    </row>
    <row r="151" spans="2:56" ht="15" customHeight="1">
      <c r="Y151" s="104"/>
      <c r="AG151" s="1099"/>
      <c r="AH151" s="1099"/>
      <c r="AI151" s="1102"/>
      <c r="AJ151" s="1102"/>
      <c r="AK151" s="1102"/>
      <c r="AL151" s="1102"/>
      <c r="AM151" s="1102"/>
      <c r="AN151" s="1102"/>
      <c r="AO151" s="1102"/>
      <c r="AP151" s="1102"/>
      <c r="AQ151" s="1102"/>
      <c r="AR151" s="1102"/>
      <c r="AS151" s="1102"/>
      <c r="AT151" s="1102"/>
      <c r="AU151" s="1102"/>
      <c r="AV151" s="1102"/>
      <c r="AW151" s="1102"/>
      <c r="AX151" s="1102"/>
      <c r="AY151" s="1102"/>
      <c r="AZ151" s="1102"/>
      <c r="BA151" s="1102"/>
      <c r="BB151" s="1102"/>
      <c r="BC151" s="1102"/>
      <c r="BD151" s="1102"/>
    </row>
    <row r="152" spans="2:56" s="94" customFormat="1" ht="16.2">
      <c r="B152" s="1069" t="s">
        <v>1782</v>
      </c>
      <c r="C152" s="1000"/>
      <c r="D152" s="1000" t="s">
        <v>322</v>
      </c>
      <c r="E152" s="1000"/>
      <c r="F152" s="1000"/>
      <c r="G152" s="1000"/>
      <c r="H152" s="1000"/>
      <c r="I152" s="1000"/>
      <c r="J152" s="1000"/>
      <c r="K152" s="1000"/>
      <c r="L152" s="1000"/>
      <c r="M152" s="1000"/>
      <c r="N152" s="1000"/>
      <c r="O152" s="1000"/>
      <c r="P152" s="1000"/>
      <c r="Q152" s="1000"/>
      <c r="R152" s="1000"/>
      <c r="S152" s="1000"/>
      <c r="T152" s="1000"/>
      <c r="U152" s="1000"/>
      <c r="V152" s="1000"/>
      <c r="W152" s="1000"/>
      <c r="X152" s="1000"/>
      <c r="Y152" s="1000"/>
      <c r="AG152" s="1099"/>
      <c r="AH152" s="1099"/>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row>
    <row r="153" spans="2:56" ht="25.05" customHeight="1">
      <c r="B153" s="354" t="s">
        <v>1784</v>
      </c>
      <c r="C153" s="1455" t="s">
        <v>1374</v>
      </c>
      <c r="D153" s="1456" t="s">
        <v>164</v>
      </c>
      <c r="E153" s="1436" t="s">
        <v>190</v>
      </c>
      <c r="F153" s="1436" t="s">
        <v>190</v>
      </c>
      <c r="G153" s="1457"/>
      <c r="H153" s="1436"/>
      <c r="I153" s="1457"/>
      <c r="J153" s="1436"/>
      <c r="K153" s="1436"/>
      <c r="L153" s="1436"/>
      <c r="M153" s="1436"/>
      <c r="N153" s="1461"/>
      <c r="O153" s="999"/>
      <c r="P153" s="357"/>
      <c r="Q153" s="999"/>
      <c r="R153" s="998"/>
      <c r="S153" s="998"/>
      <c r="T153" s="998"/>
      <c r="U153" s="998"/>
      <c r="V153" s="998"/>
      <c r="W153" s="999"/>
      <c r="X153" s="999"/>
      <c r="Y153" s="1071"/>
      <c r="Z153" s="598"/>
      <c r="AI153" s="1099"/>
      <c r="AJ153" s="1099"/>
      <c r="AK153" s="1099"/>
      <c r="AL153" s="1099"/>
      <c r="AM153" s="1099"/>
      <c r="AN153" s="1099"/>
      <c r="AO153" s="1099"/>
      <c r="AP153" s="1099"/>
      <c r="AQ153" s="1099"/>
      <c r="AR153" s="1099"/>
      <c r="AS153" s="1099"/>
      <c r="AT153" s="1099"/>
      <c r="AU153" s="1099"/>
      <c r="AV153" s="1099"/>
      <c r="AW153" s="1099"/>
      <c r="AX153" s="1099"/>
      <c r="AY153" s="1099"/>
      <c r="AZ153" s="1099"/>
      <c r="BA153" s="1099"/>
      <c r="BB153" s="1099"/>
      <c r="BC153" s="1099"/>
      <c r="BD153" s="1102"/>
    </row>
    <row r="154" spans="2:56" ht="25.05" customHeight="1">
      <c r="B154" s="1068" t="s">
        <v>1785</v>
      </c>
      <c r="C154" s="1464" t="s">
        <v>1786</v>
      </c>
      <c r="D154" s="1465" t="s">
        <v>164</v>
      </c>
      <c r="E154" s="1463" t="s">
        <v>137</v>
      </c>
      <c r="F154" s="1463" t="s">
        <v>137</v>
      </c>
      <c r="G154" s="1462"/>
      <c r="H154" s="1463"/>
      <c r="I154" s="1462"/>
      <c r="J154" s="1463"/>
      <c r="K154" s="1463"/>
      <c r="L154" s="1463"/>
      <c r="M154" s="1463"/>
      <c r="N154" s="1462"/>
      <c r="O154" s="999"/>
      <c r="P154" s="998"/>
      <c r="Q154" s="999"/>
      <c r="R154" s="998"/>
      <c r="S154" s="998"/>
      <c r="T154" s="998"/>
      <c r="U154" s="998"/>
      <c r="V154" s="998"/>
      <c r="W154" s="999"/>
      <c r="X154" s="999"/>
      <c r="Y154" s="1001"/>
      <c r="AG154" s="1099"/>
      <c r="AH154" s="1099"/>
      <c r="AI154" s="1098"/>
      <c r="AJ154" s="1098"/>
      <c r="AK154" s="1098"/>
      <c r="AL154" s="1098"/>
      <c r="AM154" s="1098"/>
      <c r="AN154" s="1098"/>
      <c r="AO154" s="1669"/>
      <c r="AP154" s="1669"/>
      <c r="AQ154" s="1669"/>
      <c r="AR154" s="1669"/>
      <c r="AS154" s="1669"/>
      <c r="AT154" s="1669"/>
      <c r="AU154" s="1669"/>
      <c r="AV154" s="1669"/>
      <c r="AW154" s="1098"/>
      <c r="AX154" s="1098"/>
      <c r="AY154" s="1098"/>
      <c r="AZ154" s="1669"/>
      <c r="BA154" s="1669"/>
      <c r="BB154" s="1669"/>
      <c r="BC154" s="1669"/>
      <c r="BD154" s="1102"/>
    </row>
    <row r="155" spans="2:56" ht="25.05" customHeight="1">
      <c r="B155" s="1068" t="s">
        <v>1790</v>
      </c>
      <c r="C155" s="1466" t="s">
        <v>1351</v>
      </c>
      <c r="D155" s="1439" t="s">
        <v>164</v>
      </c>
      <c r="E155" s="1206" t="s">
        <v>137</v>
      </c>
      <c r="F155" s="1206" t="s">
        <v>137</v>
      </c>
      <c r="G155" s="1433"/>
      <c r="H155" s="1206"/>
      <c r="I155" s="1433"/>
      <c r="J155" s="1206"/>
      <c r="K155" s="1206"/>
      <c r="L155" s="1206"/>
      <c r="M155" s="1206"/>
      <c r="N155" s="1433"/>
      <c r="O155" s="364"/>
      <c r="P155" s="363"/>
      <c r="Q155" s="364"/>
      <c r="R155" s="363"/>
      <c r="S155" s="363"/>
      <c r="T155" s="363"/>
      <c r="U155" s="363"/>
      <c r="V155" s="363"/>
      <c r="W155" s="364"/>
      <c r="X155" s="364"/>
      <c r="Y155" s="365"/>
      <c r="AG155" s="1099"/>
      <c r="AH155" s="1099"/>
      <c r="AI155" s="1098"/>
      <c r="AJ155" s="1098"/>
      <c r="AK155" s="1098"/>
      <c r="AL155" s="1098"/>
      <c r="AM155" s="1098"/>
      <c r="AN155" s="1098"/>
      <c r="AO155" s="1669"/>
      <c r="AP155" s="1669"/>
      <c r="AQ155" s="1669"/>
      <c r="AR155" s="1669"/>
      <c r="AS155" s="1669"/>
      <c r="AT155" s="1669"/>
      <c r="AU155" s="1669"/>
      <c r="AV155" s="1669"/>
      <c r="AW155" s="1098"/>
      <c r="AX155" s="1098"/>
      <c r="AY155" s="1098"/>
      <c r="AZ155" s="1669"/>
      <c r="BA155" s="1669"/>
      <c r="BB155" s="1669"/>
      <c r="BC155" s="1669"/>
      <c r="BD155" s="1102"/>
    </row>
    <row r="156" spans="2:56" ht="25.05" customHeight="1">
      <c r="B156" s="1068" t="s">
        <v>1791</v>
      </c>
      <c r="C156" s="1466" t="s">
        <v>1787</v>
      </c>
      <c r="D156" s="1439" t="s">
        <v>164</v>
      </c>
      <c r="E156" s="1206" t="s">
        <v>190</v>
      </c>
      <c r="F156" s="1206" t="s">
        <v>190</v>
      </c>
      <c r="G156" s="1433"/>
      <c r="H156" s="1206"/>
      <c r="I156" s="1433"/>
      <c r="J156" s="1206"/>
      <c r="K156" s="1206"/>
      <c r="L156" s="1206"/>
      <c r="M156" s="1206"/>
      <c r="N156" s="1433"/>
      <c r="O156" s="364"/>
      <c r="P156" s="363"/>
      <c r="Q156" s="364"/>
      <c r="R156" s="363"/>
      <c r="S156" s="363"/>
      <c r="T156" s="363"/>
      <c r="U156" s="363"/>
      <c r="V156" s="363"/>
      <c r="W156" s="364"/>
      <c r="X156" s="364"/>
      <c r="Y156" s="365"/>
      <c r="AG156" s="1099"/>
      <c r="AH156" s="1099"/>
      <c r="AI156" s="1098"/>
      <c r="AJ156" s="1098"/>
      <c r="AK156" s="1098"/>
      <c r="AL156" s="1098"/>
      <c r="AM156" s="1098"/>
      <c r="AN156" s="1098"/>
      <c r="AO156" s="1669"/>
      <c r="AP156" s="1669"/>
      <c r="AQ156" s="1669"/>
      <c r="AR156" s="1669"/>
      <c r="AS156" s="1669"/>
      <c r="AT156" s="1669"/>
      <c r="AU156" s="1669"/>
      <c r="AV156" s="1669"/>
      <c r="AW156" s="1098"/>
      <c r="AX156" s="1098"/>
      <c r="AY156" s="1098"/>
      <c r="AZ156" s="1669"/>
      <c r="BA156" s="1669"/>
      <c r="BB156" s="1669"/>
      <c r="BC156" s="1669"/>
      <c r="BD156" s="1102"/>
    </row>
    <row r="157" spans="2:56" ht="25.05" customHeight="1">
      <c r="B157" s="1068" t="s">
        <v>1792</v>
      </c>
      <c r="C157" s="1017" t="s">
        <v>172</v>
      </c>
      <c r="D157" s="1439" t="s">
        <v>164</v>
      </c>
      <c r="E157" s="1206" t="s">
        <v>190</v>
      </c>
      <c r="F157" s="1206" t="s">
        <v>190</v>
      </c>
      <c r="G157" s="1433"/>
      <c r="H157" s="1206"/>
      <c r="I157" s="1433"/>
      <c r="J157" s="1206"/>
      <c r="K157" s="1206"/>
      <c r="L157" s="1206"/>
      <c r="M157" s="1206"/>
      <c r="N157" s="1433"/>
      <c r="O157" s="364"/>
      <c r="P157" s="363"/>
      <c r="Q157" s="364"/>
      <c r="R157" s="363"/>
      <c r="S157" s="363"/>
      <c r="T157" s="363"/>
      <c r="U157" s="363"/>
      <c r="V157" s="363"/>
      <c r="W157" s="364"/>
      <c r="X157" s="364"/>
      <c r="Y157" s="365"/>
      <c r="AG157" s="1099"/>
      <c r="AH157" s="1099"/>
      <c r="AI157" s="1098"/>
      <c r="AJ157" s="1098"/>
      <c r="AK157" s="1098"/>
      <c r="AL157" s="1098"/>
      <c r="AM157" s="1098"/>
      <c r="AN157" s="1098"/>
      <c r="AO157" s="1669"/>
      <c r="AP157" s="1669"/>
      <c r="AQ157" s="1669"/>
      <c r="AR157" s="1669"/>
      <c r="AS157" s="1669"/>
      <c r="AT157" s="1669"/>
      <c r="AU157" s="1669"/>
      <c r="AV157" s="1669"/>
      <c r="AW157" s="1098"/>
      <c r="AX157" s="1098"/>
      <c r="AY157" s="1098"/>
      <c r="AZ157" s="1669"/>
      <c r="BA157" s="1669"/>
      <c r="BB157" s="1669"/>
      <c r="BC157" s="1669"/>
      <c r="BD157" s="1102"/>
    </row>
    <row r="158" spans="2:56" ht="25.05" customHeight="1">
      <c r="B158" s="1068" t="s">
        <v>1793</v>
      </c>
      <c r="C158" s="1449" t="s">
        <v>1302</v>
      </c>
      <c r="D158" s="1439" t="s">
        <v>164</v>
      </c>
      <c r="E158" s="1206" t="s">
        <v>190</v>
      </c>
      <c r="F158" s="1206" t="s">
        <v>190</v>
      </c>
      <c r="G158" s="1433"/>
      <c r="H158" s="1206"/>
      <c r="I158" s="1433"/>
      <c r="J158" s="1206"/>
      <c r="K158" s="1206"/>
      <c r="L158" s="1206"/>
      <c r="M158" s="1206"/>
      <c r="N158" s="1433"/>
      <c r="O158" s="364"/>
      <c r="P158" s="363"/>
      <c r="Q158" s="364"/>
      <c r="R158" s="363"/>
      <c r="S158" s="363"/>
      <c r="T158" s="363"/>
      <c r="U158" s="363"/>
      <c r="V158" s="363"/>
      <c r="W158" s="364"/>
      <c r="X158" s="364"/>
      <c r="Y158" s="365"/>
      <c r="AG158" s="1099"/>
      <c r="AH158" s="1099"/>
      <c r="AI158" s="1098"/>
      <c r="AJ158" s="1098"/>
      <c r="AK158" s="1098"/>
      <c r="AL158" s="1098"/>
      <c r="AM158" s="1098"/>
      <c r="AN158" s="1098"/>
      <c r="AO158" s="1098"/>
      <c r="AP158" s="1098"/>
      <c r="AQ158" s="1098"/>
      <c r="AR158" s="1098"/>
      <c r="AS158" s="1098"/>
      <c r="AT158" s="1098"/>
      <c r="AU158" s="1098"/>
      <c r="AV158" s="1098"/>
      <c r="AW158" s="1098"/>
      <c r="AX158" s="1098"/>
      <c r="AY158" s="1098"/>
      <c r="AZ158" s="1098"/>
      <c r="BA158" s="1098"/>
      <c r="BB158" s="1098"/>
      <c r="BC158" s="1098"/>
      <c r="BD158" s="1102"/>
    </row>
    <row r="159" spans="2:56" ht="25.05" customHeight="1">
      <c r="B159" s="1068" t="s">
        <v>1794</v>
      </c>
      <c r="C159" s="1449" t="s">
        <v>1788</v>
      </c>
      <c r="D159" s="1439" t="s">
        <v>164</v>
      </c>
      <c r="E159" s="1206" t="s">
        <v>190</v>
      </c>
      <c r="F159" s="1206" t="s">
        <v>190</v>
      </c>
      <c r="G159" s="1433"/>
      <c r="H159" s="1206" t="s">
        <v>190</v>
      </c>
      <c r="I159" s="1433"/>
      <c r="J159" s="1206"/>
      <c r="K159" s="1206"/>
      <c r="L159" s="1206"/>
      <c r="M159" s="1206"/>
      <c r="N159" s="1433"/>
      <c r="O159" s="364"/>
      <c r="P159" s="363"/>
      <c r="Q159" s="364"/>
      <c r="R159" s="363"/>
      <c r="S159" s="363"/>
      <c r="T159" s="363"/>
      <c r="U159" s="363"/>
      <c r="V159" s="363"/>
      <c r="W159" s="364"/>
      <c r="X159" s="364"/>
      <c r="Y159" s="372"/>
      <c r="AI159" s="1099"/>
      <c r="AJ159" s="1099"/>
      <c r="AK159" s="1099"/>
      <c r="AL159" s="1099"/>
      <c r="AM159" s="1099"/>
      <c r="AN159" s="1099"/>
      <c r="AO159" s="1099"/>
      <c r="AP159" s="1099"/>
      <c r="AQ159" s="1099"/>
      <c r="AR159" s="1099"/>
      <c r="AS159" s="1099"/>
      <c r="AT159" s="1099"/>
      <c r="AU159" s="1099"/>
      <c r="AV159" s="1099"/>
      <c r="AW159" s="1099"/>
      <c r="AX159" s="1099"/>
      <c r="AY159" s="1099"/>
      <c r="AZ159" s="1099"/>
      <c r="BA159" s="1099"/>
      <c r="BB159" s="1099"/>
      <c r="BC159" s="1099"/>
      <c r="BD159" s="1102"/>
    </row>
    <row r="160" spans="2:56" ht="25.05" customHeight="1">
      <c r="B160" s="1068" t="s">
        <v>1795</v>
      </c>
      <c r="C160" s="1449" t="s">
        <v>1789</v>
      </c>
      <c r="D160" s="1439" t="s">
        <v>164</v>
      </c>
      <c r="E160" s="1206" t="s">
        <v>190</v>
      </c>
      <c r="F160" s="1206" t="s">
        <v>190</v>
      </c>
      <c r="G160" s="1433"/>
      <c r="H160" s="1206"/>
      <c r="I160" s="1433"/>
      <c r="J160" s="1206"/>
      <c r="K160" s="1206"/>
      <c r="L160" s="1206"/>
      <c r="M160" s="1206" t="s">
        <v>190</v>
      </c>
      <c r="N160" s="1433"/>
      <c r="O160" s="364"/>
      <c r="P160" s="363"/>
      <c r="Q160" s="364"/>
      <c r="R160" s="363"/>
      <c r="S160" s="363"/>
      <c r="T160" s="363"/>
      <c r="U160" s="363"/>
      <c r="V160" s="363"/>
      <c r="W160" s="364"/>
      <c r="X160" s="364"/>
      <c r="Y160" s="372"/>
      <c r="AI160" s="1099"/>
      <c r="AJ160" s="1099"/>
      <c r="AK160" s="1099"/>
      <c r="AL160" s="1099"/>
      <c r="AM160" s="1099"/>
      <c r="AN160" s="1099"/>
      <c r="AO160" s="1099"/>
      <c r="AP160" s="1099"/>
      <c r="AQ160" s="1099"/>
      <c r="AR160" s="1099"/>
      <c r="AS160" s="1099"/>
      <c r="AT160" s="1099"/>
      <c r="AU160" s="1099"/>
      <c r="AV160" s="1099"/>
      <c r="AW160" s="1099"/>
      <c r="AX160" s="1099"/>
      <c r="AY160" s="1099"/>
      <c r="AZ160" s="1099"/>
      <c r="BA160" s="1099"/>
      <c r="BB160" s="1099"/>
      <c r="BC160" s="1099"/>
      <c r="BD160" s="1102"/>
    </row>
    <row r="161" spans="2:56" ht="25.05" customHeight="1">
      <c r="B161" s="1068" t="s">
        <v>1796</v>
      </c>
      <c r="C161" s="1439" t="s">
        <v>113</v>
      </c>
      <c r="D161" s="1017" t="s">
        <v>164</v>
      </c>
      <c r="E161" s="1206" t="s">
        <v>190</v>
      </c>
      <c r="F161" s="1206" t="s">
        <v>190</v>
      </c>
      <c r="G161" s="1433"/>
      <c r="H161" s="1206"/>
      <c r="I161" s="1433"/>
      <c r="J161" s="1206" t="s">
        <v>190</v>
      </c>
      <c r="K161" s="1206"/>
      <c r="L161" s="1433"/>
      <c r="M161" s="1206"/>
      <c r="N161" s="1433"/>
      <c r="O161" s="364"/>
      <c r="P161" s="363"/>
      <c r="Q161" s="364"/>
      <c r="R161" s="363"/>
      <c r="S161" s="363"/>
      <c r="T161" s="363"/>
      <c r="U161" s="363"/>
      <c r="V161" s="363"/>
      <c r="W161" s="440"/>
      <c r="X161" s="364"/>
      <c r="Y161" s="441"/>
      <c r="Z161" s="1669"/>
      <c r="AA161" s="1669"/>
      <c r="AB161" s="1669"/>
      <c r="AC161" s="1669"/>
      <c r="AD161" s="1669"/>
      <c r="AE161" s="1669"/>
      <c r="AF161" s="1669"/>
      <c r="AG161" s="1669"/>
      <c r="AH161" s="1098"/>
      <c r="AI161" s="1098"/>
      <c r="AJ161" s="1098"/>
      <c r="AK161" s="1098"/>
      <c r="AL161" s="1098"/>
      <c r="AM161" s="1098"/>
      <c r="AN161" s="1098"/>
      <c r="AO161" s="1669"/>
      <c r="AP161" s="1669"/>
      <c r="AQ161" s="1669"/>
      <c r="AR161" s="1669"/>
      <c r="AS161" s="1669"/>
      <c r="AT161" s="1669"/>
      <c r="AU161" s="1669"/>
      <c r="AV161" s="1669"/>
      <c r="AW161" s="1098"/>
      <c r="AX161" s="1098"/>
      <c r="AY161" s="1098"/>
      <c r="AZ161" s="1669"/>
      <c r="BA161" s="1669"/>
      <c r="BB161" s="1669"/>
      <c r="BC161" s="1669"/>
      <c r="BD161" s="1102"/>
    </row>
    <row r="162" spans="2:56" ht="25.05" customHeight="1">
      <c r="B162" s="603" t="s">
        <v>1797</v>
      </c>
      <c r="C162" s="604" t="s">
        <v>1006</v>
      </c>
      <c r="D162" s="593" t="s">
        <v>164</v>
      </c>
      <c r="E162" s="659" t="s">
        <v>190</v>
      </c>
      <c r="F162" s="659" t="s">
        <v>190</v>
      </c>
      <c r="G162" s="605"/>
      <c r="H162" s="659"/>
      <c r="I162" s="605"/>
      <c r="J162" s="659"/>
      <c r="K162" s="659"/>
      <c r="L162" s="659"/>
      <c r="M162" s="659"/>
      <c r="N162" s="605"/>
      <c r="O162" s="605"/>
      <c r="P162" s="659"/>
      <c r="Q162" s="605"/>
      <c r="R162" s="659"/>
      <c r="S162" s="659"/>
      <c r="T162" s="659"/>
      <c r="U162" s="659"/>
      <c r="V162" s="659"/>
      <c r="W162" s="605"/>
      <c r="X162" s="605"/>
      <c r="Y162" s="371"/>
      <c r="AG162" s="1099"/>
      <c r="AH162" s="1099"/>
      <c r="AI162" s="1098"/>
      <c r="AJ162" s="1098"/>
      <c r="AK162" s="1098"/>
      <c r="AL162" s="1098"/>
      <c r="AM162" s="1098"/>
      <c r="AN162" s="1098"/>
      <c r="AO162" s="1669"/>
      <c r="AP162" s="1669"/>
      <c r="AQ162" s="1669"/>
      <c r="AR162" s="1669"/>
      <c r="AS162" s="1669"/>
      <c r="AT162" s="1669"/>
      <c r="AU162" s="1669"/>
      <c r="AV162" s="1669"/>
      <c r="AW162" s="1098"/>
      <c r="AX162" s="1098"/>
      <c r="AY162" s="1098"/>
      <c r="AZ162" s="1669"/>
      <c r="BA162" s="1669"/>
      <c r="BB162" s="1669"/>
      <c r="BC162" s="1669"/>
      <c r="BD162" s="1102"/>
    </row>
    <row r="163" spans="2:56" ht="15" customHeight="1">
      <c r="Y163" s="104"/>
      <c r="Z163" s="1102"/>
      <c r="AA163" s="1102"/>
      <c r="AB163" s="1102"/>
      <c r="AC163" s="1102"/>
      <c r="AD163" s="1102"/>
      <c r="AE163" s="1102"/>
      <c r="AF163" s="1102"/>
      <c r="AG163" s="1102"/>
      <c r="AH163" s="1102"/>
      <c r="AI163" s="1102"/>
      <c r="AJ163" s="1102"/>
      <c r="AK163" s="1102"/>
      <c r="AL163" s="1102"/>
      <c r="AM163" s="1102"/>
      <c r="AN163" s="1102"/>
      <c r="AO163" s="1102"/>
      <c r="AP163" s="1102"/>
      <c r="AQ163" s="1102"/>
      <c r="AR163" s="1102"/>
      <c r="AS163" s="1102"/>
      <c r="AT163" s="1102"/>
      <c r="AU163" s="1102"/>
      <c r="AV163" s="1102"/>
      <c r="AW163" s="1102"/>
      <c r="AX163" s="1102"/>
      <c r="AY163" s="1102"/>
      <c r="AZ163" s="1102"/>
      <c r="BA163" s="1102"/>
      <c r="BB163" s="1102"/>
      <c r="BC163" s="1102"/>
      <c r="BD163" s="1102"/>
    </row>
    <row r="164" spans="2:56" ht="15" customHeight="1">
      <c r="Y164" s="104"/>
      <c r="Z164" s="1102"/>
      <c r="AA164" s="1102"/>
      <c r="AB164" s="1102"/>
      <c r="AC164" s="1102"/>
      <c r="AD164" s="1102"/>
      <c r="AE164" s="1102"/>
      <c r="AF164" s="1102"/>
      <c r="AG164" s="1102"/>
      <c r="AH164" s="1102"/>
      <c r="AI164" s="1102"/>
      <c r="AJ164" s="1102"/>
      <c r="AK164" s="1102"/>
      <c r="AL164" s="1102"/>
      <c r="AM164" s="1102"/>
      <c r="AN164" s="1102"/>
      <c r="AO164" s="1102"/>
      <c r="AP164" s="1102"/>
      <c r="AQ164" s="1102"/>
      <c r="AR164" s="1102"/>
      <c r="AS164" s="1102"/>
      <c r="AT164" s="1102"/>
      <c r="AU164" s="1102"/>
      <c r="AV164" s="1102"/>
      <c r="AW164" s="1102"/>
      <c r="AX164" s="1102"/>
      <c r="AY164" s="1102"/>
      <c r="AZ164" s="1102"/>
      <c r="BA164" s="1102"/>
      <c r="BB164" s="1102"/>
      <c r="BC164" s="1102"/>
      <c r="BD164" s="1102"/>
    </row>
    <row r="165" spans="2:56" s="94" customFormat="1" ht="13.2">
      <c r="B165" s="1073" t="s">
        <v>1783</v>
      </c>
      <c r="C165" s="1072"/>
      <c r="D165" s="94" t="s">
        <v>322</v>
      </c>
      <c r="N165" s="1000"/>
      <c r="O165" s="1000"/>
      <c r="Q165" s="1000"/>
      <c r="R165" s="1000"/>
      <c r="S165" s="1000"/>
      <c r="T165" s="1000"/>
      <c r="U165" s="1000"/>
      <c r="V165" s="1000"/>
      <c r="W165" s="1000"/>
      <c r="X165" s="1000"/>
      <c r="Y165" s="1000"/>
      <c r="AG165" s="1099"/>
      <c r="AH165" s="1099"/>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row>
    <row r="166" spans="2:56" ht="25.05" customHeight="1">
      <c r="B166" s="1075" t="s">
        <v>1798</v>
      </c>
      <c r="C166" s="1455" t="s">
        <v>1374</v>
      </c>
      <c r="D166" s="1456" t="s">
        <v>164</v>
      </c>
      <c r="E166" s="1436" t="s">
        <v>190</v>
      </c>
      <c r="F166" s="1436" t="s">
        <v>190</v>
      </c>
      <c r="G166" s="1457"/>
      <c r="H166" s="1436"/>
      <c r="I166" s="1457"/>
      <c r="J166" s="1436"/>
      <c r="K166" s="1436"/>
      <c r="L166" s="357"/>
      <c r="M166" s="357"/>
      <c r="N166" s="1070"/>
      <c r="O166" s="999"/>
      <c r="P166" s="357"/>
      <c r="Q166" s="999"/>
      <c r="R166" s="998"/>
      <c r="S166" s="998"/>
      <c r="T166" s="998"/>
      <c r="U166" s="998"/>
      <c r="V166" s="998"/>
      <c r="W166" s="999"/>
      <c r="X166" s="999"/>
      <c r="Y166" s="1071"/>
      <c r="Z166" s="598"/>
      <c r="AI166" s="1099"/>
      <c r="AJ166" s="1099"/>
      <c r="AK166" s="1099"/>
      <c r="AL166" s="1099"/>
      <c r="AM166" s="1099"/>
      <c r="AN166" s="1099"/>
      <c r="AO166" s="1099"/>
      <c r="AP166" s="1099"/>
      <c r="AQ166" s="1099"/>
      <c r="AR166" s="1099"/>
      <c r="AS166" s="1099"/>
      <c r="AT166" s="1099"/>
      <c r="AU166" s="1099"/>
      <c r="AV166" s="1099"/>
      <c r="AW166" s="1099"/>
      <c r="AX166" s="1099"/>
      <c r="AY166" s="1099"/>
      <c r="AZ166" s="1099"/>
      <c r="BA166" s="1099"/>
      <c r="BB166" s="1099"/>
      <c r="BC166" s="1099"/>
      <c r="BD166" s="1102"/>
    </row>
    <row r="167" spans="2:56" ht="25.05" customHeight="1">
      <c r="B167" s="1076" t="s">
        <v>1799</v>
      </c>
      <c r="C167" s="1464" t="s">
        <v>1786</v>
      </c>
      <c r="D167" s="1465" t="s">
        <v>164</v>
      </c>
      <c r="E167" s="1463" t="s">
        <v>137</v>
      </c>
      <c r="F167" s="1463" t="s">
        <v>137</v>
      </c>
      <c r="G167" s="1462"/>
      <c r="H167" s="1463"/>
      <c r="I167" s="1462"/>
      <c r="J167" s="1463"/>
      <c r="K167" s="1463"/>
      <c r="L167" s="998"/>
      <c r="M167" s="998"/>
      <c r="N167" s="999"/>
      <c r="O167" s="999"/>
      <c r="P167" s="998"/>
      <c r="Q167" s="999"/>
      <c r="R167" s="998"/>
      <c r="S167" s="998"/>
      <c r="T167" s="998"/>
      <c r="U167" s="998"/>
      <c r="V167" s="998"/>
      <c r="W167" s="999"/>
      <c r="X167" s="999"/>
      <c r="Y167" s="1001"/>
      <c r="AG167" s="1099"/>
      <c r="AH167" s="1099"/>
      <c r="AI167" s="1098"/>
      <c r="AJ167" s="1098"/>
      <c r="AK167" s="1098"/>
      <c r="AL167" s="1098"/>
      <c r="AM167" s="1098"/>
      <c r="AN167" s="1098"/>
      <c r="AO167" s="1669"/>
      <c r="AP167" s="1669"/>
      <c r="AQ167" s="1669"/>
      <c r="AR167" s="1669"/>
      <c r="AS167" s="1669"/>
      <c r="AT167" s="1669"/>
      <c r="AU167" s="1669"/>
      <c r="AV167" s="1669"/>
      <c r="AW167" s="1098"/>
      <c r="AX167" s="1098"/>
      <c r="AY167" s="1098"/>
      <c r="AZ167" s="1669"/>
      <c r="BA167" s="1669"/>
      <c r="BB167" s="1669"/>
      <c r="BC167" s="1669"/>
      <c r="BD167" s="1102"/>
    </row>
    <row r="168" spans="2:56" ht="25.05" customHeight="1">
      <c r="B168" s="1076" t="s">
        <v>1800</v>
      </c>
      <c r="C168" s="1466" t="s">
        <v>1351</v>
      </c>
      <c r="D168" s="1439" t="s">
        <v>164</v>
      </c>
      <c r="E168" s="1206" t="s">
        <v>137</v>
      </c>
      <c r="F168" s="1206" t="s">
        <v>137</v>
      </c>
      <c r="G168" s="1433"/>
      <c r="H168" s="1206"/>
      <c r="I168" s="1433"/>
      <c r="J168" s="1206"/>
      <c r="K168" s="1206"/>
      <c r="L168" s="363"/>
      <c r="M168" s="363"/>
      <c r="N168" s="364"/>
      <c r="O168" s="364"/>
      <c r="P168" s="363"/>
      <c r="Q168" s="1074"/>
      <c r="R168" s="363"/>
      <c r="S168" s="363"/>
      <c r="T168" s="363"/>
      <c r="U168" s="363"/>
      <c r="V168" s="363"/>
      <c r="W168" s="364"/>
      <c r="X168" s="364"/>
      <c r="Y168" s="365"/>
      <c r="AG168" s="1099"/>
      <c r="AH168" s="1099"/>
      <c r="AI168" s="1098"/>
      <c r="AJ168" s="1098"/>
      <c r="AK168" s="1098"/>
      <c r="AL168" s="1098"/>
      <c r="AM168" s="1098"/>
      <c r="AN168" s="1098"/>
      <c r="AO168" s="1669"/>
      <c r="AP168" s="1669"/>
      <c r="AQ168" s="1669"/>
      <c r="AR168" s="1669"/>
      <c r="AS168" s="1669"/>
      <c r="AT168" s="1669"/>
      <c r="AU168" s="1669"/>
      <c r="AV168" s="1669"/>
      <c r="AW168" s="1098"/>
      <c r="AX168" s="1098"/>
      <c r="AY168" s="1098"/>
      <c r="AZ168" s="1669"/>
      <c r="BA168" s="1669"/>
      <c r="BB168" s="1669"/>
      <c r="BC168" s="1669"/>
      <c r="BD168" s="1102"/>
    </row>
    <row r="169" spans="2:56" ht="25.05" customHeight="1">
      <c r="B169" s="1076" t="s">
        <v>1801</v>
      </c>
      <c r="C169" s="1466" t="s">
        <v>1787</v>
      </c>
      <c r="D169" s="1439" t="s">
        <v>164</v>
      </c>
      <c r="E169" s="1206" t="s">
        <v>190</v>
      </c>
      <c r="F169" s="1206" t="s">
        <v>190</v>
      </c>
      <c r="G169" s="1433"/>
      <c r="H169" s="1206"/>
      <c r="I169" s="1433"/>
      <c r="J169" s="1206"/>
      <c r="K169" s="1206"/>
      <c r="L169" s="363"/>
      <c r="M169" s="363"/>
      <c r="N169" s="364"/>
      <c r="O169" s="364"/>
      <c r="P169" s="363"/>
      <c r="Q169" s="364"/>
      <c r="R169" s="363"/>
      <c r="S169" s="363"/>
      <c r="T169" s="363"/>
      <c r="U169" s="363"/>
      <c r="V169" s="363"/>
      <c r="W169" s="364"/>
      <c r="X169" s="364"/>
      <c r="Y169" s="365"/>
      <c r="AG169" s="1099"/>
      <c r="AH169" s="1099"/>
      <c r="AI169" s="1098"/>
      <c r="AJ169" s="1098"/>
      <c r="AK169" s="1098"/>
      <c r="AL169" s="1098"/>
      <c r="AM169" s="1098"/>
      <c r="AN169" s="1098"/>
      <c r="AO169" s="1669"/>
      <c r="AP169" s="1669"/>
      <c r="AQ169" s="1669"/>
      <c r="AR169" s="1669"/>
      <c r="AS169" s="1669"/>
      <c r="AT169" s="1669"/>
      <c r="AU169" s="1669"/>
      <c r="AV169" s="1669"/>
      <c r="AW169" s="1098"/>
      <c r="AX169" s="1098"/>
      <c r="AY169" s="1098"/>
      <c r="AZ169" s="1669"/>
      <c r="BA169" s="1669"/>
      <c r="BB169" s="1669"/>
      <c r="BC169" s="1669"/>
      <c r="BD169" s="1102"/>
    </row>
    <row r="170" spans="2:56" ht="25.05" customHeight="1">
      <c r="B170" s="1076" t="s">
        <v>1802</v>
      </c>
      <c r="C170" s="1449" t="s">
        <v>1788</v>
      </c>
      <c r="D170" s="1439" t="s">
        <v>164</v>
      </c>
      <c r="E170" s="1206" t="s">
        <v>190</v>
      </c>
      <c r="F170" s="1206" t="s">
        <v>190</v>
      </c>
      <c r="G170" s="1433"/>
      <c r="H170" s="1206" t="s">
        <v>137</v>
      </c>
      <c r="I170" s="1433"/>
      <c r="J170" s="1206"/>
      <c r="K170" s="1206"/>
      <c r="L170" s="363"/>
      <c r="M170" s="363"/>
      <c r="N170" s="364"/>
      <c r="O170" s="364"/>
      <c r="P170" s="363"/>
      <c r="Q170" s="364"/>
      <c r="R170" s="363"/>
      <c r="S170" s="363"/>
      <c r="T170" s="363"/>
      <c r="U170" s="363"/>
      <c r="V170" s="363"/>
      <c r="W170" s="364"/>
      <c r="X170" s="364"/>
      <c r="Y170" s="372"/>
      <c r="AI170" s="1099"/>
      <c r="AJ170" s="1099"/>
      <c r="AK170" s="1099"/>
      <c r="AL170" s="1099"/>
      <c r="AM170" s="1099"/>
      <c r="AN170" s="1099"/>
      <c r="AO170" s="1099"/>
      <c r="AP170" s="1099"/>
      <c r="AQ170" s="1099"/>
      <c r="AR170" s="1099"/>
      <c r="AS170" s="1099"/>
      <c r="AT170" s="1099"/>
      <c r="AU170" s="1099"/>
      <c r="AV170" s="1099"/>
      <c r="AW170" s="1099"/>
      <c r="AX170" s="1099"/>
      <c r="AY170" s="1099"/>
      <c r="AZ170" s="1099"/>
      <c r="BA170" s="1099"/>
      <c r="BB170" s="1099"/>
      <c r="BC170" s="1099"/>
      <c r="BD170" s="1102"/>
    </row>
    <row r="171" spans="2:56" ht="25.05" customHeight="1">
      <c r="B171" s="1076" t="s">
        <v>1803</v>
      </c>
      <c r="C171" s="1439" t="s">
        <v>113</v>
      </c>
      <c r="D171" s="1017" t="s">
        <v>164</v>
      </c>
      <c r="E171" s="1206" t="s">
        <v>190</v>
      </c>
      <c r="F171" s="1206" t="s">
        <v>190</v>
      </c>
      <c r="G171" s="1433"/>
      <c r="H171" s="1206"/>
      <c r="I171" s="1433"/>
      <c r="J171" s="1206" t="s">
        <v>137</v>
      </c>
      <c r="K171" s="1206"/>
      <c r="L171" s="364"/>
      <c r="M171" s="363"/>
      <c r="N171" s="364"/>
      <c r="O171" s="364"/>
      <c r="P171" s="363"/>
      <c r="Q171" s="364"/>
      <c r="R171" s="363"/>
      <c r="S171" s="363"/>
      <c r="T171" s="363"/>
      <c r="U171" s="363"/>
      <c r="V171" s="363"/>
      <c r="W171" s="364"/>
      <c r="X171" s="364"/>
      <c r="Y171" s="441"/>
      <c r="Z171" s="1669"/>
      <c r="AA171" s="1669"/>
      <c r="AB171" s="1669"/>
      <c r="AC171" s="1669"/>
      <c r="AD171" s="1669"/>
      <c r="AE171" s="1669"/>
      <c r="AF171" s="1669"/>
      <c r="AG171" s="1669"/>
      <c r="AH171" s="1098"/>
      <c r="AI171" s="1098"/>
      <c r="AJ171" s="1098"/>
      <c r="AK171" s="1098"/>
      <c r="AL171" s="1098"/>
      <c r="AM171" s="1098"/>
      <c r="AN171" s="1098"/>
      <c r="AO171" s="1669"/>
      <c r="AP171" s="1669"/>
      <c r="AQ171" s="1669"/>
      <c r="AR171" s="1669"/>
      <c r="AS171" s="1669"/>
      <c r="AT171" s="1669"/>
      <c r="AU171" s="1669"/>
      <c r="AV171" s="1669"/>
      <c r="AW171" s="1098"/>
      <c r="AX171" s="1098"/>
      <c r="AY171" s="1098"/>
      <c r="AZ171" s="1669"/>
      <c r="BA171" s="1669"/>
      <c r="BB171" s="1669"/>
      <c r="BC171" s="1669"/>
      <c r="BD171" s="1102"/>
    </row>
    <row r="172" spans="2:56" ht="25.05" customHeight="1">
      <c r="B172" s="1077" t="s">
        <v>1804</v>
      </c>
      <c r="C172" s="604" t="s">
        <v>1006</v>
      </c>
      <c r="D172" s="593" t="s">
        <v>164</v>
      </c>
      <c r="E172" s="659" t="s">
        <v>190</v>
      </c>
      <c r="F172" s="659" t="s">
        <v>190</v>
      </c>
      <c r="G172" s="605"/>
      <c r="H172" s="659"/>
      <c r="I172" s="605"/>
      <c r="J172" s="659"/>
      <c r="K172" s="659"/>
      <c r="L172" s="659"/>
      <c r="M172" s="659"/>
      <c r="N172" s="605"/>
      <c r="O172" s="605"/>
      <c r="P172" s="659"/>
      <c r="Q172" s="605"/>
      <c r="R172" s="659"/>
      <c r="S172" s="659"/>
      <c r="T172" s="659"/>
      <c r="U172" s="659"/>
      <c r="V172" s="659"/>
      <c r="W172" s="605"/>
      <c r="X172" s="605"/>
      <c r="Y172" s="371"/>
      <c r="AG172" s="1099"/>
      <c r="AH172" s="1099"/>
      <c r="AI172" s="1098"/>
      <c r="AJ172" s="1098"/>
      <c r="AK172" s="1098"/>
      <c r="AL172" s="1098"/>
      <c r="AM172" s="1098"/>
      <c r="AN172" s="1098"/>
      <c r="AO172" s="1669"/>
      <c r="AP172" s="1669"/>
      <c r="AQ172" s="1669"/>
      <c r="AR172" s="1669"/>
      <c r="AS172" s="1669"/>
      <c r="AT172" s="1669"/>
      <c r="AU172" s="1669"/>
      <c r="AV172" s="1669"/>
      <c r="AW172" s="1098"/>
      <c r="AX172" s="1098"/>
      <c r="AY172" s="1098"/>
      <c r="AZ172" s="1669"/>
      <c r="BA172" s="1669"/>
      <c r="BB172" s="1669"/>
      <c r="BC172" s="1669"/>
      <c r="BD172" s="1102"/>
    </row>
  </sheetData>
  <mergeCells count="484">
    <mergeCell ref="AU171:AV171"/>
    <mergeCell ref="AZ171:BA171"/>
    <mergeCell ref="BB171:BC171"/>
    <mergeCell ref="AO172:AP172"/>
    <mergeCell ref="AQ172:AR172"/>
    <mergeCell ref="AS172:AT172"/>
    <mergeCell ref="AU172:AV172"/>
    <mergeCell ref="AZ172:BA172"/>
    <mergeCell ref="BB172:BC172"/>
    <mergeCell ref="Z171:AA171"/>
    <mergeCell ref="AB171:AC171"/>
    <mergeCell ref="AD171:AE171"/>
    <mergeCell ref="AF171:AG171"/>
    <mergeCell ref="AO171:AP171"/>
    <mergeCell ref="AQ171:AR171"/>
    <mergeCell ref="AO169:AP169"/>
    <mergeCell ref="AQ169:AR169"/>
    <mergeCell ref="AS169:AT169"/>
    <mergeCell ref="AS171:AT171"/>
    <mergeCell ref="AU169:AV169"/>
    <mergeCell ref="AZ169:BA169"/>
    <mergeCell ref="BB169:BC169"/>
    <mergeCell ref="AO168:AP168"/>
    <mergeCell ref="AQ168:AR168"/>
    <mergeCell ref="AS168:AT168"/>
    <mergeCell ref="AU168:AV168"/>
    <mergeCell ref="AZ168:BA168"/>
    <mergeCell ref="BB168:BC168"/>
    <mergeCell ref="AO167:AP167"/>
    <mergeCell ref="AQ167:AR167"/>
    <mergeCell ref="AS167:AT167"/>
    <mergeCell ref="AU167:AV167"/>
    <mergeCell ref="AZ167:BA167"/>
    <mergeCell ref="BB167:BC167"/>
    <mergeCell ref="AS161:AT161"/>
    <mergeCell ref="AU161:AV161"/>
    <mergeCell ref="AZ161:BA161"/>
    <mergeCell ref="BB161:BC161"/>
    <mergeCell ref="AO162:AP162"/>
    <mergeCell ref="AQ162:AR162"/>
    <mergeCell ref="AS162:AT162"/>
    <mergeCell ref="AU162:AV162"/>
    <mergeCell ref="AZ162:BA162"/>
    <mergeCell ref="BB162:BC162"/>
    <mergeCell ref="AO149:AP149"/>
    <mergeCell ref="AQ149:AR149"/>
    <mergeCell ref="AS149:AT149"/>
    <mergeCell ref="AU149:AV149"/>
    <mergeCell ref="AZ149:BA149"/>
    <mergeCell ref="AO155:AP155"/>
    <mergeCell ref="AQ155:AR155"/>
    <mergeCell ref="AS155:AT155"/>
    <mergeCell ref="Z161:AA161"/>
    <mergeCell ref="AB161:AC161"/>
    <mergeCell ref="AD161:AE161"/>
    <mergeCell ref="AF161:AG161"/>
    <mergeCell ref="AO161:AP161"/>
    <mergeCell ref="AQ161:AR161"/>
    <mergeCell ref="AO157:AP157"/>
    <mergeCell ref="AQ157:AR157"/>
    <mergeCell ref="AS157:AT157"/>
    <mergeCell ref="AO154:AP154"/>
    <mergeCell ref="AQ154:AR154"/>
    <mergeCell ref="AS154:AT154"/>
    <mergeCell ref="AU154:AV154"/>
    <mergeCell ref="AZ154:BA154"/>
    <mergeCell ref="BB154:BC154"/>
    <mergeCell ref="AU157:AV157"/>
    <mergeCell ref="AZ157:BA157"/>
    <mergeCell ref="BB157:BC157"/>
    <mergeCell ref="AO156:AP156"/>
    <mergeCell ref="AQ156:AR156"/>
    <mergeCell ref="AS156:AT156"/>
    <mergeCell ref="AU156:AV156"/>
    <mergeCell ref="AZ156:BA156"/>
    <mergeCell ref="BB156:BC156"/>
    <mergeCell ref="AU155:AV155"/>
    <mergeCell ref="AZ155:BA155"/>
    <mergeCell ref="BB155:BC155"/>
    <mergeCell ref="AD148:AE148"/>
    <mergeCell ref="AF148:AG148"/>
    <mergeCell ref="AO148:AP148"/>
    <mergeCell ref="AQ148:AR148"/>
    <mergeCell ref="AS148:AT148"/>
    <mergeCell ref="AU148:AV148"/>
    <mergeCell ref="AZ148:BA148"/>
    <mergeCell ref="BB148:BC148"/>
    <mergeCell ref="Z143:AA143"/>
    <mergeCell ref="AB143:AC143"/>
    <mergeCell ref="AD143:AE143"/>
    <mergeCell ref="AF143:AG143"/>
    <mergeCell ref="AO143:AP143"/>
    <mergeCell ref="AQ143:AR143"/>
    <mergeCell ref="AS143:AT143"/>
    <mergeCell ref="AU143:AV143"/>
    <mergeCell ref="AZ143:BA143"/>
    <mergeCell ref="BB149:BC149"/>
    <mergeCell ref="BB140:BC140"/>
    <mergeCell ref="Z142:AA142"/>
    <mergeCell ref="AB142:AC142"/>
    <mergeCell ref="AD142:AE142"/>
    <mergeCell ref="AF142:AG142"/>
    <mergeCell ref="AO142:AP142"/>
    <mergeCell ref="AQ142:AR142"/>
    <mergeCell ref="AS142:AT142"/>
    <mergeCell ref="AU142:AV142"/>
    <mergeCell ref="AZ142:BA142"/>
    <mergeCell ref="BB142:BC142"/>
    <mergeCell ref="Z140:AA140"/>
    <mergeCell ref="AB140:AC140"/>
    <mergeCell ref="AD140:AE140"/>
    <mergeCell ref="AF140:AG140"/>
    <mergeCell ref="AO140:AP140"/>
    <mergeCell ref="AQ140:AR140"/>
    <mergeCell ref="AS140:AT140"/>
    <mergeCell ref="AU140:AV140"/>
    <mergeCell ref="AZ140:BA140"/>
    <mergeCell ref="BB143:BC143"/>
    <mergeCell ref="Z148:AA148"/>
    <mergeCell ref="AB148:AC148"/>
    <mergeCell ref="BB136:BC136"/>
    <mergeCell ref="BB137:BC137"/>
    <mergeCell ref="Z139:AA139"/>
    <mergeCell ref="AB139:AC139"/>
    <mergeCell ref="AD139:AE139"/>
    <mergeCell ref="AF139:AG139"/>
    <mergeCell ref="AO139:AP139"/>
    <mergeCell ref="AQ139:AR139"/>
    <mergeCell ref="AS139:AT139"/>
    <mergeCell ref="AU139:AV139"/>
    <mergeCell ref="AZ139:BA139"/>
    <mergeCell ref="BB139:BC139"/>
    <mergeCell ref="Z136:AA136"/>
    <mergeCell ref="AB136:AC136"/>
    <mergeCell ref="AD136:AE136"/>
    <mergeCell ref="AF136:AG136"/>
    <mergeCell ref="AO136:AP136"/>
    <mergeCell ref="AQ136:AR136"/>
    <mergeCell ref="AS136:AT136"/>
    <mergeCell ref="AU136:AV136"/>
    <mergeCell ref="AZ136:BA136"/>
    <mergeCell ref="AS134:AT134"/>
    <mergeCell ref="AU134:AV134"/>
    <mergeCell ref="AZ134:BA134"/>
    <mergeCell ref="BB134:BC134"/>
    <mergeCell ref="Z135:AA135"/>
    <mergeCell ref="AB135:AC135"/>
    <mergeCell ref="AD135:AE135"/>
    <mergeCell ref="AF135:AG135"/>
    <mergeCell ref="AO135:AP135"/>
    <mergeCell ref="AQ135:AR135"/>
    <mergeCell ref="Z134:AA134"/>
    <mergeCell ref="AB134:AC134"/>
    <mergeCell ref="AD134:AE134"/>
    <mergeCell ref="AF134:AG134"/>
    <mergeCell ref="AO134:AP134"/>
    <mergeCell ref="AQ134:AR134"/>
    <mergeCell ref="AS135:AT135"/>
    <mergeCell ref="AU135:AV135"/>
    <mergeCell ref="AZ135:BA135"/>
    <mergeCell ref="BB135:BC135"/>
    <mergeCell ref="BB129:BC129"/>
    <mergeCell ref="BB124:BC124"/>
    <mergeCell ref="AO128:AP128"/>
    <mergeCell ref="AQ128:AR128"/>
    <mergeCell ref="AS128:AT128"/>
    <mergeCell ref="AU128:AV128"/>
    <mergeCell ref="AZ128:BA128"/>
    <mergeCell ref="BB128:BC128"/>
    <mergeCell ref="AO133:AP133"/>
    <mergeCell ref="AQ133:AR133"/>
    <mergeCell ref="AS133:AT133"/>
    <mergeCell ref="AU133:AV133"/>
    <mergeCell ref="AZ133:BA133"/>
    <mergeCell ref="BB133:BC133"/>
    <mergeCell ref="AO130:AP130"/>
    <mergeCell ref="AQ130:AR130"/>
    <mergeCell ref="AS130:AT130"/>
    <mergeCell ref="AU130:AV130"/>
    <mergeCell ref="AZ130:BA130"/>
    <mergeCell ref="BB130:BC130"/>
    <mergeCell ref="AO124:AP124"/>
    <mergeCell ref="AQ124:AR124"/>
    <mergeCell ref="AS124:AT124"/>
    <mergeCell ref="AU124:AV124"/>
    <mergeCell ref="AZ124:BA124"/>
    <mergeCell ref="AO129:AP129"/>
    <mergeCell ref="AQ129:AR129"/>
    <mergeCell ref="AS129:AT129"/>
    <mergeCell ref="AU129:AV129"/>
    <mergeCell ref="AZ129:BA129"/>
    <mergeCell ref="BB121:BC121"/>
    <mergeCell ref="Z123:AA123"/>
    <mergeCell ref="AB123:AC123"/>
    <mergeCell ref="AD123:AE123"/>
    <mergeCell ref="AF123:AG123"/>
    <mergeCell ref="AO123:AP123"/>
    <mergeCell ref="AQ123:AR123"/>
    <mergeCell ref="AS123:AT123"/>
    <mergeCell ref="AU123:AV123"/>
    <mergeCell ref="AZ123:BA123"/>
    <mergeCell ref="BB123:BC123"/>
    <mergeCell ref="Z121:AA121"/>
    <mergeCell ref="AB121:AC121"/>
    <mergeCell ref="AD121:AE121"/>
    <mergeCell ref="AF121:AG121"/>
    <mergeCell ref="AO121:AP121"/>
    <mergeCell ref="AQ121:AR121"/>
    <mergeCell ref="AS121:AT121"/>
    <mergeCell ref="AU121:AV121"/>
    <mergeCell ref="AZ121:BA121"/>
    <mergeCell ref="BB118:BC118"/>
    <mergeCell ref="Z120:AA120"/>
    <mergeCell ref="AB120:AC120"/>
    <mergeCell ref="AD120:AE120"/>
    <mergeCell ref="AF120:AG120"/>
    <mergeCell ref="AO120:AP120"/>
    <mergeCell ref="AQ120:AR120"/>
    <mergeCell ref="AS120:AT120"/>
    <mergeCell ref="AU120:AV120"/>
    <mergeCell ref="AZ120:BA120"/>
    <mergeCell ref="BB120:BC120"/>
    <mergeCell ref="Z118:AA118"/>
    <mergeCell ref="AB118:AC118"/>
    <mergeCell ref="AD118:AE118"/>
    <mergeCell ref="AF118:AG118"/>
    <mergeCell ref="AO118:AP118"/>
    <mergeCell ref="AQ118:AR118"/>
    <mergeCell ref="AS118:AT118"/>
    <mergeCell ref="AU118:AV118"/>
    <mergeCell ref="AZ118:BA118"/>
    <mergeCell ref="BB115:BC115"/>
    <mergeCell ref="Z117:AA117"/>
    <mergeCell ref="AB117:AC117"/>
    <mergeCell ref="AD117:AE117"/>
    <mergeCell ref="AF117:AG117"/>
    <mergeCell ref="AO117:AP117"/>
    <mergeCell ref="AQ117:AR117"/>
    <mergeCell ref="AS117:AT117"/>
    <mergeCell ref="AU117:AV117"/>
    <mergeCell ref="AZ117:BA117"/>
    <mergeCell ref="BB117:BC117"/>
    <mergeCell ref="BB113:BC113"/>
    <mergeCell ref="Z114:AA114"/>
    <mergeCell ref="AB114:AC114"/>
    <mergeCell ref="AD114:AE114"/>
    <mergeCell ref="AF114:AG114"/>
    <mergeCell ref="AO114:AP114"/>
    <mergeCell ref="AQ114:AR114"/>
    <mergeCell ref="AS114:AT114"/>
    <mergeCell ref="AU114:AV114"/>
    <mergeCell ref="AZ114:BA114"/>
    <mergeCell ref="BB114:BC114"/>
    <mergeCell ref="Z113:AA113"/>
    <mergeCell ref="AB113:AC113"/>
    <mergeCell ref="AD113:AE113"/>
    <mergeCell ref="AF113:AG113"/>
    <mergeCell ref="AO113:AP113"/>
    <mergeCell ref="AQ113:AR113"/>
    <mergeCell ref="AS113:AT113"/>
    <mergeCell ref="AU113:AV113"/>
    <mergeCell ref="AZ113:BA113"/>
    <mergeCell ref="AS111:AT111"/>
    <mergeCell ref="AU111:AV111"/>
    <mergeCell ref="AZ111:BA111"/>
    <mergeCell ref="BB111:BC111"/>
    <mergeCell ref="Z112:AA112"/>
    <mergeCell ref="AB112:AC112"/>
    <mergeCell ref="AD112:AE112"/>
    <mergeCell ref="AF112:AG112"/>
    <mergeCell ref="AO112:AP112"/>
    <mergeCell ref="AQ112:AR112"/>
    <mergeCell ref="Z111:AA111"/>
    <mergeCell ref="AB111:AC111"/>
    <mergeCell ref="AD111:AE111"/>
    <mergeCell ref="AF111:AG111"/>
    <mergeCell ref="AO111:AP111"/>
    <mergeCell ref="AQ111:AR111"/>
    <mergeCell ref="AS112:AT112"/>
    <mergeCell ref="AU112:AV112"/>
    <mergeCell ref="AZ112:BA112"/>
    <mergeCell ref="BB112:BC112"/>
    <mergeCell ref="AO107:AP107"/>
    <mergeCell ref="AQ107:AR107"/>
    <mergeCell ref="AS107:AT107"/>
    <mergeCell ref="AU107:AV107"/>
    <mergeCell ref="AZ107:BA107"/>
    <mergeCell ref="BB107:BC107"/>
    <mergeCell ref="AO104:AP104"/>
    <mergeCell ref="AQ104:AR104"/>
    <mergeCell ref="AS104:AT104"/>
    <mergeCell ref="AU104:AV104"/>
    <mergeCell ref="AZ104:BA104"/>
    <mergeCell ref="BB104:BC104"/>
    <mergeCell ref="AO103:AP103"/>
    <mergeCell ref="AQ103:AR103"/>
    <mergeCell ref="AS103:AT103"/>
    <mergeCell ref="AU103:AV103"/>
    <mergeCell ref="AZ103:BA103"/>
    <mergeCell ref="BB103:BC103"/>
    <mergeCell ref="AO102:AP102"/>
    <mergeCell ref="AQ102:AR102"/>
    <mergeCell ref="AS102:AT102"/>
    <mergeCell ref="AU102:AV102"/>
    <mergeCell ref="AZ102:BA102"/>
    <mergeCell ref="BB102:BC102"/>
    <mergeCell ref="AO98:AP98"/>
    <mergeCell ref="AQ98:AR98"/>
    <mergeCell ref="AS98:AT98"/>
    <mergeCell ref="AU98:AV98"/>
    <mergeCell ref="AZ98:BA98"/>
    <mergeCell ref="BB98:BC98"/>
    <mergeCell ref="AO97:AP97"/>
    <mergeCell ref="AQ97:AR97"/>
    <mergeCell ref="AS97:AT97"/>
    <mergeCell ref="AU97:AV97"/>
    <mergeCell ref="AZ97:BA97"/>
    <mergeCell ref="BB97:BC97"/>
    <mergeCell ref="AO95:AP95"/>
    <mergeCell ref="AQ95:AR95"/>
    <mergeCell ref="AS95:AT95"/>
    <mergeCell ref="AU95:AV95"/>
    <mergeCell ref="AZ95:BA95"/>
    <mergeCell ref="BB95:BC95"/>
    <mergeCell ref="AO94:AP94"/>
    <mergeCell ref="AQ94:AR94"/>
    <mergeCell ref="AS94:AT94"/>
    <mergeCell ref="AU94:AV94"/>
    <mergeCell ref="AZ94:BA94"/>
    <mergeCell ref="BB94:BC94"/>
    <mergeCell ref="AO93:AP93"/>
    <mergeCell ref="AQ93:AR93"/>
    <mergeCell ref="AS93:AT93"/>
    <mergeCell ref="AU93:AV93"/>
    <mergeCell ref="AZ93:BA93"/>
    <mergeCell ref="BB93:BC93"/>
    <mergeCell ref="AO92:AP92"/>
    <mergeCell ref="AQ92:AR92"/>
    <mergeCell ref="AS92:AT92"/>
    <mergeCell ref="AU92:AV92"/>
    <mergeCell ref="AZ92:BA92"/>
    <mergeCell ref="BB92:BC92"/>
    <mergeCell ref="AO91:AP91"/>
    <mergeCell ref="AQ91:AR91"/>
    <mergeCell ref="AS91:AT91"/>
    <mergeCell ref="AU91:AV91"/>
    <mergeCell ref="AZ91:BA91"/>
    <mergeCell ref="BB91:BC91"/>
    <mergeCell ref="AO88:AP88"/>
    <mergeCell ref="AQ88:AR88"/>
    <mergeCell ref="AS88:AT88"/>
    <mergeCell ref="AU88:AV88"/>
    <mergeCell ref="AZ88:BA88"/>
    <mergeCell ref="BB88:BC88"/>
    <mergeCell ref="AO83:AP83"/>
    <mergeCell ref="AQ83:AR83"/>
    <mergeCell ref="AS83:AT83"/>
    <mergeCell ref="AU83:AV83"/>
    <mergeCell ref="AZ83:BA83"/>
    <mergeCell ref="BB83:BC83"/>
    <mergeCell ref="AO81:AP81"/>
    <mergeCell ref="AQ81:AR81"/>
    <mergeCell ref="AS81:AT81"/>
    <mergeCell ref="AU81:AV81"/>
    <mergeCell ref="AZ81:BA81"/>
    <mergeCell ref="BB81:BC81"/>
    <mergeCell ref="AO79:AP79"/>
    <mergeCell ref="AQ79:AR79"/>
    <mergeCell ref="AS79:AT79"/>
    <mergeCell ref="AU79:AV79"/>
    <mergeCell ref="AZ79:BA79"/>
    <mergeCell ref="BB79:BC79"/>
    <mergeCell ref="AO78:AP78"/>
    <mergeCell ref="AQ78:AR78"/>
    <mergeCell ref="AS78:AT78"/>
    <mergeCell ref="AU78:AV78"/>
    <mergeCell ref="AZ78:BA78"/>
    <mergeCell ref="BB78:BC78"/>
    <mergeCell ref="AO77:AP77"/>
    <mergeCell ref="AQ77:AR77"/>
    <mergeCell ref="AS77:AT77"/>
    <mergeCell ref="AU77:AV77"/>
    <mergeCell ref="AZ77:BA77"/>
    <mergeCell ref="BB77:BC77"/>
    <mergeCell ref="AO76:AP76"/>
    <mergeCell ref="AQ76:AR76"/>
    <mergeCell ref="AS76:AT76"/>
    <mergeCell ref="AU76:AV76"/>
    <mergeCell ref="AZ76:BA76"/>
    <mergeCell ref="BB76:BC76"/>
    <mergeCell ref="AO75:AP75"/>
    <mergeCell ref="AQ75:AR75"/>
    <mergeCell ref="AS75:AT75"/>
    <mergeCell ref="AU75:AV75"/>
    <mergeCell ref="AZ75:BA75"/>
    <mergeCell ref="BB75:BC75"/>
    <mergeCell ref="AO74:AP74"/>
    <mergeCell ref="AQ74:AR74"/>
    <mergeCell ref="AS74:AT74"/>
    <mergeCell ref="AU74:AV74"/>
    <mergeCell ref="AZ74:BA74"/>
    <mergeCell ref="BB74:BC74"/>
    <mergeCell ref="AO72:AP72"/>
    <mergeCell ref="AQ72:AR72"/>
    <mergeCell ref="AS72:AT72"/>
    <mergeCell ref="AU72:AV72"/>
    <mergeCell ref="AZ72:BA72"/>
    <mergeCell ref="BB72:BC72"/>
    <mergeCell ref="AO71:AP71"/>
    <mergeCell ref="AQ71:AR71"/>
    <mergeCell ref="AS71:AT71"/>
    <mergeCell ref="AU71:AV71"/>
    <mergeCell ref="AZ71:BA71"/>
    <mergeCell ref="BB71:BC71"/>
    <mergeCell ref="AO70:AP70"/>
    <mergeCell ref="AQ70:AR70"/>
    <mergeCell ref="AS70:AT70"/>
    <mergeCell ref="AU70:AV70"/>
    <mergeCell ref="AZ70:BA70"/>
    <mergeCell ref="BB70:BC70"/>
    <mergeCell ref="AO69:AP69"/>
    <mergeCell ref="AQ69:AR69"/>
    <mergeCell ref="AS69:AT69"/>
    <mergeCell ref="AU69:AV69"/>
    <mergeCell ref="AZ69:BA69"/>
    <mergeCell ref="BB69:BC69"/>
    <mergeCell ref="AS60:AT60"/>
    <mergeCell ref="AU60:AV60"/>
    <mergeCell ref="AZ60:BA60"/>
    <mergeCell ref="BB60:BC60"/>
    <mergeCell ref="AO64:AP64"/>
    <mergeCell ref="AQ64:AR64"/>
    <mergeCell ref="AS64:AT64"/>
    <mergeCell ref="AU64:AV64"/>
    <mergeCell ref="AZ64:BA64"/>
    <mergeCell ref="BB64:BC64"/>
    <mergeCell ref="BB44:BC44"/>
    <mergeCell ref="BB45:BC45"/>
    <mergeCell ref="BB46:BC46"/>
    <mergeCell ref="BB47:BC47"/>
    <mergeCell ref="BB48:BC48"/>
    <mergeCell ref="AS51:AT51"/>
    <mergeCell ref="AU51:AV51"/>
    <mergeCell ref="AZ51:BA51"/>
    <mergeCell ref="BB51:BC51"/>
    <mergeCell ref="BB36:BC36"/>
    <mergeCell ref="BB37:BC37"/>
    <mergeCell ref="BB38:BC38"/>
    <mergeCell ref="AS40:AT40"/>
    <mergeCell ref="AU40:AV40"/>
    <mergeCell ref="AZ40:BA40"/>
    <mergeCell ref="BB40:BC40"/>
    <mergeCell ref="BB25:BC25"/>
    <mergeCell ref="BB26:BC26"/>
    <mergeCell ref="BB27:BC27"/>
    <mergeCell ref="BB32:BC32"/>
    <mergeCell ref="BB34:BC34"/>
    <mergeCell ref="BB35:BC35"/>
    <mergeCell ref="W4:W18"/>
    <mergeCell ref="X4:X18"/>
    <mergeCell ref="Y4:Y18"/>
    <mergeCell ref="BC4:BC18"/>
    <mergeCell ref="AS21:AT21"/>
    <mergeCell ref="AU21:AV21"/>
    <mergeCell ref="AZ21:BA21"/>
    <mergeCell ref="BB21:BC21"/>
    <mergeCell ref="Q4:Q18"/>
    <mergeCell ref="R4:R18"/>
    <mergeCell ref="S4:S18"/>
    <mergeCell ref="T4:T18"/>
    <mergeCell ref="U4:U18"/>
    <mergeCell ref="V4:V18"/>
    <mergeCell ref="K4:K18"/>
    <mergeCell ref="L4:L18"/>
    <mergeCell ref="M4:M18"/>
    <mergeCell ref="N4:N18"/>
    <mergeCell ref="O4:O18"/>
    <mergeCell ref="P4:P18"/>
    <mergeCell ref="E4:E18"/>
    <mergeCell ref="F4:F18"/>
    <mergeCell ref="G4:G18"/>
    <mergeCell ref="H4:H18"/>
    <mergeCell ref="I4:I18"/>
    <mergeCell ref="J4:J18"/>
  </mergeCells>
  <phoneticPr fontId="3"/>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61" max="23" man="1"/>
    <brk id="85" max="23" man="1"/>
    <brk id="99" max="23" man="1"/>
    <brk id="125" max="23" man="1"/>
    <brk id="150" max="23"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9D8F-2C40-418E-9E56-90D687D3CBA6}">
  <dimension ref="A1:AV224"/>
  <sheetViews>
    <sheetView view="pageBreakPreview" zoomScale="85" zoomScaleNormal="100" zoomScaleSheetLayoutView="85" workbookViewId="0">
      <selection activeCell="AJ190" sqref="AJ190"/>
    </sheetView>
  </sheetViews>
  <sheetFormatPr defaultColWidth="9" defaultRowHeight="12"/>
  <cols>
    <col min="1" max="1" width="1.77734375" style="1218" customWidth="1"/>
    <col min="2" max="2" width="3.44140625" style="1213" customWidth="1"/>
    <col min="3" max="3" width="12.88671875" style="1213" customWidth="1"/>
    <col min="4" max="4" width="3.44140625" style="1213" customWidth="1"/>
    <col min="5" max="5" width="12" style="1213" customWidth="1"/>
    <col min="6" max="6" width="3.88671875" style="1213" customWidth="1"/>
    <col min="7" max="37" width="3.77734375" style="1213" customWidth="1"/>
    <col min="38" max="38" width="8.33203125" style="1213" customWidth="1"/>
    <col min="39" max="40" width="5.88671875" style="1213" customWidth="1"/>
    <col min="41" max="41" width="2.6640625" style="1213" bestFit="1" customWidth="1"/>
    <col min="42" max="42" width="5.21875" style="1213" bestFit="1" customWidth="1"/>
    <col min="43" max="43" width="4.88671875" style="1213" bestFit="1" customWidth="1"/>
    <col min="44" max="44" width="5.109375" style="1213" bestFit="1" customWidth="1"/>
    <col min="45" max="46" width="1.88671875" style="1213" customWidth="1"/>
    <col min="47" max="47" width="3.109375" style="1213" bestFit="1" customWidth="1"/>
    <col min="48" max="48" width="3.21875" style="1213" customWidth="1"/>
    <col min="49" max="16384" width="9" style="1218"/>
  </cols>
  <sheetData>
    <row r="1" spans="1:48" ht="15" thickBot="1">
      <c r="A1" s="1213"/>
      <c r="C1" s="1214" t="s">
        <v>1940</v>
      </c>
      <c r="R1" s="1215" t="s">
        <v>1941</v>
      </c>
      <c r="AM1" s="1216"/>
      <c r="AN1" s="1216"/>
      <c r="AO1" s="1216"/>
      <c r="AP1" s="1216"/>
      <c r="AQ1" s="2595" t="s">
        <v>1942</v>
      </c>
      <c r="AR1" s="2595"/>
      <c r="AS1" s="1217"/>
    </row>
    <row r="2" spans="1:48" ht="14.4">
      <c r="A2" s="1213"/>
      <c r="C2" s="1218"/>
      <c r="J2" s="2596" t="s">
        <v>1943</v>
      </c>
      <c r="K2" s="2596"/>
      <c r="L2" s="1219"/>
      <c r="M2" s="1220" t="s">
        <v>1944</v>
      </c>
      <c r="N2" s="1221"/>
      <c r="O2" s="2597" t="s">
        <v>1945</v>
      </c>
      <c r="P2" s="2597"/>
      <c r="Q2" s="1218"/>
      <c r="T2" s="1222"/>
      <c r="U2" s="1222"/>
      <c r="AA2" s="1223"/>
      <c r="AB2" s="1223"/>
      <c r="AC2" s="1223"/>
      <c r="AD2" s="1223"/>
      <c r="AE2" s="1224"/>
      <c r="AF2" s="1224"/>
      <c r="AG2" s="1224"/>
      <c r="AH2" s="1224"/>
      <c r="AI2" s="1224"/>
      <c r="AJ2" s="1224"/>
      <c r="AK2" s="1224"/>
      <c r="AL2" s="1224"/>
      <c r="AM2" s="1224"/>
      <c r="AN2" s="1224"/>
      <c r="AO2" s="1224"/>
      <c r="AP2" s="1224"/>
      <c r="AQ2" s="1225"/>
      <c r="AR2" s="1225"/>
      <c r="AU2" s="1226" t="s">
        <v>1946</v>
      </c>
      <c r="AV2" s="1227">
        <v>1</v>
      </c>
    </row>
    <row r="3" spans="1:48" ht="12.75" customHeight="1" thickBot="1">
      <c r="A3" s="1213"/>
      <c r="C3" s="1228" t="s">
        <v>1947</v>
      </c>
      <c r="D3" s="1229"/>
      <c r="E3" s="1218"/>
      <c r="G3" s="1218"/>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1230"/>
      <c r="AJ3" s="1230"/>
      <c r="AK3" s="1230"/>
      <c r="AL3" s="1230"/>
      <c r="AM3" s="1230"/>
      <c r="AN3" s="1224"/>
      <c r="AO3" s="1224"/>
      <c r="AP3" s="1224"/>
      <c r="AQ3" s="1225"/>
      <c r="AR3" s="1225"/>
      <c r="AU3" s="1231" t="s">
        <v>1948</v>
      </c>
      <c r="AV3" s="1232">
        <v>1</v>
      </c>
    </row>
    <row r="4" spans="1:48" ht="12.6" thickBot="1">
      <c r="A4" s="1213"/>
      <c r="C4" s="1233">
        <v>43800</v>
      </c>
      <c r="D4" s="1229"/>
      <c r="E4" s="2598"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599"/>
      <c r="G4" s="2599"/>
      <c r="H4" s="2599"/>
      <c r="I4" s="2599"/>
      <c r="J4" s="2599"/>
      <c r="K4" s="2599"/>
      <c r="L4" s="2599"/>
      <c r="M4" s="2599"/>
      <c r="N4" s="2599"/>
      <c r="O4" s="2599"/>
      <c r="P4" s="2599"/>
      <c r="Q4" s="2599"/>
      <c r="R4" s="2599"/>
      <c r="S4" s="2599"/>
      <c r="T4" s="2599"/>
      <c r="U4" s="2599"/>
      <c r="V4" s="2599"/>
      <c r="W4" s="2599"/>
      <c r="X4" s="2599"/>
      <c r="Y4" s="2599"/>
      <c r="Z4" s="2599"/>
      <c r="AA4" s="2599"/>
      <c r="AB4" s="2599"/>
      <c r="AC4" s="2599"/>
      <c r="AD4" s="2599"/>
      <c r="AE4" s="2599"/>
      <c r="AF4" s="2599"/>
      <c r="AG4" s="2599"/>
      <c r="AH4" s="2599"/>
      <c r="AI4" s="2599"/>
      <c r="AJ4" s="2599"/>
      <c r="AK4" s="2600"/>
      <c r="AL4" s="1230"/>
      <c r="AM4" s="1230"/>
      <c r="AN4" s="1224"/>
      <c r="AO4" s="1224"/>
      <c r="AP4" s="1224"/>
      <c r="AQ4" s="1225"/>
      <c r="AR4" s="1225"/>
      <c r="AU4" s="1231" t="s">
        <v>1949</v>
      </c>
      <c r="AV4" s="1232"/>
    </row>
    <row r="5" spans="1:48" s="1213" customFormat="1">
      <c r="C5" s="1234">
        <f>DAY(EOMONTH(C4,0))</f>
        <v>31</v>
      </c>
      <c r="D5" s="1229"/>
      <c r="E5" s="2601"/>
      <c r="F5" s="2602"/>
      <c r="G5" s="2602"/>
      <c r="H5" s="2602"/>
      <c r="I5" s="2602"/>
      <c r="J5" s="2602"/>
      <c r="K5" s="2602"/>
      <c r="L5" s="2602"/>
      <c r="M5" s="2602"/>
      <c r="N5" s="2602"/>
      <c r="O5" s="2602"/>
      <c r="P5" s="2602"/>
      <c r="Q5" s="2602"/>
      <c r="R5" s="2602"/>
      <c r="S5" s="2602"/>
      <c r="T5" s="2602"/>
      <c r="U5" s="2602"/>
      <c r="V5" s="2602"/>
      <c r="W5" s="2602"/>
      <c r="X5" s="2602"/>
      <c r="Y5" s="2602"/>
      <c r="Z5" s="2602"/>
      <c r="AA5" s="2602"/>
      <c r="AB5" s="2602"/>
      <c r="AC5" s="2602"/>
      <c r="AD5" s="2602"/>
      <c r="AE5" s="2602"/>
      <c r="AF5" s="2602"/>
      <c r="AG5" s="2602"/>
      <c r="AH5" s="2602"/>
      <c r="AI5" s="2602"/>
      <c r="AJ5" s="2602"/>
      <c r="AK5" s="2603"/>
      <c r="AL5" s="1230"/>
      <c r="AM5" s="1230"/>
      <c r="AN5" s="1224"/>
      <c r="AO5" s="1224"/>
      <c r="AP5" s="1224"/>
      <c r="AQ5" s="1225"/>
      <c r="AR5" s="1225"/>
      <c r="AU5" s="1231" t="s">
        <v>1950</v>
      </c>
      <c r="AV5" s="1232"/>
    </row>
    <row r="6" spans="1:48" ht="12.6" thickBot="1">
      <c r="A6" s="1213"/>
      <c r="C6" s="1235" t="s">
        <v>1951</v>
      </c>
      <c r="T6" s="1222"/>
      <c r="U6" s="1222"/>
      <c r="AA6" s="1223"/>
      <c r="AB6" s="1223"/>
      <c r="AC6" s="1223"/>
      <c r="AD6" s="1223"/>
      <c r="AE6" s="1224"/>
      <c r="AF6" s="1224"/>
      <c r="AG6" s="1224"/>
      <c r="AH6" s="1224"/>
      <c r="AI6" s="1224"/>
      <c r="AJ6" s="1224"/>
      <c r="AK6" s="1236" t="s">
        <v>1952</v>
      </c>
      <c r="AL6" s="1237">
        <f>N193</f>
        <v>155</v>
      </c>
      <c r="AM6" s="1238">
        <f>N192</f>
        <v>38.75</v>
      </c>
      <c r="AN6" s="1239"/>
      <c r="AO6" s="1239"/>
      <c r="AP6" s="1239"/>
      <c r="AQ6" s="1225"/>
      <c r="AR6" s="1225"/>
      <c r="AU6" s="1240"/>
      <c r="AV6" s="1241"/>
    </row>
    <row r="7" spans="1:48" ht="15.9" customHeight="1">
      <c r="A7" s="1213"/>
      <c r="C7" s="1242"/>
      <c r="D7" s="2604" t="s">
        <v>1953</v>
      </c>
      <c r="E7" s="1242"/>
      <c r="F7" s="1243"/>
      <c r="G7" s="2607" t="s">
        <v>1954</v>
      </c>
      <c r="H7" s="2501"/>
      <c r="I7" s="2501"/>
      <c r="J7" s="2501"/>
      <c r="K7" s="2501"/>
      <c r="L7" s="2501"/>
      <c r="M7" s="2608"/>
      <c r="N7" s="2607" t="s">
        <v>1955</v>
      </c>
      <c r="O7" s="2501"/>
      <c r="P7" s="2501"/>
      <c r="Q7" s="2501"/>
      <c r="R7" s="2501"/>
      <c r="S7" s="2501"/>
      <c r="T7" s="2608"/>
      <c r="U7" s="2607" t="s">
        <v>1956</v>
      </c>
      <c r="V7" s="2501"/>
      <c r="W7" s="2501"/>
      <c r="X7" s="2501"/>
      <c r="Y7" s="2501"/>
      <c r="Z7" s="2501"/>
      <c r="AA7" s="2608"/>
      <c r="AB7" s="2607" t="s">
        <v>1957</v>
      </c>
      <c r="AC7" s="2501"/>
      <c r="AD7" s="2501"/>
      <c r="AE7" s="2501"/>
      <c r="AF7" s="2501"/>
      <c r="AG7" s="2501"/>
      <c r="AH7" s="2608"/>
      <c r="AI7" s="2501"/>
      <c r="AJ7" s="2501"/>
      <c r="AK7" s="2502"/>
      <c r="AL7" s="2586" t="s">
        <v>1958</v>
      </c>
      <c r="AM7" s="1244" t="s">
        <v>1959</v>
      </c>
      <c r="AN7" s="2589" t="s">
        <v>1960</v>
      </c>
      <c r="AO7" s="2590"/>
      <c r="AP7" s="2590"/>
      <c r="AQ7" s="2590"/>
      <c r="AR7" s="2591"/>
    </row>
    <row r="8" spans="1:48" ht="15.9" customHeight="1">
      <c r="A8" s="1213"/>
      <c r="C8" s="1245" t="s">
        <v>1961</v>
      </c>
      <c r="D8" s="2605"/>
      <c r="E8" s="1245" t="s">
        <v>1962</v>
      </c>
      <c r="F8" s="1246" t="s">
        <v>1963</v>
      </c>
      <c r="G8" s="1247">
        <v>1</v>
      </c>
      <c r="H8" s="1248">
        <v>2</v>
      </c>
      <c r="I8" s="1248">
        <v>3</v>
      </c>
      <c r="J8" s="1248">
        <v>4</v>
      </c>
      <c r="K8" s="1248">
        <v>5</v>
      </c>
      <c r="L8" s="1248">
        <v>6</v>
      </c>
      <c r="M8" s="1249">
        <v>7</v>
      </c>
      <c r="N8" s="1247">
        <v>8</v>
      </c>
      <c r="O8" s="1248">
        <v>9</v>
      </c>
      <c r="P8" s="1248">
        <v>10</v>
      </c>
      <c r="Q8" s="1248">
        <v>11</v>
      </c>
      <c r="R8" s="1248">
        <v>12</v>
      </c>
      <c r="S8" s="1248">
        <v>13</v>
      </c>
      <c r="T8" s="1249">
        <v>14</v>
      </c>
      <c r="U8" s="1247">
        <v>15</v>
      </c>
      <c r="V8" s="1248">
        <v>16</v>
      </c>
      <c r="W8" s="1248">
        <v>17</v>
      </c>
      <c r="X8" s="1248">
        <v>18</v>
      </c>
      <c r="Y8" s="1248">
        <v>19</v>
      </c>
      <c r="Z8" s="1248">
        <v>20</v>
      </c>
      <c r="AA8" s="1249">
        <v>21</v>
      </c>
      <c r="AB8" s="1247">
        <v>22</v>
      </c>
      <c r="AC8" s="1248">
        <v>23</v>
      </c>
      <c r="AD8" s="1248">
        <v>24</v>
      </c>
      <c r="AE8" s="1248">
        <v>25</v>
      </c>
      <c r="AF8" s="1248">
        <v>26</v>
      </c>
      <c r="AG8" s="1248">
        <v>27</v>
      </c>
      <c r="AH8" s="1249">
        <v>28</v>
      </c>
      <c r="AI8" s="1250">
        <v>29</v>
      </c>
      <c r="AJ8" s="1248">
        <v>30</v>
      </c>
      <c r="AK8" s="1248">
        <v>31</v>
      </c>
      <c r="AL8" s="2587"/>
      <c r="AM8" s="1245" t="s">
        <v>1964</v>
      </c>
      <c r="AN8" s="2592"/>
      <c r="AO8" s="2593"/>
      <c r="AP8" s="2593"/>
      <c r="AQ8" s="2593"/>
      <c r="AR8" s="2594"/>
    </row>
    <row r="9" spans="1:48" ht="15.9" customHeight="1">
      <c r="A9" s="1213"/>
      <c r="C9" s="1251"/>
      <c r="D9" s="2606"/>
      <c r="E9" s="1251"/>
      <c r="F9" s="1252" t="s">
        <v>1965</v>
      </c>
      <c r="G9" s="1253">
        <f>IF(C4="","",WEEKDAY(C4))</f>
        <v>1</v>
      </c>
      <c r="H9" s="1254">
        <f>G9+1</f>
        <v>2</v>
      </c>
      <c r="I9" s="1254">
        <f t="shared" ref="I9:AK9" si="0">H9+1</f>
        <v>3</v>
      </c>
      <c r="J9" s="1254">
        <f t="shared" si="0"/>
        <v>4</v>
      </c>
      <c r="K9" s="1254">
        <f t="shared" si="0"/>
        <v>5</v>
      </c>
      <c r="L9" s="1254">
        <f t="shared" si="0"/>
        <v>6</v>
      </c>
      <c r="M9" s="1255">
        <f t="shared" si="0"/>
        <v>7</v>
      </c>
      <c r="N9" s="1253">
        <f t="shared" si="0"/>
        <v>8</v>
      </c>
      <c r="O9" s="1254">
        <f t="shared" si="0"/>
        <v>9</v>
      </c>
      <c r="P9" s="1254">
        <f t="shared" si="0"/>
        <v>10</v>
      </c>
      <c r="Q9" s="1254">
        <f t="shared" si="0"/>
        <v>11</v>
      </c>
      <c r="R9" s="1254">
        <f t="shared" si="0"/>
        <v>12</v>
      </c>
      <c r="S9" s="1254">
        <f t="shared" si="0"/>
        <v>13</v>
      </c>
      <c r="T9" s="1255">
        <f t="shared" si="0"/>
        <v>14</v>
      </c>
      <c r="U9" s="1253">
        <f t="shared" si="0"/>
        <v>15</v>
      </c>
      <c r="V9" s="1254">
        <f t="shared" si="0"/>
        <v>16</v>
      </c>
      <c r="W9" s="1254">
        <f t="shared" si="0"/>
        <v>17</v>
      </c>
      <c r="X9" s="1254">
        <f t="shared" si="0"/>
        <v>18</v>
      </c>
      <c r="Y9" s="1254">
        <f t="shared" si="0"/>
        <v>19</v>
      </c>
      <c r="Z9" s="1254">
        <f t="shared" si="0"/>
        <v>20</v>
      </c>
      <c r="AA9" s="1255">
        <f t="shared" si="0"/>
        <v>21</v>
      </c>
      <c r="AB9" s="1253">
        <f t="shared" si="0"/>
        <v>22</v>
      </c>
      <c r="AC9" s="1254">
        <f t="shared" si="0"/>
        <v>23</v>
      </c>
      <c r="AD9" s="1254">
        <f t="shared" si="0"/>
        <v>24</v>
      </c>
      <c r="AE9" s="1254">
        <f t="shared" si="0"/>
        <v>25</v>
      </c>
      <c r="AF9" s="1254">
        <f t="shared" si="0"/>
        <v>26</v>
      </c>
      <c r="AG9" s="1254">
        <f t="shared" si="0"/>
        <v>27</v>
      </c>
      <c r="AH9" s="1255">
        <f t="shared" si="0"/>
        <v>28</v>
      </c>
      <c r="AI9" s="1254">
        <f t="shared" si="0"/>
        <v>29</v>
      </c>
      <c r="AJ9" s="1254">
        <f t="shared" si="0"/>
        <v>30</v>
      </c>
      <c r="AK9" s="1254">
        <f t="shared" si="0"/>
        <v>31</v>
      </c>
      <c r="AL9" s="2588"/>
      <c r="AM9" s="1245" t="s">
        <v>1966</v>
      </c>
      <c r="AN9" s="1252" t="s">
        <v>1967</v>
      </c>
      <c r="AO9" s="1256" t="s">
        <v>1968</v>
      </c>
      <c r="AP9" s="1257" t="s">
        <v>1969</v>
      </c>
      <c r="AQ9" s="1257" t="s">
        <v>1970</v>
      </c>
      <c r="AR9" s="1257" t="s">
        <v>1971</v>
      </c>
    </row>
    <row r="10" spans="1:48" ht="15.9" customHeight="1">
      <c r="A10" s="1213"/>
      <c r="B10" s="2581" t="s">
        <v>1972</v>
      </c>
      <c r="C10" s="2566" t="s">
        <v>2141</v>
      </c>
      <c r="D10" s="2568" t="s">
        <v>1946</v>
      </c>
      <c r="E10" s="2570" t="s">
        <v>2218</v>
      </c>
      <c r="F10" s="1258" t="s">
        <v>1973</v>
      </c>
      <c r="G10" s="1259" t="s">
        <v>2124</v>
      </c>
      <c r="H10" s="1260" t="s">
        <v>2129</v>
      </c>
      <c r="I10" s="1261"/>
      <c r="J10" s="1261" t="s">
        <v>931</v>
      </c>
      <c r="K10" s="1261" t="s">
        <v>931</v>
      </c>
      <c r="L10" s="1261" t="s">
        <v>931</v>
      </c>
      <c r="M10" s="1262"/>
      <c r="N10" s="1259" t="s">
        <v>2124</v>
      </c>
      <c r="O10" s="1260" t="s">
        <v>2129</v>
      </c>
      <c r="P10" s="1261"/>
      <c r="Q10" s="1261" t="s">
        <v>931</v>
      </c>
      <c r="R10" s="1261" t="s">
        <v>931</v>
      </c>
      <c r="S10" s="1261" t="s">
        <v>931</v>
      </c>
      <c r="T10" s="1262"/>
      <c r="U10" s="1259" t="s">
        <v>2124</v>
      </c>
      <c r="V10" s="1260" t="s">
        <v>2129</v>
      </c>
      <c r="W10" s="1261"/>
      <c r="X10" s="1261" t="s">
        <v>931</v>
      </c>
      <c r="Y10" s="1261" t="s">
        <v>931</v>
      </c>
      <c r="Z10" s="1261" t="s">
        <v>931</v>
      </c>
      <c r="AA10" s="1262"/>
      <c r="AB10" s="1259" t="s">
        <v>2124</v>
      </c>
      <c r="AC10" s="1260" t="s">
        <v>2129</v>
      </c>
      <c r="AD10" s="1261"/>
      <c r="AE10" s="1261" t="s">
        <v>931</v>
      </c>
      <c r="AF10" s="1261" t="s">
        <v>931</v>
      </c>
      <c r="AG10" s="1261" t="s">
        <v>931</v>
      </c>
      <c r="AH10" s="1262"/>
      <c r="AI10" s="1263" t="s">
        <v>2124</v>
      </c>
      <c r="AJ10" s="1261" t="s">
        <v>2129</v>
      </c>
      <c r="AK10" s="1261"/>
      <c r="AL10" s="1264">
        <f>SUM(G11:AK11)</f>
        <v>166.75</v>
      </c>
      <c r="AM10" s="1265"/>
      <c r="AN10" s="1266"/>
      <c r="AO10" s="1267"/>
      <c r="AP10" s="1268"/>
      <c r="AQ10" s="1268"/>
      <c r="AR10" s="1268"/>
    </row>
    <row r="11" spans="1:48" ht="15.9" customHeight="1">
      <c r="A11" s="1213"/>
      <c r="B11" s="2581"/>
      <c r="C11" s="2582"/>
      <c r="D11" s="2583"/>
      <c r="E11" s="2584"/>
      <c r="F11" s="1269" t="s">
        <v>1974</v>
      </c>
      <c r="G11" s="1270">
        <f t="shared" ref="G11:AK11" si="1">IF(G10&lt;&gt;"",VLOOKUP(G10,$AC$197:$AL$221,9,FALSE),"")</f>
        <v>7.5</v>
      </c>
      <c r="H11" s="1271">
        <f t="shared" si="1"/>
        <v>7.25</v>
      </c>
      <c r="I11" s="1271" t="str">
        <f t="shared" si="1"/>
        <v/>
      </c>
      <c r="J11" s="1271">
        <f t="shared" si="1"/>
        <v>7.75</v>
      </c>
      <c r="K11" s="1271">
        <f t="shared" si="1"/>
        <v>7.75</v>
      </c>
      <c r="L11" s="1271">
        <f t="shared" si="1"/>
        <v>7.75</v>
      </c>
      <c r="M11" s="1272" t="str">
        <f t="shared" si="1"/>
        <v/>
      </c>
      <c r="N11" s="1270">
        <f t="shared" si="1"/>
        <v>7.5</v>
      </c>
      <c r="O11" s="1271">
        <f t="shared" si="1"/>
        <v>7.25</v>
      </c>
      <c r="P11" s="1271" t="str">
        <f t="shared" si="1"/>
        <v/>
      </c>
      <c r="Q11" s="1271">
        <f t="shared" si="1"/>
        <v>7.75</v>
      </c>
      <c r="R11" s="1271">
        <f t="shared" si="1"/>
        <v>7.75</v>
      </c>
      <c r="S11" s="1271">
        <f t="shared" si="1"/>
        <v>7.75</v>
      </c>
      <c r="T11" s="1272" t="str">
        <f t="shared" si="1"/>
        <v/>
      </c>
      <c r="U11" s="1270">
        <f t="shared" si="1"/>
        <v>7.5</v>
      </c>
      <c r="V11" s="1271">
        <f t="shared" si="1"/>
        <v>7.25</v>
      </c>
      <c r="W11" s="1271" t="str">
        <f t="shared" si="1"/>
        <v/>
      </c>
      <c r="X11" s="1271">
        <f t="shared" si="1"/>
        <v>7.75</v>
      </c>
      <c r="Y11" s="1271">
        <f t="shared" si="1"/>
        <v>7.75</v>
      </c>
      <c r="Z11" s="1271">
        <f t="shared" si="1"/>
        <v>7.75</v>
      </c>
      <c r="AA11" s="1272" t="str">
        <f t="shared" si="1"/>
        <v/>
      </c>
      <c r="AB11" s="1270">
        <f t="shared" si="1"/>
        <v>7.5</v>
      </c>
      <c r="AC11" s="1271">
        <f t="shared" si="1"/>
        <v>7.25</v>
      </c>
      <c r="AD11" s="1271" t="str">
        <f t="shared" si="1"/>
        <v/>
      </c>
      <c r="AE11" s="1271">
        <f t="shared" si="1"/>
        <v>7.75</v>
      </c>
      <c r="AF11" s="1271">
        <f t="shared" si="1"/>
        <v>7.75</v>
      </c>
      <c r="AG11" s="1271">
        <f t="shared" si="1"/>
        <v>7.75</v>
      </c>
      <c r="AH11" s="1272" t="str">
        <f t="shared" si="1"/>
        <v/>
      </c>
      <c r="AI11" s="1273">
        <f t="shared" si="1"/>
        <v>7.5</v>
      </c>
      <c r="AJ11" s="1271">
        <f t="shared" si="1"/>
        <v>7.25</v>
      </c>
      <c r="AK11" s="1271" t="str">
        <f t="shared" si="1"/>
        <v/>
      </c>
      <c r="AL11" s="1274">
        <f>SUM(G11:AH11)</f>
        <v>152</v>
      </c>
      <c r="AM11" s="1275">
        <f>AL11/4</f>
        <v>38</v>
      </c>
      <c r="AN11" s="1276" t="str">
        <f>IF(C10="","",C10)</f>
        <v>看護職員（正）</v>
      </c>
      <c r="AO11" s="1277" t="str">
        <f>IF(D10="","",D10)</f>
        <v>A</v>
      </c>
      <c r="AP11" s="1278">
        <f>IF(D10&lt;&gt;"",VLOOKUP(D10,$AU$2:$AV$6,2,FALSE),"")</f>
        <v>1</v>
      </c>
      <c r="AQ11" s="1275">
        <f>ROUNDDOWN(AL11/$AL$6,2)</f>
        <v>0.98</v>
      </c>
      <c r="AR11" s="1275" t="str">
        <f>IF(AP11=1,"",AQ11)</f>
        <v/>
      </c>
    </row>
    <row r="12" spans="1:48" ht="15.9" customHeight="1">
      <c r="A12" s="1213"/>
      <c r="B12" s="2581" t="s">
        <v>1975</v>
      </c>
      <c r="C12" s="2566" t="s">
        <v>2141</v>
      </c>
      <c r="D12" s="2568" t="s">
        <v>1946</v>
      </c>
      <c r="E12" s="2570"/>
      <c r="F12" s="1258" t="s">
        <v>1973</v>
      </c>
      <c r="G12" s="1259"/>
      <c r="H12" s="1260" t="s">
        <v>2124</v>
      </c>
      <c r="I12" s="1261" t="s">
        <v>2129</v>
      </c>
      <c r="J12" s="1261"/>
      <c r="K12" s="1261" t="s">
        <v>931</v>
      </c>
      <c r="L12" s="1261" t="s">
        <v>931</v>
      </c>
      <c r="M12" s="1262" t="s">
        <v>931</v>
      </c>
      <c r="N12" s="1259"/>
      <c r="O12" s="1260" t="s">
        <v>2124</v>
      </c>
      <c r="P12" s="1261" t="s">
        <v>2129</v>
      </c>
      <c r="Q12" s="1261"/>
      <c r="R12" s="1261" t="s">
        <v>931</v>
      </c>
      <c r="S12" s="1261" t="s">
        <v>931</v>
      </c>
      <c r="T12" s="1262" t="s">
        <v>931</v>
      </c>
      <c r="U12" s="1259"/>
      <c r="V12" s="1260" t="s">
        <v>2124</v>
      </c>
      <c r="W12" s="1261" t="s">
        <v>2129</v>
      </c>
      <c r="X12" s="1261"/>
      <c r="Y12" s="1261" t="s">
        <v>931</v>
      </c>
      <c r="Z12" s="1261" t="s">
        <v>931</v>
      </c>
      <c r="AA12" s="1262" t="s">
        <v>931</v>
      </c>
      <c r="AB12" s="1259"/>
      <c r="AC12" s="1260" t="s">
        <v>2124</v>
      </c>
      <c r="AD12" s="1261" t="s">
        <v>2129</v>
      </c>
      <c r="AE12" s="1261"/>
      <c r="AF12" s="1261" t="s">
        <v>931</v>
      </c>
      <c r="AG12" s="1261" t="s">
        <v>931</v>
      </c>
      <c r="AH12" s="1262" t="s">
        <v>931</v>
      </c>
      <c r="AI12" s="1279"/>
      <c r="AJ12" s="1260" t="s">
        <v>2124</v>
      </c>
      <c r="AK12" s="1260" t="s">
        <v>2129</v>
      </c>
      <c r="AL12" s="1264">
        <f>SUM(G13:AK13)</f>
        <v>166.75</v>
      </c>
      <c r="AM12" s="1265"/>
      <c r="AN12" s="1266"/>
      <c r="AO12" s="1267"/>
      <c r="AP12" s="1265"/>
      <c r="AQ12" s="1268"/>
      <c r="AR12" s="1268"/>
    </row>
    <row r="13" spans="1:48" ht="15.9" customHeight="1">
      <c r="A13" s="1213"/>
      <c r="B13" s="2581"/>
      <c r="C13" s="2582"/>
      <c r="D13" s="2583"/>
      <c r="E13" s="2584"/>
      <c r="F13" s="1269" t="s">
        <v>1974</v>
      </c>
      <c r="G13" s="1270" t="str">
        <f t="shared" ref="G13:AK13" si="2">IF(G12&lt;&gt;"",VLOOKUP(G12,$AC$197:$AL$221,9,FALSE),"")</f>
        <v/>
      </c>
      <c r="H13" s="1271">
        <f t="shared" si="2"/>
        <v>7.5</v>
      </c>
      <c r="I13" s="1271">
        <f t="shared" si="2"/>
        <v>7.25</v>
      </c>
      <c r="J13" s="1271" t="str">
        <f t="shared" si="2"/>
        <v/>
      </c>
      <c r="K13" s="1271">
        <f t="shared" si="2"/>
        <v>7.75</v>
      </c>
      <c r="L13" s="1271">
        <f t="shared" si="2"/>
        <v>7.75</v>
      </c>
      <c r="M13" s="1272">
        <f t="shared" si="2"/>
        <v>7.75</v>
      </c>
      <c r="N13" s="1270" t="str">
        <f t="shared" si="2"/>
        <v/>
      </c>
      <c r="O13" s="1271">
        <f t="shared" si="2"/>
        <v>7.5</v>
      </c>
      <c r="P13" s="1271">
        <f t="shared" si="2"/>
        <v>7.25</v>
      </c>
      <c r="Q13" s="1271" t="str">
        <f t="shared" si="2"/>
        <v/>
      </c>
      <c r="R13" s="1271">
        <f t="shared" si="2"/>
        <v>7.75</v>
      </c>
      <c r="S13" s="1271">
        <f t="shared" si="2"/>
        <v>7.75</v>
      </c>
      <c r="T13" s="1272">
        <f t="shared" si="2"/>
        <v>7.75</v>
      </c>
      <c r="U13" s="1270" t="str">
        <f t="shared" si="2"/>
        <v/>
      </c>
      <c r="V13" s="1271">
        <f t="shared" si="2"/>
        <v>7.5</v>
      </c>
      <c r="W13" s="1271">
        <f t="shared" si="2"/>
        <v>7.25</v>
      </c>
      <c r="X13" s="1271" t="str">
        <f t="shared" si="2"/>
        <v/>
      </c>
      <c r="Y13" s="1271">
        <f t="shared" si="2"/>
        <v>7.75</v>
      </c>
      <c r="Z13" s="1271">
        <f t="shared" si="2"/>
        <v>7.75</v>
      </c>
      <c r="AA13" s="1272">
        <f t="shared" si="2"/>
        <v>7.75</v>
      </c>
      <c r="AB13" s="1270" t="str">
        <f t="shared" si="2"/>
        <v/>
      </c>
      <c r="AC13" s="1271">
        <f t="shared" si="2"/>
        <v>7.5</v>
      </c>
      <c r="AD13" s="1271">
        <f t="shared" si="2"/>
        <v>7.25</v>
      </c>
      <c r="AE13" s="1271" t="str">
        <f t="shared" si="2"/>
        <v/>
      </c>
      <c r="AF13" s="1271">
        <f t="shared" si="2"/>
        <v>7.75</v>
      </c>
      <c r="AG13" s="1271">
        <f t="shared" si="2"/>
        <v>7.75</v>
      </c>
      <c r="AH13" s="1272">
        <f t="shared" si="2"/>
        <v>7.75</v>
      </c>
      <c r="AI13" s="1273" t="str">
        <f t="shared" si="2"/>
        <v/>
      </c>
      <c r="AJ13" s="1271">
        <f t="shared" si="2"/>
        <v>7.5</v>
      </c>
      <c r="AK13" s="1271">
        <f t="shared" si="2"/>
        <v>7.25</v>
      </c>
      <c r="AL13" s="1274">
        <f>SUM(G13:AH13)</f>
        <v>152</v>
      </c>
      <c r="AM13" s="1275">
        <f>AL13/4</f>
        <v>38</v>
      </c>
      <c r="AN13" s="1276" t="str">
        <f>IF(C12="","",C12)</f>
        <v>看護職員（正）</v>
      </c>
      <c r="AO13" s="1277" t="str">
        <f>IF(D12="","",D12)</f>
        <v>A</v>
      </c>
      <c r="AP13" s="1278">
        <f>IF(D12&lt;&gt;"",VLOOKUP(D12,$AU$2:$AV$6,2,FALSE),"")</f>
        <v>1</v>
      </c>
      <c r="AQ13" s="1275">
        <f>ROUNDDOWN(AL13/$AL$6,2)</f>
        <v>0.98</v>
      </c>
      <c r="AR13" s="1275" t="str">
        <f>IF(AP13=1,"",AQ13)</f>
        <v/>
      </c>
    </row>
    <row r="14" spans="1:48" ht="15.9" customHeight="1">
      <c r="A14" s="1213"/>
      <c r="B14" s="2581" t="s">
        <v>1976</v>
      </c>
      <c r="C14" s="2566" t="s">
        <v>2146</v>
      </c>
      <c r="D14" s="2568" t="s">
        <v>1946</v>
      </c>
      <c r="E14" s="2570"/>
      <c r="F14" s="1258" t="s">
        <v>1973</v>
      </c>
      <c r="G14" s="1259"/>
      <c r="H14" s="1260"/>
      <c r="I14" s="1261" t="s">
        <v>2124</v>
      </c>
      <c r="J14" s="1261" t="s">
        <v>2129</v>
      </c>
      <c r="K14" s="1261"/>
      <c r="L14" s="1261" t="s">
        <v>931</v>
      </c>
      <c r="M14" s="1262" t="s">
        <v>931</v>
      </c>
      <c r="N14" s="1259" t="s">
        <v>931</v>
      </c>
      <c r="O14" s="1260"/>
      <c r="P14" s="1261" t="s">
        <v>2124</v>
      </c>
      <c r="Q14" s="1261" t="s">
        <v>2129</v>
      </c>
      <c r="R14" s="1261"/>
      <c r="S14" s="1261" t="s">
        <v>931</v>
      </c>
      <c r="T14" s="1262" t="s">
        <v>931</v>
      </c>
      <c r="U14" s="1259" t="s">
        <v>931</v>
      </c>
      <c r="V14" s="1260"/>
      <c r="W14" s="1261" t="s">
        <v>2124</v>
      </c>
      <c r="X14" s="1261" t="s">
        <v>2129</v>
      </c>
      <c r="Y14" s="1261"/>
      <c r="Z14" s="1261" t="s">
        <v>931</v>
      </c>
      <c r="AA14" s="1262" t="s">
        <v>931</v>
      </c>
      <c r="AB14" s="1259" t="s">
        <v>931</v>
      </c>
      <c r="AC14" s="1260"/>
      <c r="AD14" s="1261" t="s">
        <v>2124</v>
      </c>
      <c r="AE14" s="1261" t="s">
        <v>2129</v>
      </c>
      <c r="AF14" s="1261"/>
      <c r="AG14" s="1261" t="s">
        <v>931</v>
      </c>
      <c r="AH14" s="1262" t="s">
        <v>931</v>
      </c>
      <c r="AI14" s="1279" t="s">
        <v>931</v>
      </c>
      <c r="AJ14" s="1260"/>
      <c r="AK14" s="1260" t="s">
        <v>2124</v>
      </c>
      <c r="AL14" s="1264">
        <f>SUM(G15:AK15)</f>
        <v>159.5</v>
      </c>
      <c r="AM14" s="1265"/>
      <c r="AN14" s="1266"/>
      <c r="AO14" s="1267"/>
      <c r="AP14" s="1265"/>
      <c r="AQ14" s="1268"/>
      <c r="AR14" s="1268"/>
    </row>
    <row r="15" spans="1:48" ht="15.9" customHeight="1">
      <c r="A15" s="1213"/>
      <c r="B15" s="2581"/>
      <c r="C15" s="2582"/>
      <c r="D15" s="2583"/>
      <c r="E15" s="2584"/>
      <c r="F15" s="1269" t="s">
        <v>1974</v>
      </c>
      <c r="G15" s="1270" t="str">
        <f t="shared" ref="G15:AK15" si="3">IF(G14&lt;&gt;"",VLOOKUP(G14,$AC$197:$AL$221,9,FALSE),"")</f>
        <v/>
      </c>
      <c r="H15" s="1271" t="str">
        <f t="shared" si="3"/>
        <v/>
      </c>
      <c r="I15" s="1271">
        <f t="shared" si="3"/>
        <v>7.5</v>
      </c>
      <c r="J15" s="1271">
        <f t="shared" si="3"/>
        <v>7.25</v>
      </c>
      <c r="K15" s="1271" t="str">
        <f t="shared" si="3"/>
        <v/>
      </c>
      <c r="L15" s="1271">
        <f t="shared" si="3"/>
        <v>7.75</v>
      </c>
      <c r="M15" s="1272">
        <f t="shared" si="3"/>
        <v>7.75</v>
      </c>
      <c r="N15" s="1270">
        <f t="shared" si="3"/>
        <v>7.75</v>
      </c>
      <c r="O15" s="1271" t="str">
        <f t="shared" si="3"/>
        <v/>
      </c>
      <c r="P15" s="1271">
        <f t="shared" si="3"/>
        <v>7.5</v>
      </c>
      <c r="Q15" s="1271">
        <f t="shared" si="3"/>
        <v>7.25</v>
      </c>
      <c r="R15" s="1271" t="str">
        <f t="shared" si="3"/>
        <v/>
      </c>
      <c r="S15" s="1271">
        <f t="shared" si="3"/>
        <v>7.75</v>
      </c>
      <c r="T15" s="1272">
        <f t="shared" si="3"/>
        <v>7.75</v>
      </c>
      <c r="U15" s="1270">
        <f t="shared" si="3"/>
        <v>7.75</v>
      </c>
      <c r="V15" s="1271" t="str">
        <f t="shared" si="3"/>
        <v/>
      </c>
      <c r="W15" s="1271">
        <f t="shared" si="3"/>
        <v>7.5</v>
      </c>
      <c r="X15" s="1271">
        <f t="shared" si="3"/>
        <v>7.25</v>
      </c>
      <c r="Y15" s="1271" t="str">
        <f t="shared" si="3"/>
        <v/>
      </c>
      <c r="Z15" s="1271">
        <f t="shared" si="3"/>
        <v>7.75</v>
      </c>
      <c r="AA15" s="1272">
        <f t="shared" si="3"/>
        <v>7.75</v>
      </c>
      <c r="AB15" s="1270">
        <f t="shared" si="3"/>
        <v>7.75</v>
      </c>
      <c r="AC15" s="1271" t="str">
        <f t="shared" si="3"/>
        <v/>
      </c>
      <c r="AD15" s="1271">
        <f t="shared" si="3"/>
        <v>7.5</v>
      </c>
      <c r="AE15" s="1271">
        <f t="shared" si="3"/>
        <v>7.25</v>
      </c>
      <c r="AF15" s="1271" t="str">
        <f t="shared" si="3"/>
        <v/>
      </c>
      <c r="AG15" s="1271">
        <f t="shared" si="3"/>
        <v>7.75</v>
      </c>
      <c r="AH15" s="1272">
        <f t="shared" si="3"/>
        <v>7.75</v>
      </c>
      <c r="AI15" s="1273">
        <f t="shared" si="3"/>
        <v>7.75</v>
      </c>
      <c r="AJ15" s="1271" t="str">
        <f t="shared" si="3"/>
        <v/>
      </c>
      <c r="AK15" s="1271">
        <f t="shared" si="3"/>
        <v>7.5</v>
      </c>
      <c r="AL15" s="1274">
        <f>SUM(G15:AH15)</f>
        <v>144.25</v>
      </c>
      <c r="AM15" s="1275">
        <f>AL15/4</f>
        <v>36.0625</v>
      </c>
      <c r="AN15" s="1276" t="str">
        <f>IF(C14="","",C14)</f>
        <v>看護職員（准）</v>
      </c>
      <c r="AO15" s="1277" t="str">
        <f>IF(D14="","",D14)</f>
        <v>A</v>
      </c>
      <c r="AP15" s="1278">
        <f>IF(D14&lt;&gt;"",VLOOKUP(D14,$AU$2:$AV$6,2,FALSE),"")</f>
        <v>1</v>
      </c>
      <c r="AQ15" s="1275">
        <f>ROUNDDOWN(AL15/$AL$6,2)</f>
        <v>0.93</v>
      </c>
      <c r="AR15" s="1275" t="str">
        <f>IF(AP15=1,"",AQ15)</f>
        <v/>
      </c>
    </row>
    <row r="16" spans="1:48" ht="15.9" customHeight="1">
      <c r="A16" s="1213"/>
      <c r="B16" s="2581" t="s">
        <v>1977</v>
      </c>
      <c r="C16" s="2566" t="s">
        <v>2141</v>
      </c>
      <c r="D16" s="2568" t="s">
        <v>1949</v>
      </c>
      <c r="E16" s="2570"/>
      <c r="F16" s="1258" t="s">
        <v>1973</v>
      </c>
      <c r="G16" s="1259"/>
      <c r="H16" s="1260"/>
      <c r="I16" s="1261"/>
      <c r="J16" s="1261" t="s">
        <v>2124</v>
      </c>
      <c r="K16" s="1261" t="s">
        <v>2129</v>
      </c>
      <c r="L16" s="1261"/>
      <c r="M16" s="1262" t="s">
        <v>931</v>
      </c>
      <c r="N16" s="1259" t="s">
        <v>931</v>
      </c>
      <c r="O16" s="1260" t="s">
        <v>931</v>
      </c>
      <c r="P16" s="1261"/>
      <c r="Q16" s="1261" t="s">
        <v>2124</v>
      </c>
      <c r="R16" s="1261" t="s">
        <v>2129</v>
      </c>
      <c r="S16" s="1261"/>
      <c r="T16" s="1262" t="s">
        <v>931</v>
      </c>
      <c r="U16" s="1259" t="s">
        <v>931</v>
      </c>
      <c r="V16" s="1260" t="s">
        <v>931</v>
      </c>
      <c r="W16" s="1261"/>
      <c r="X16" s="1261" t="s">
        <v>2124</v>
      </c>
      <c r="Y16" s="1261" t="s">
        <v>2129</v>
      </c>
      <c r="Z16" s="1261"/>
      <c r="AA16" s="1262" t="s">
        <v>931</v>
      </c>
      <c r="AB16" s="1259" t="s">
        <v>931</v>
      </c>
      <c r="AC16" s="1260" t="s">
        <v>931</v>
      </c>
      <c r="AD16" s="1261"/>
      <c r="AE16" s="1261" t="s">
        <v>2124</v>
      </c>
      <c r="AF16" s="1261" t="s">
        <v>2129</v>
      </c>
      <c r="AG16" s="1261"/>
      <c r="AH16" s="1262" t="s">
        <v>931</v>
      </c>
      <c r="AI16" s="1279" t="s">
        <v>931</v>
      </c>
      <c r="AJ16" s="1260" t="s">
        <v>931</v>
      </c>
      <c r="AK16" s="1260"/>
      <c r="AL16" s="1264">
        <f>SUM(G17:AK17)</f>
        <v>152</v>
      </c>
      <c r="AM16" s="1265"/>
      <c r="AN16" s="1266"/>
      <c r="AO16" s="1267"/>
      <c r="AP16" s="1265"/>
      <c r="AQ16" s="1268"/>
      <c r="AR16" s="1268"/>
    </row>
    <row r="17" spans="1:44" ht="15.9" customHeight="1">
      <c r="A17" s="1213"/>
      <c r="B17" s="2581"/>
      <c r="C17" s="2582"/>
      <c r="D17" s="2583"/>
      <c r="E17" s="2584"/>
      <c r="F17" s="1269" t="s">
        <v>1974</v>
      </c>
      <c r="G17" s="1270" t="str">
        <f t="shared" ref="G17:AK17" si="4">IF(G16&lt;&gt;"",VLOOKUP(G16,$AC$197:$AL$221,9,FALSE),"")</f>
        <v/>
      </c>
      <c r="H17" s="1271" t="str">
        <f t="shared" si="4"/>
        <v/>
      </c>
      <c r="I17" s="1271" t="str">
        <f t="shared" si="4"/>
        <v/>
      </c>
      <c r="J17" s="1271">
        <f t="shared" si="4"/>
        <v>7.5</v>
      </c>
      <c r="K17" s="1271">
        <f t="shared" si="4"/>
        <v>7.25</v>
      </c>
      <c r="L17" s="1271" t="str">
        <f t="shared" si="4"/>
        <v/>
      </c>
      <c r="M17" s="1272">
        <f t="shared" si="4"/>
        <v>7.75</v>
      </c>
      <c r="N17" s="1270">
        <f t="shared" si="4"/>
        <v>7.75</v>
      </c>
      <c r="O17" s="1271">
        <f t="shared" si="4"/>
        <v>7.75</v>
      </c>
      <c r="P17" s="1271" t="str">
        <f t="shared" si="4"/>
        <v/>
      </c>
      <c r="Q17" s="1271">
        <f t="shared" si="4"/>
        <v>7.5</v>
      </c>
      <c r="R17" s="1271">
        <f t="shared" si="4"/>
        <v>7.25</v>
      </c>
      <c r="S17" s="1271" t="str">
        <f t="shared" si="4"/>
        <v/>
      </c>
      <c r="T17" s="1272">
        <f t="shared" si="4"/>
        <v>7.75</v>
      </c>
      <c r="U17" s="1270">
        <f t="shared" si="4"/>
        <v>7.75</v>
      </c>
      <c r="V17" s="1271">
        <f t="shared" si="4"/>
        <v>7.75</v>
      </c>
      <c r="W17" s="1271" t="str">
        <f t="shared" si="4"/>
        <v/>
      </c>
      <c r="X17" s="1271">
        <f t="shared" si="4"/>
        <v>7.5</v>
      </c>
      <c r="Y17" s="1271">
        <f t="shared" si="4"/>
        <v>7.25</v>
      </c>
      <c r="Z17" s="1271" t="str">
        <f t="shared" si="4"/>
        <v/>
      </c>
      <c r="AA17" s="1272">
        <f t="shared" si="4"/>
        <v>7.75</v>
      </c>
      <c r="AB17" s="1270">
        <f t="shared" si="4"/>
        <v>7.75</v>
      </c>
      <c r="AC17" s="1271">
        <f t="shared" si="4"/>
        <v>7.75</v>
      </c>
      <c r="AD17" s="1271" t="str">
        <f t="shared" si="4"/>
        <v/>
      </c>
      <c r="AE17" s="1271">
        <f t="shared" si="4"/>
        <v>7.5</v>
      </c>
      <c r="AF17" s="1271">
        <f t="shared" si="4"/>
        <v>7.25</v>
      </c>
      <c r="AG17" s="1271" t="str">
        <f t="shared" si="4"/>
        <v/>
      </c>
      <c r="AH17" s="1272">
        <f t="shared" si="4"/>
        <v>7.75</v>
      </c>
      <c r="AI17" s="1273">
        <f t="shared" si="4"/>
        <v>7.75</v>
      </c>
      <c r="AJ17" s="1271">
        <f t="shared" si="4"/>
        <v>7.75</v>
      </c>
      <c r="AK17" s="1271" t="str">
        <f t="shared" si="4"/>
        <v/>
      </c>
      <c r="AL17" s="1274">
        <f>SUM(G17:AH17)</f>
        <v>136.5</v>
      </c>
      <c r="AM17" s="1275">
        <f>AL17/4</f>
        <v>34.125</v>
      </c>
      <c r="AN17" s="1276" t="str">
        <f>IF(C16="","",C16)</f>
        <v>看護職員（正）</v>
      </c>
      <c r="AO17" s="1277" t="str">
        <f>IF(D16="","",D16)</f>
        <v>Ｃ</v>
      </c>
      <c r="AP17" s="1278">
        <f>IF(D16&lt;&gt;"",VLOOKUP(D16,$AU$2:$AV$6,2,FALSE),"")</f>
        <v>0</v>
      </c>
      <c r="AQ17" s="1275">
        <f>ROUNDDOWN(AL17/$AL$6,2)</f>
        <v>0.88</v>
      </c>
      <c r="AR17" s="1275">
        <f>IF(AP17=1,"",AQ17)</f>
        <v>0.88</v>
      </c>
    </row>
    <row r="18" spans="1:44" ht="15.9" customHeight="1">
      <c r="A18" s="1213"/>
      <c r="B18" s="2581" t="s">
        <v>1978</v>
      </c>
      <c r="C18" s="2566"/>
      <c r="D18" s="2568"/>
      <c r="E18" s="2570"/>
      <c r="F18" s="1258" t="s">
        <v>1973</v>
      </c>
      <c r="G18" s="1259"/>
      <c r="H18" s="1260"/>
      <c r="I18" s="1261"/>
      <c r="J18" s="1261"/>
      <c r="K18" s="1261" t="s">
        <v>2124</v>
      </c>
      <c r="L18" s="1261" t="s">
        <v>2129</v>
      </c>
      <c r="M18" s="1262"/>
      <c r="N18" s="1259" t="s">
        <v>931</v>
      </c>
      <c r="O18" s="1260" t="s">
        <v>931</v>
      </c>
      <c r="P18" s="1261" t="s">
        <v>931</v>
      </c>
      <c r="Q18" s="1261"/>
      <c r="R18" s="1261" t="s">
        <v>2124</v>
      </c>
      <c r="S18" s="1261" t="s">
        <v>2129</v>
      </c>
      <c r="T18" s="1262"/>
      <c r="U18" s="1259" t="s">
        <v>931</v>
      </c>
      <c r="V18" s="1260" t="s">
        <v>931</v>
      </c>
      <c r="W18" s="1261" t="s">
        <v>931</v>
      </c>
      <c r="X18" s="1261"/>
      <c r="Y18" s="1261" t="s">
        <v>2124</v>
      </c>
      <c r="Z18" s="1261" t="s">
        <v>2129</v>
      </c>
      <c r="AA18" s="1262"/>
      <c r="AB18" s="1259" t="s">
        <v>931</v>
      </c>
      <c r="AC18" s="1260" t="s">
        <v>931</v>
      </c>
      <c r="AD18" s="1261" t="s">
        <v>931</v>
      </c>
      <c r="AE18" s="1261"/>
      <c r="AF18" s="1261" t="s">
        <v>2124</v>
      </c>
      <c r="AG18" s="1261" t="s">
        <v>2129</v>
      </c>
      <c r="AH18" s="1262"/>
      <c r="AI18" s="1263" t="s">
        <v>931</v>
      </c>
      <c r="AJ18" s="1261" t="s">
        <v>931</v>
      </c>
      <c r="AK18" s="1261" t="s">
        <v>931</v>
      </c>
      <c r="AL18" s="1264">
        <f>SUM(G19:AK19)</f>
        <v>152</v>
      </c>
      <c r="AM18" s="1265"/>
      <c r="AN18" s="1266"/>
      <c r="AO18" s="1267"/>
      <c r="AP18" s="1265"/>
      <c r="AQ18" s="1268"/>
      <c r="AR18" s="1268"/>
    </row>
    <row r="19" spans="1:44" ht="15.9" customHeight="1">
      <c r="A19" s="1213"/>
      <c r="B19" s="2581"/>
      <c r="C19" s="2582"/>
      <c r="D19" s="2583"/>
      <c r="E19" s="2584"/>
      <c r="F19" s="1269" t="s">
        <v>1974</v>
      </c>
      <c r="G19" s="1270" t="str">
        <f t="shared" ref="G19:AK19" si="5">IF(G18&lt;&gt;"",VLOOKUP(G18,$AC$197:$AL$221,9,FALSE),"")</f>
        <v/>
      </c>
      <c r="H19" s="1271" t="str">
        <f t="shared" si="5"/>
        <v/>
      </c>
      <c r="I19" s="1271" t="str">
        <f t="shared" si="5"/>
        <v/>
      </c>
      <c r="J19" s="1271" t="str">
        <f t="shared" si="5"/>
        <v/>
      </c>
      <c r="K19" s="1271">
        <f t="shared" si="5"/>
        <v>7.5</v>
      </c>
      <c r="L19" s="1271">
        <f t="shared" si="5"/>
        <v>7.25</v>
      </c>
      <c r="M19" s="1272" t="str">
        <f t="shared" si="5"/>
        <v/>
      </c>
      <c r="N19" s="1270">
        <f t="shared" si="5"/>
        <v>7.75</v>
      </c>
      <c r="O19" s="1271">
        <f t="shared" si="5"/>
        <v>7.75</v>
      </c>
      <c r="P19" s="1271">
        <f t="shared" si="5"/>
        <v>7.75</v>
      </c>
      <c r="Q19" s="1271" t="str">
        <f t="shared" si="5"/>
        <v/>
      </c>
      <c r="R19" s="1271">
        <f t="shared" si="5"/>
        <v>7.5</v>
      </c>
      <c r="S19" s="1271">
        <f t="shared" si="5"/>
        <v>7.25</v>
      </c>
      <c r="T19" s="1272" t="str">
        <f t="shared" si="5"/>
        <v/>
      </c>
      <c r="U19" s="1270">
        <f t="shared" si="5"/>
        <v>7.75</v>
      </c>
      <c r="V19" s="1271">
        <f t="shared" si="5"/>
        <v>7.75</v>
      </c>
      <c r="W19" s="1271">
        <f t="shared" si="5"/>
        <v>7.75</v>
      </c>
      <c r="X19" s="1271" t="str">
        <f t="shared" si="5"/>
        <v/>
      </c>
      <c r="Y19" s="1271">
        <f t="shared" si="5"/>
        <v>7.5</v>
      </c>
      <c r="Z19" s="1271">
        <f t="shared" si="5"/>
        <v>7.25</v>
      </c>
      <c r="AA19" s="1272" t="str">
        <f t="shared" si="5"/>
        <v/>
      </c>
      <c r="AB19" s="1270">
        <f t="shared" si="5"/>
        <v>7.75</v>
      </c>
      <c r="AC19" s="1271">
        <f t="shared" si="5"/>
        <v>7.75</v>
      </c>
      <c r="AD19" s="1271">
        <f t="shared" si="5"/>
        <v>7.75</v>
      </c>
      <c r="AE19" s="1271" t="str">
        <f t="shared" si="5"/>
        <v/>
      </c>
      <c r="AF19" s="1271">
        <f t="shared" si="5"/>
        <v>7.5</v>
      </c>
      <c r="AG19" s="1271">
        <f t="shared" si="5"/>
        <v>7.25</v>
      </c>
      <c r="AH19" s="1272" t="str">
        <f t="shared" si="5"/>
        <v/>
      </c>
      <c r="AI19" s="1273">
        <f t="shared" si="5"/>
        <v>7.75</v>
      </c>
      <c r="AJ19" s="1271">
        <f t="shared" si="5"/>
        <v>7.75</v>
      </c>
      <c r="AK19" s="1271">
        <f t="shared" si="5"/>
        <v>7.75</v>
      </c>
      <c r="AL19" s="1274">
        <f>SUM(G19:AH19)</f>
        <v>128.75</v>
      </c>
      <c r="AM19" s="1275">
        <f>AL19/4</f>
        <v>32.1875</v>
      </c>
      <c r="AN19" s="1276" t="str">
        <f>IF(C18="","",C18)</f>
        <v/>
      </c>
      <c r="AO19" s="1277" t="str">
        <f>IF(D18="","",D18)</f>
        <v/>
      </c>
      <c r="AP19" s="1278" t="str">
        <f>IF(D18&lt;&gt;"",VLOOKUP(D18,$AU$2:$AV$6,2,FALSE),"")</f>
        <v/>
      </c>
      <c r="AQ19" s="1275">
        <f>ROUNDDOWN(AL19/$AL$6,2)</f>
        <v>0.83</v>
      </c>
      <c r="AR19" s="1275">
        <f>IF(AP19=1,"",AQ19)</f>
        <v>0.83</v>
      </c>
    </row>
    <row r="20" spans="1:44" ht="15.9" customHeight="1">
      <c r="A20" s="1213"/>
      <c r="B20" s="2581" t="s">
        <v>1979</v>
      </c>
      <c r="C20" s="2566"/>
      <c r="D20" s="2568"/>
      <c r="E20" s="2570"/>
      <c r="F20" s="1258" t="s">
        <v>1973</v>
      </c>
      <c r="G20" s="1259"/>
      <c r="H20" s="1260"/>
      <c r="I20" s="1261"/>
      <c r="J20" s="1261"/>
      <c r="K20" s="1261"/>
      <c r="L20" s="1261" t="s">
        <v>2124</v>
      </c>
      <c r="M20" s="1262" t="s">
        <v>2129</v>
      </c>
      <c r="N20" s="1259"/>
      <c r="O20" s="1260" t="s">
        <v>931</v>
      </c>
      <c r="P20" s="1261" t="s">
        <v>931</v>
      </c>
      <c r="Q20" s="1261" t="s">
        <v>931</v>
      </c>
      <c r="R20" s="1261"/>
      <c r="S20" s="1261" t="s">
        <v>2124</v>
      </c>
      <c r="T20" s="1262" t="s">
        <v>2129</v>
      </c>
      <c r="U20" s="1259"/>
      <c r="V20" s="1260" t="s">
        <v>931</v>
      </c>
      <c r="W20" s="1261" t="s">
        <v>931</v>
      </c>
      <c r="X20" s="1261" t="s">
        <v>931</v>
      </c>
      <c r="Y20" s="1261"/>
      <c r="Z20" s="1261" t="s">
        <v>2124</v>
      </c>
      <c r="AA20" s="1262" t="s">
        <v>2129</v>
      </c>
      <c r="AB20" s="1259"/>
      <c r="AC20" s="1260" t="s">
        <v>931</v>
      </c>
      <c r="AD20" s="1261" t="s">
        <v>931</v>
      </c>
      <c r="AE20" s="1261" t="s">
        <v>931</v>
      </c>
      <c r="AF20" s="1261"/>
      <c r="AG20" s="1261" t="s">
        <v>2124</v>
      </c>
      <c r="AH20" s="1262" t="s">
        <v>2129</v>
      </c>
      <c r="AI20" s="1263"/>
      <c r="AJ20" s="1261" t="s">
        <v>931</v>
      </c>
      <c r="AK20" s="1261" t="s">
        <v>931</v>
      </c>
      <c r="AL20" s="1264">
        <f>SUM(G21:AK21)</f>
        <v>144.25</v>
      </c>
      <c r="AM20" s="1265"/>
      <c r="AN20" s="1266"/>
      <c r="AO20" s="1267"/>
      <c r="AP20" s="1265"/>
      <c r="AQ20" s="1268"/>
      <c r="AR20" s="1268"/>
    </row>
    <row r="21" spans="1:44" ht="15.9" customHeight="1">
      <c r="A21" s="1213"/>
      <c r="B21" s="2581"/>
      <c r="C21" s="2582"/>
      <c r="D21" s="2583"/>
      <c r="E21" s="2584"/>
      <c r="F21" s="1269" t="s">
        <v>1974</v>
      </c>
      <c r="G21" s="1270" t="str">
        <f t="shared" ref="G21:AK21" si="6">IF(G20&lt;&gt;"",VLOOKUP(G20,$AC$197:$AL$221,9,FALSE),"")</f>
        <v/>
      </c>
      <c r="H21" s="1271" t="str">
        <f t="shared" si="6"/>
        <v/>
      </c>
      <c r="I21" s="1271" t="str">
        <f t="shared" si="6"/>
        <v/>
      </c>
      <c r="J21" s="1271" t="str">
        <f t="shared" si="6"/>
        <v/>
      </c>
      <c r="K21" s="1271" t="str">
        <f t="shared" si="6"/>
        <v/>
      </c>
      <c r="L21" s="1271">
        <f t="shared" si="6"/>
        <v>7.5</v>
      </c>
      <c r="M21" s="1272">
        <f t="shared" si="6"/>
        <v>7.25</v>
      </c>
      <c r="N21" s="1270" t="str">
        <f t="shared" si="6"/>
        <v/>
      </c>
      <c r="O21" s="1271">
        <f t="shared" si="6"/>
        <v>7.75</v>
      </c>
      <c r="P21" s="1271">
        <f t="shared" si="6"/>
        <v>7.75</v>
      </c>
      <c r="Q21" s="1271">
        <f t="shared" si="6"/>
        <v>7.75</v>
      </c>
      <c r="R21" s="1271" t="str">
        <f t="shared" si="6"/>
        <v/>
      </c>
      <c r="S21" s="1271">
        <f t="shared" si="6"/>
        <v>7.5</v>
      </c>
      <c r="T21" s="1272">
        <f t="shared" si="6"/>
        <v>7.25</v>
      </c>
      <c r="U21" s="1270" t="str">
        <f t="shared" si="6"/>
        <v/>
      </c>
      <c r="V21" s="1271">
        <f t="shared" si="6"/>
        <v>7.75</v>
      </c>
      <c r="W21" s="1271">
        <f t="shared" si="6"/>
        <v>7.75</v>
      </c>
      <c r="X21" s="1271">
        <f t="shared" si="6"/>
        <v>7.75</v>
      </c>
      <c r="Y21" s="1271" t="str">
        <f t="shared" si="6"/>
        <v/>
      </c>
      <c r="Z21" s="1271">
        <f t="shared" si="6"/>
        <v>7.5</v>
      </c>
      <c r="AA21" s="1272">
        <f t="shared" si="6"/>
        <v>7.25</v>
      </c>
      <c r="AB21" s="1270" t="str">
        <f t="shared" si="6"/>
        <v/>
      </c>
      <c r="AC21" s="1271">
        <f t="shared" si="6"/>
        <v>7.75</v>
      </c>
      <c r="AD21" s="1271">
        <f t="shared" si="6"/>
        <v>7.75</v>
      </c>
      <c r="AE21" s="1271">
        <f t="shared" si="6"/>
        <v>7.75</v>
      </c>
      <c r="AF21" s="1271" t="str">
        <f t="shared" si="6"/>
        <v/>
      </c>
      <c r="AG21" s="1271">
        <f t="shared" si="6"/>
        <v>7.5</v>
      </c>
      <c r="AH21" s="1272">
        <f t="shared" si="6"/>
        <v>7.25</v>
      </c>
      <c r="AI21" s="1273" t="str">
        <f t="shared" si="6"/>
        <v/>
      </c>
      <c r="AJ21" s="1271">
        <f t="shared" si="6"/>
        <v>7.75</v>
      </c>
      <c r="AK21" s="1271">
        <f t="shared" si="6"/>
        <v>7.75</v>
      </c>
      <c r="AL21" s="1274">
        <f>SUM(G21:AH21)</f>
        <v>128.75</v>
      </c>
      <c r="AM21" s="1275">
        <f>AL21/4</f>
        <v>32.1875</v>
      </c>
      <c r="AN21" s="1276" t="str">
        <f>IF(C20="","",C20)</f>
        <v/>
      </c>
      <c r="AO21" s="1277" t="str">
        <f>IF(D20="","",D20)</f>
        <v/>
      </c>
      <c r="AP21" s="1278" t="str">
        <f>IF(D20&lt;&gt;"",VLOOKUP(D20,$AU$2:$AV$6,2,FALSE),"")</f>
        <v/>
      </c>
      <c r="AQ21" s="1275">
        <f>ROUNDDOWN(AL21/$AL$6,2)</f>
        <v>0.83</v>
      </c>
      <c r="AR21" s="1275">
        <f>IF(AP21=1,"",AQ21)</f>
        <v>0.83</v>
      </c>
    </row>
    <row r="22" spans="1:44" ht="15.9" customHeight="1">
      <c r="A22" s="1213"/>
      <c r="B22" s="2581" t="s">
        <v>1980</v>
      </c>
      <c r="C22" s="2566"/>
      <c r="D22" s="2568"/>
      <c r="E22" s="2570"/>
      <c r="F22" s="1258" t="s">
        <v>1973</v>
      </c>
      <c r="G22" s="1259"/>
      <c r="H22" s="1260"/>
      <c r="I22" s="1261"/>
      <c r="J22" s="1261"/>
      <c r="K22" s="1261"/>
      <c r="L22" s="1261"/>
      <c r="M22" s="1262" t="s">
        <v>2124</v>
      </c>
      <c r="N22" s="1259" t="s">
        <v>2129</v>
      </c>
      <c r="O22" s="1260"/>
      <c r="P22" s="1261" t="s">
        <v>931</v>
      </c>
      <c r="Q22" s="1261" t="s">
        <v>931</v>
      </c>
      <c r="R22" s="1261" t="s">
        <v>931</v>
      </c>
      <c r="S22" s="1261"/>
      <c r="T22" s="1262" t="s">
        <v>2124</v>
      </c>
      <c r="U22" s="1259" t="s">
        <v>2129</v>
      </c>
      <c r="V22" s="1260"/>
      <c r="W22" s="1261" t="s">
        <v>931</v>
      </c>
      <c r="X22" s="1261" t="s">
        <v>931</v>
      </c>
      <c r="Y22" s="1261" t="s">
        <v>931</v>
      </c>
      <c r="Z22" s="1261"/>
      <c r="AA22" s="1262" t="s">
        <v>2124</v>
      </c>
      <c r="AB22" s="1259" t="s">
        <v>2129</v>
      </c>
      <c r="AC22" s="1260"/>
      <c r="AD22" s="1261" t="s">
        <v>931</v>
      </c>
      <c r="AE22" s="1261" t="s">
        <v>931</v>
      </c>
      <c r="AF22" s="1261" t="s">
        <v>931</v>
      </c>
      <c r="AG22" s="1261"/>
      <c r="AH22" s="1262" t="s">
        <v>2124</v>
      </c>
      <c r="AI22" s="1279" t="s">
        <v>2129</v>
      </c>
      <c r="AJ22" s="1260"/>
      <c r="AK22" s="1260" t="s">
        <v>931</v>
      </c>
      <c r="AL22" s="1264">
        <f>SUM(G23:AK23)</f>
        <v>136.5</v>
      </c>
      <c r="AM22" s="1265"/>
      <c r="AN22" s="1266"/>
      <c r="AO22" s="1267"/>
      <c r="AP22" s="1265"/>
      <c r="AQ22" s="1268"/>
      <c r="AR22" s="1268"/>
    </row>
    <row r="23" spans="1:44" ht="15.9" customHeight="1">
      <c r="A23" s="1213"/>
      <c r="B23" s="2581"/>
      <c r="C23" s="2582"/>
      <c r="D23" s="2583"/>
      <c r="E23" s="2584"/>
      <c r="F23" s="1269" t="s">
        <v>1974</v>
      </c>
      <c r="G23" s="1270" t="str">
        <f t="shared" ref="G23:AK23" si="7">IF(G22&lt;&gt;"",VLOOKUP(G22,$AC$197:$AL$221,9,FALSE),"")</f>
        <v/>
      </c>
      <c r="H23" s="1271" t="str">
        <f t="shared" si="7"/>
        <v/>
      </c>
      <c r="I23" s="1271" t="str">
        <f t="shared" si="7"/>
        <v/>
      </c>
      <c r="J23" s="1271" t="str">
        <f t="shared" si="7"/>
        <v/>
      </c>
      <c r="K23" s="1271" t="str">
        <f t="shared" si="7"/>
        <v/>
      </c>
      <c r="L23" s="1271" t="str">
        <f t="shared" si="7"/>
        <v/>
      </c>
      <c r="M23" s="1272">
        <f t="shared" si="7"/>
        <v>7.5</v>
      </c>
      <c r="N23" s="1270">
        <f t="shared" si="7"/>
        <v>7.25</v>
      </c>
      <c r="O23" s="1271" t="str">
        <f t="shared" si="7"/>
        <v/>
      </c>
      <c r="P23" s="1271">
        <f t="shared" si="7"/>
        <v>7.75</v>
      </c>
      <c r="Q23" s="1271">
        <f t="shared" si="7"/>
        <v>7.75</v>
      </c>
      <c r="R23" s="1271">
        <f t="shared" si="7"/>
        <v>7.75</v>
      </c>
      <c r="S23" s="1271" t="str">
        <f t="shared" si="7"/>
        <v/>
      </c>
      <c r="T23" s="1272">
        <f t="shared" si="7"/>
        <v>7.5</v>
      </c>
      <c r="U23" s="1270">
        <f t="shared" si="7"/>
        <v>7.25</v>
      </c>
      <c r="V23" s="1271" t="str">
        <f t="shared" si="7"/>
        <v/>
      </c>
      <c r="W23" s="1271">
        <f t="shared" si="7"/>
        <v>7.75</v>
      </c>
      <c r="X23" s="1271">
        <f t="shared" si="7"/>
        <v>7.75</v>
      </c>
      <c r="Y23" s="1271">
        <f t="shared" si="7"/>
        <v>7.75</v>
      </c>
      <c r="Z23" s="1271" t="str">
        <f t="shared" si="7"/>
        <v/>
      </c>
      <c r="AA23" s="1272">
        <f t="shared" si="7"/>
        <v>7.5</v>
      </c>
      <c r="AB23" s="1270">
        <f t="shared" si="7"/>
        <v>7.25</v>
      </c>
      <c r="AC23" s="1271" t="str">
        <f t="shared" si="7"/>
        <v/>
      </c>
      <c r="AD23" s="1271">
        <f t="shared" si="7"/>
        <v>7.75</v>
      </c>
      <c r="AE23" s="1271">
        <f t="shared" si="7"/>
        <v>7.75</v>
      </c>
      <c r="AF23" s="1271">
        <f t="shared" si="7"/>
        <v>7.75</v>
      </c>
      <c r="AG23" s="1271" t="str">
        <f t="shared" si="7"/>
        <v/>
      </c>
      <c r="AH23" s="1272">
        <f t="shared" si="7"/>
        <v>7.5</v>
      </c>
      <c r="AI23" s="1273">
        <f t="shared" si="7"/>
        <v>7.25</v>
      </c>
      <c r="AJ23" s="1271" t="str">
        <f t="shared" si="7"/>
        <v/>
      </c>
      <c r="AK23" s="1271">
        <f t="shared" si="7"/>
        <v>7.75</v>
      </c>
      <c r="AL23" s="1274">
        <f>SUM(G23:AH23)</f>
        <v>121.5</v>
      </c>
      <c r="AM23" s="1275">
        <f>AL23/4</f>
        <v>30.375</v>
      </c>
      <c r="AN23" s="1276" t="str">
        <f>IF(C22="","",C22)</f>
        <v/>
      </c>
      <c r="AO23" s="1277" t="str">
        <f>IF(D22="","",D22)</f>
        <v/>
      </c>
      <c r="AP23" s="1278" t="str">
        <f>IF(D22&lt;&gt;"",VLOOKUP(D22,$AU$2:$AV$6,2,FALSE),"")</f>
        <v/>
      </c>
      <c r="AQ23" s="1275">
        <f>ROUNDDOWN(AL23/$AL$6,2)</f>
        <v>0.78</v>
      </c>
      <c r="AR23" s="1275">
        <f>IF(AP23=1,"",AQ23)</f>
        <v>0.78</v>
      </c>
    </row>
    <row r="24" spans="1:44" ht="15.9" customHeight="1">
      <c r="A24" s="1213"/>
      <c r="B24" s="2581" t="s">
        <v>1981</v>
      </c>
      <c r="C24" s="2566"/>
      <c r="D24" s="2568"/>
      <c r="E24" s="2570"/>
      <c r="F24" s="1258" t="s">
        <v>1973</v>
      </c>
      <c r="G24" s="1259"/>
      <c r="H24" s="1260"/>
      <c r="I24" s="1261"/>
      <c r="J24" s="1261"/>
      <c r="K24" s="1261"/>
      <c r="L24" s="1261"/>
      <c r="M24" s="1262"/>
      <c r="N24" s="1259"/>
      <c r="O24" s="1260"/>
      <c r="P24" s="1261"/>
      <c r="Q24" s="1261"/>
      <c r="R24" s="1261"/>
      <c r="S24" s="1261"/>
      <c r="T24" s="1262"/>
      <c r="U24" s="1259"/>
      <c r="V24" s="1260"/>
      <c r="W24" s="1261"/>
      <c r="X24" s="1261"/>
      <c r="Y24" s="1261"/>
      <c r="Z24" s="1261"/>
      <c r="AA24" s="1262"/>
      <c r="AB24" s="1259"/>
      <c r="AC24" s="1260"/>
      <c r="AD24" s="1261"/>
      <c r="AE24" s="1261"/>
      <c r="AF24" s="1261"/>
      <c r="AG24" s="1261"/>
      <c r="AH24" s="1262"/>
      <c r="AI24" s="1279"/>
      <c r="AJ24" s="1260"/>
      <c r="AK24" s="1260"/>
      <c r="AL24" s="1264">
        <f>SUM(G25:AK25)</f>
        <v>0</v>
      </c>
      <c r="AM24" s="1265"/>
      <c r="AN24" s="1266"/>
      <c r="AO24" s="1267"/>
      <c r="AP24" s="1265"/>
      <c r="AQ24" s="1268"/>
      <c r="AR24" s="1268"/>
    </row>
    <row r="25" spans="1:44" ht="15.9" customHeight="1">
      <c r="A25" s="1213"/>
      <c r="B25" s="2581"/>
      <c r="C25" s="2582"/>
      <c r="D25" s="2583"/>
      <c r="E25" s="2584"/>
      <c r="F25" s="1269" t="s">
        <v>1974</v>
      </c>
      <c r="G25" s="1270" t="str">
        <f t="shared" ref="G25:AK25" si="8">IF(G24&lt;&gt;"",VLOOKUP(G24,$AC$197:$AL$221,9,FALSE),"")</f>
        <v/>
      </c>
      <c r="H25" s="1271" t="str">
        <f t="shared" si="8"/>
        <v/>
      </c>
      <c r="I25" s="1271" t="str">
        <f t="shared" si="8"/>
        <v/>
      </c>
      <c r="J25" s="1271" t="str">
        <f t="shared" si="8"/>
        <v/>
      </c>
      <c r="K25" s="1271" t="str">
        <f t="shared" si="8"/>
        <v/>
      </c>
      <c r="L25" s="1271" t="str">
        <f t="shared" si="8"/>
        <v/>
      </c>
      <c r="M25" s="1272" t="str">
        <f t="shared" si="8"/>
        <v/>
      </c>
      <c r="N25" s="1270" t="str">
        <f t="shared" si="8"/>
        <v/>
      </c>
      <c r="O25" s="1271" t="str">
        <f t="shared" si="8"/>
        <v/>
      </c>
      <c r="P25" s="1271" t="str">
        <f t="shared" si="8"/>
        <v/>
      </c>
      <c r="Q25" s="1271" t="str">
        <f t="shared" si="8"/>
        <v/>
      </c>
      <c r="R25" s="1271" t="str">
        <f t="shared" si="8"/>
        <v/>
      </c>
      <c r="S25" s="1271" t="str">
        <f t="shared" si="8"/>
        <v/>
      </c>
      <c r="T25" s="1272" t="str">
        <f t="shared" si="8"/>
        <v/>
      </c>
      <c r="U25" s="1270" t="str">
        <f t="shared" si="8"/>
        <v/>
      </c>
      <c r="V25" s="1271" t="str">
        <f t="shared" si="8"/>
        <v/>
      </c>
      <c r="W25" s="1271" t="str">
        <f t="shared" si="8"/>
        <v/>
      </c>
      <c r="X25" s="1271" t="str">
        <f t="shared" si="8"/>
        <v/>
      </c>
      <c r="Y25" s="1271" t="str">
        <f t="shared" si="8"/>
        <v/>
      </c>
      <c r="Z25" s="1271" t="str">
        <f t="shared" si="8"/>
        <v/>
      </c>
      <c r="AA25" s="1272" t="str">
        <f t="shared" si="8"/>
        <v/>
      </c>
      <c r="AB25" s="1270" t="str">
        <f t="shared" si="8"/>
        <v/>
      </c>
      <c r="AC25" s="1271" t="str">
        <f t="shared" si="8"/>
        <v/>
      </c>
      <c r="AD25" s="1271" t="str">
        <f t="shared" si="8"/>
        <v/>
      </c>
      <c r="AE25" s="1271" t="str">
        <f t="shared" si="8"/>
        <v/>
      </c>
      <c r="AF25" s="1271" t="str">
        <f t="shared" si="8"/>
        <v/>
      </c>
      <c r="AG25" s="1271" t="str">
        <f t="shared" si="8"/>
        <v/>
      </c>
      <c r="AH25" s="1272" t="str">
        <f t="shared" si="8"/>
        <v/>
      </c>
      <c r="AI25" s="1273" t="str">
        <f t="shared" si="8"/>
        <v/>
      </c>
      <c r="AJ25" s="1271" t="str">
        <f t="shared" si="8"/>
        <v/>
      </c>
      <c r="AK25" s="1271" t="str">
        <f t="shared" si="8"/>
        <v/>
      </c>
      <c r="AL25" s="1274">
        <f>SUM(G25:AH25)</f>
        <v>0</v>
      </c>
      <c r="AM25" s="1275">
        <f>AL25/4</f>
        <v>0</v>
      </c>
      <c r="AN25" s="1276" t="str">
        <f>IF(C24="","",C24)</f>
        <v/>
      </c>
      <c r="AO25" s="1277" t="str">
        <f>IF(D24="","",D24)</f>
        <v/>
      </c>
      <c r="AP25" s="1278" t="str">
        <f>IF(D24&lt;&gt;"",VLOOKUP(D24,$AU$2:$AV$6,2,FALSE),"")</f>
        <v/>
      </c>
      <c r="AQ25" s="1275">
        <f>ROUNDDOWN(AL25/$AL$6,2)</f>
        <v>0</v>
      </c>
      <c r="AR25" s="1275">
        <f>IF(AP25=1,"",AQ25)</f>
        <v>0</v>
      </c>
    </row>
    <row r="26" spans="1:44" ht="15.9" customHeight="1">
      <c r="A26" s="1213"/>
      <c r="B26" s="2581" t="s">
        <v>1982</v>
      </c>
      <c r="C26" s="2566"/>
      <c r="D26" s="2568"/>
      <c r="E26" s="2570"/>
      <c r="F26" s="1258" t="s">
        <v>1973</v>
      </c>
      <c r="G26" s="1259"/>
      <c r="H26" s="1260"/>
      <c r="I26" s="1261"/>
      <c r="J26" s="1261"/>
      <c r="K26" s="1261"/>
      <c r="L26" s="1261"/>
      <c r="M26" s="1262"/>
      <c r="N26" s="1259"/>
      <c r="O26" s="1260"/>
      <c r="P26" s="1261"/>
      <c r="Q26" s="1261"/>
      <c r="R26" s="1261"/>
      <c r="S26" s="1261"/>
      <c r="T26" s="1262"/>
      <c r="U26" s="1259"/>
      <c r="V26" s="1260"/>
      <c r="W26" s="1261"/>
      <c r="X26" s="1261"/>
      <c r="Y26" s="1261"/>
      <c r="Z26" s="1261"/>
      <c r="AA26" s="1262"/>
      <c r="AB26" s="1259"/>
      <c r="AC26" s="1260"/>
      <c r="AD26" s="1261"/>
      <c r="AE26" s="1261"/>
      <c r="AF26" s="1261"/>
      <c r="AG26" s="1261"/>
      <c r="AH26" s="1262"/>
      <c r="AI26" s="1263"/>
      <c r="AJ26" s="1261"/>
      <c r="AK26" s="1261"/>
      <c r="AL26" s="1264">
        <f>SUM(G27:AK27)</f>
        <v>0</v>
      </c>
      <c r="AM26" s="1265"/>
      <c r="AN26" s="1266"/>
      <c r="AO26" s="1267"/>
      <c r="AP26" s="1265"/>
      <c r="AQ26" s="1268"/>
      <c r="AR26" s="1268"/>
    </row>
    <row r="27" spans="1:44" ht="15.9" customHeight="1">
      <c r="A27" s="1213"/>
      <c r="B27" s="2581"/>
      <c r="C27" s="2582"/>
      <c r="D27" s="2583"/>
      <c r="E27" s="2584"/>
      <c r="F27" s="1269" t="s">
        <v>1974</v>
      </c>
      <c r="G27" s="1270" t="str">
        <f t="shared" ref="G27:AK27" si="9">IF(G26&lt;&gt;"",VLOOKUP(G26,$AC$197:$AL$221,9,FALSE),"")</f>
        <v/>
      </c>
      <c r="H27" s="1271" t="str">
        <f t="shared" si="9"/>
        <v/>
      </c>
      <c r="I27" s="1271" t="str">
        <f t="shared" si="9"/>
        <v/>
      </c>
      <c r="J27" s="1271" t="str">
        <f t="shared" si="9"/>
        <v/>
      </c>
      <c r="K27" s="1271" t="str">
        <f t="shared" si="9"/>
        <v/>
      </c>
      <c r="L27" s="1271" t="str">
        <f t="shared" si="9"/>
        <v/>
      </c>
      <c r="M27" s="1272" t="str">
        <f t="shared" si="9"/>
        <v/>
      </c>
      <c r="N27" s="1270" t="str">
        <f t="shared" si="9"/>
        <v/>
      </c>
      <c r="O27" s="1271" t="str">
        <f t="shared" si="9"/>
        <v/>
      </c>
      <c r="P27" s="1271" t="str">
        <f t="shared" si="9"/>
        <v/>
      </c>
      <c r="Q27" s="1271" t="str">
        <f t="shared" si="9"/>
        <v/>
      </c>
      <c r="R27" s="1271" t="str">
        <f t="shared" si="9"/>
        <v/>
      </c>
      <c r="S27" s="1271" t="str">
        <f t="shared" si="9"/>
        <v/>
      </c>
      <c r="T27" s="1272" t="str">
        <f t="shared" si="9"/>
        <v/>
      </c>
      <c r="U27" s="1270" t="str">
        <f t="shared" si="9"/>
        <v/>
      </c>
      <c r="V27" s="1271" t="str">
        <f t="shared" si="9"/>
        <v/>
      </c>
      <c r="W27" s="1271" t="str">
        <f t="shared" si="9"/>
        <v/>
      </c>
      <c r="X27" s="1271" t="str">
        <f t="shared" si="9"/>
        <v/>
      </c>
      <c r="Y27" s="1271" t="str">
        <f t="shared" si="9"/>
        <v/>
      </c>
      <c r="Z27" s="1271" t="str">
        <f t="shared" si="9"/>
        <v/>
      </c>
      <c r="AA27" s="1272" t="str">
        <f t="shared" si="9"/>
        <v/>
      </c>
      <c r="AB27" s="1270" t="str">
        <f t="shared" si="9"/>
        <v/>
      </c>
      <c r="AC27" s="1271" t="str">
        <f t="shared" si="9"/>
        <v/>
      </c>
      <c r="AD27" s="1271" t="str">
        <f t="shared" si="9"/>
        <v/>
      </c>
      <c r="AE27" s="1271" t="str">
        <f t="shared" si="9"/>
        <v/>
      </c>
      <c r="AF27" s="1271" t="str">
        <f t="shared" si="9"/>
        <v/>
      </c>
      <c r="AG27" s="1271" t="str">
        <f t="shared" si="9"/>
        <v/>
      </c>
      <c r="AH27" s="1272" t="str">
        <f t="shared" si="9"/>
        <v/>
      </c>
      <c r="AI27" s="1273" t="str">
        <f t="shared" si="9"/>
        <v/>
      </c>
      <c r="AJ27" s="1271" t="str">
        <f t="shared" si="9"/>
        <v/>
      </c>
      <c r="AK27" s="1271" t="str">
        <f t="shared" si="9"/>
        <v/>
      </c>
      <c r="AL27" s="1274">
        <f>SUM(G27:AH27)</f>
        <v>0</v>
      </c>
      <c r="AM27" s="1275">
        <f>AL27/4</f>
        <v>0</v>
      </c>
      <c r="AN27" s="1276" t="str">
        <f>IF(C26="","",C26)</f>
        <v/>
      </c>
      <c r="AO27" s="1277" t="str">
        <f>IF(D26="","",D26)</f>
        <v/>
      </c>
      <c r="AP27" s="1278" t="str">
        <f>IF(D26&lt;&gt;"",VLOOKUP(D26,$AU$2:$AV$6,2,FALSE),"")</f>
        <v/>
      </c>
      <c r="AQ27" s="1275">
        <f>ROUNDDOWN(AL27/$AL$6,2)</f>
        <v>0</v>
      </c>
      <c r="AR27" s="1275">
        <f>IF(AP27=1,"",AQ27)</f>
        <v>0</v>
      </c>
    </row>
    <row r="28" spans="1:44" ht="15.9" customHeight="1">
      <c r="A28" s="1213"/>
      <c r="B28" s="2581" t="s">
        <v>1983</v>
      </c>
      <c r="C28" s="2566"/>
      <c r="D28" s="2568"/>
      <c r="E28" s="2570"/>
      <c r="F28" s="1258" t="s">
        <v>1973</v>
      </c>
      <c r="G28" s="1259"/>
      <c r="H28" s="1260"/>
      <c r="I28" s="1261"/>
      <c r="J28" s="1261"/>
      <c r="K28" s="1261"/>
      <c r="L28" s="1261"/>
      <c r="M28" s="1262"/>
      <c r="N28" s="1259"/>
      <c r="O28" s="1260"/>
      <c r="P28" s="1261"/>
      <c r="Q28" s="1261"/>
      <c r="R28" s="1261"/>
      <c r="S28" s="1261"/>
      <c r="T28" s="1262"/>
      <c r="U28" s="1259"/>
      <c r="V28" s="1260"/>
      <c r="W28" s="1261"/>
      <c r="X28" s="1261"/>
      <c r="Y28" s="1261"/>
      <c r="Z28" s="1261"/>
      <c r="AA28" s="1262"/>
      <c r="AB28" s="1259"/>
      <c r="AC28" s="1260"/>
      <c r="AD28" s="1261"/>
      <c r="AE28" s="1261"/>
      <c r="AF28" s="1261"/>
      <c r="AG28" s="1261"/>
      <c r="AH28" s="1262"/>
      <c r="AI28" s="1263"/>
      <c r="AJ28" s="1261"/>
      <c r="AK28" s="1261"/>
      <c r="AL28" s="1264">
        <f>SUM(G29:AK29)</f>
        <v>0</v>
      </c>
      <c r="AM28" s="1265"/>
      <c r="AN28" s="1266"/>
      <c r="AO28" s="1267"/>
      <c r="AP28" s="1265"/>
      <c r="AQ28" s="1268"/>
      <c r="AR28" s="1268"/>
    </row>
    <row r="29" spans="1:44" ht="15.9" customHeight="1">
      <c r="A29" s="1213"/>
      <c r="B29" s="2581"/>
      <c r="C29" s="2582"/>
      <c r="D29" s="2583"/>
      <c r="E29" s="2584"/>
      <c r="F29" s="1269" t="s">
        <v>1974</v>
      </c>
      <c r="G29" s="1270" t="str">
        <f t="shared" ref="G29:AK29" si="10">IF(G28&lt;&gt;"",VLOOKUP(G28,$AC$197:$AL$221,9,FALSE),"")</f>
        <v/>
      </c>
      <c r="H29" s="1271" t="str">
        <f t="shared" si="10"/>
        <v/>
      </c>
      <c r="I29" s="1271" t="str">
        <f t="shared" si="10"/>
        <v/>
      </c>
      <c r="J29" s="1271" t="str">
        <f t="shared" si="10"/>
        <v/>
      </c>
      <c r="K29" s="1271" t="str">
        <f t="shared" si="10"/>
        <v/>
      </c>
      <c r="L29" s="1271" t="str">
        <f t="shared" si="10"/>
        <v/>
      </c>
      <c r="M29" s="1272" t="str">
        <f t="shared" si="10"/>
        <v/>
      </c>
      <c r="N29" s="1270" t="str">
        <f t="shared" si="10"/>
        <v/>
      </c>
      <c r="O29" s="1271" t="str">
        <f t="shared" si="10"/>
        <v/>
      </c>
      <c r="P29" s="1271" t="str">
        <f t="shared" si="10"/>
        <v/>
      </c>
      <c r="Q29" s="1271" t="str">
        <f t="shared" si="10"/>
        <v/>
      </c>
      <c r="R29" s="1271" t="str">
        <f t="shared" si="10"/>
        <v/>
      </c>
      <c r="S29" s="1271" t="str">
        <f t="shared" si="10"/>
        <v/>
      </c>
      <c r="T29" s="1272" t="str">
        <f t="shared" si="10"/>
        <v/>
      </c>
      <c r="U29" s="1270" t="str">
        <f t="shared" si="10"/>
        <v/>
      </c>
      <c r="V29" s="1271" t="str">
        <f t="shared" si="10"/>
        <v/>
      </c>
      <c r="W29" s="1271" t="str">
        <f t="shared" si="10"/>
        <v/>
      </c>
      <c r="X29" s="1271" t="str">
        <f t="shared" si="10"/>
        <v/>
      </c>
      <c r="Y29" s="1271" t="str">
        <f t="shared" si="10"/>
        <v/>
      </c>
      <c r="Z29" s="1271" t="str">
        <f t="shared" si="10"/>
        <v/>
      </c>
      <c r="AA29" s="1272" t="str">
        <f t="shared" si="10"/>
        <v/>
      </c>
      <c r="AB29" s="1270" t="str">
        <f t="shared" si="10"/>
        <v/>
      </c>
      <c r="AC29" s="1271" t="str">
        <f t="shared" si="10"/>
        <v/>
      </c>
      <c r="AD29" s="1271" t="str">
        <f t="shared" si="10"/>
        <v/>
      </c>
      <c r="AE29" s="1271" t="str">
        <f t="shared" si="10"/>
        <v/>
      </c>
      <c r="AF29" s="1271" t="str">
        <f t="shared" si="10"/>
        <v/>
      </c>
      <c r="AG29" s="1271" t="str">
        <f t="shared" si="10"/>
        <v/>
      </c>
      <c r="AH29" s="1272" t="str">
        <f t="shared" si="10"/>
        <v/>
      </c>
      <c r="AI29" s="1273" t="str">
        <f t="shared" si="10"/>
        <v/>
      </c>
      <c r="AJ29" s="1271" t="str">
        <f t="shared" si="10"/>
        <v/>
      </c>
      <c r="AK29" s="1271" t="str">
        <f t="shared" si="10"/>
        <v/>
      </c>
      <c r="AL29" s="1274">
        <f>SUM(G29:AH29)</f>
        <v>0</v>
      </c>
      <c r="AM29" s="1275">
        <f>AL29/4</f>
        <v>0</v>
      </c>
      <c r="AN29" s="1276" t="str">
        <f>IF(C28="","",C28)</f>
        <v/>
      </c>
      <c r="AO29" s="1277" t="str">
        <f>IF(D28="","",D28)</f>
        <v/>
      </c>
      <c r="AP29" s="1278" t="str">
        <f>IF(D28&lt;&gt;"",VLOOKUP(D28,$AU$2:$AV$6,2,FALSE),"")</f>
        <v/>
      </c>
      <c r="AQ29" s="1275">
        <f>ROUNDDOWN(AL29/$AL$6,2)</f>
        <v>0</v>
      </c>
      <c r="AR29" s="1275">
        <f>IF(AP29=1,"",AQ29)</f>
        <v>0</v>
      </c>
    </row>
    <row r="30" spans="1:44" ht="15.9" customHeight="1">
      <c r="A30" s="1213"/>
      <c r="B30" s="2581" t="s">
        <v>1984</v>
      </c>
      <c r="C30" s="2566"/>
      <c r="D30" s="2568"/>
      <c r="E30" s="2570"/>
      <c r="F30" s="1258" t="s">
        <v>1973</v>
      </c>
      <c r="G30" s="1259"/>
      <c r="H30" s="1260"/>
      <c r="I30" s="1261"/>
      <c r="J30" s="1261"/>
      <c r="K30" s="1261"/>
      <c r="L30" s="1261"/>
      <c r="M30" s="1262"/>
      <c r="N30" s="1259"/>
      <c r="O30" s="1260"/>
      <c r="P30" s="1261"/>
      <c r="Q30" s="1261"/>
      <c r="R30" s="1261"/>
      <c r="S30" s="1261"/>
      <c r="T30" s="1262"/>
      <c r="U30" s="1259"/>
      <c r="V30" s="1260"/>
      <c r="W30" s="1261"/>
      <c r="X30" s="1261"/>
      <c r="Y30" s="1261"/>
      <c r="Z30" s="1261"/>
      <c r="AA30" s="1262"/>
      <c r="AB30" s="1259"/>
      <c r="AC30" s="1260"/>
      <c r="AD30" s="1261"/>
      <c r="AE30" s="1261"/>
      <c r="AF30" s="1261"/>
      <c r="AG30" s="1261"/>
      <c r="AH30" s="1262"/>
      <c r="AI30" s="1279"/>
      <c r="AJ30" s="1260"/>
      <c r="AK30" s="1260"/>
      <c r="AL30" s="1264">
        <f>SUM(G31:AK31)</f>
        <v>0</v>
      </c>
      <c r="AM30" s="1265"/>
      <c r="AN30" s="1266"/>
      <c r="AO30" s="1267"/>
      <c r="AP30" s="1265"/>
      <c r="AQ30" s="1268"/>
      <c r="AR30" s="1268"/>
    </row>
    <row r="31" spans="1:44" ht="15.9" customHeight="1">
      <c r="A31" s="1213"/>
      <c r="B31" s="2581"/>
      <c r="C31" s="2582"/>
      <c r="D31" s="2583"/>
      <c r="E31" s="2584"/>
      <c r="F31" s="1269" t="s">
        <v>1974</v>
      </c>
      <c r="G31" s="1270" t="str">
        <f t="shared" ref="G31:AK31" si="11">IF(G30&lt;&gt;"",VLOOKUP(G30,$AC$197:$AL$221,9,FALSE),"")</f>
        <v/>
      </c>
      <c r="H31" s="1271" t="str">
        <f t="shared" si="11"/>
        <v/>
      </c>
      <c r="I31" s="1271" t="str">
        <f t="shared" si="11"/>
        <v/>
      </c>
      <c r="J31" s="1271" t="str">
        <f t="shared" si="11"/>
        <v/>
      </c>
      <c r="K31" s="1271" t="str">
        <f t="shared" si="11"/>
        <v/>
      </c>
      <c r="L31" s="1271" t="str">
        <f t="shared" si="11"/>
        <v/>
      </c>
      <c r="M31" s="1272" t="str">
        <f t="shared" si="11"/>
        <v/>
      </c>
      <c r="N31" s="1270" t="str">
        <f t="shared" si="11"/>
        <v/>
      </c>
      <c r="O31" s="1271" t="str">
        <f t="shared" si="11"/>
        <v/>
      </c>
      <c r="P31" s="1271" t="str">
        <f t="shared" si="11"/>
        <v/>
      </c>
      <c r="Q31" s="1271" t="str">
        <f t="shared" si="11"/>
        <v/>
      </c>
      <c r="R31" s="1271" t="str">
        <f t="shared" si="11"/>
        <v/>
      </c>
      <c r="S31" s="1271" t="str">
        <f t="shared" si="11"/>
        <v/>
      </c>
      <c r="T31" s="1272" t="str">
        <f t="shared" si="11"/>
        <v/>
      </c>
      <c r="U31" s="1270" t="str">
        <f t="shared" si="11"/>
        <v/>
      </c>
      <c r="V31" s="1271" t="str">
        <f t="shared" si="11"/>
        <v/>
      </c>
      <c r="W31" s="1271" t="str">
        <f t="shared" si="11"/>
        <v/>
      </c>
      <c r="X31" s="1271" t="str">
        <f t="shared" si="11"/>
        <v/>
      </c>
      <c r="Y31" s="1271" t="str">
        <f t="shared" si="11"/>
        <v/>
      </c>
      <c r="Z31" s="1271" t="str">
        <f t="shared" si="11"/>
        <v/>
      </c>
      <c r="AA31" s="1272" t="str">
        <f t="shared" si="11"/>
        <v/>
      </c>
      <c r="AB31" s="1270" t="str">
        <f t="shared" si="11"/>
        <v/>
      </c>
      <c r="AC31" s="1271" t="str">
        <f t="shared" si="11"/>
        <v/>
      </c>
      <c r="AD31" s="1271" t="str">
        <f t="shared" si="11"/>
        <v/>
      </c>
      <c r="AE31" s="1271" t="str">
        <f t="shared" si="11"/>
        <v/>
      </c>
      <c r="AF31" s="1271" t="str">
        <f t="shared" si="11"/>
        <v/>
      </c>
      <c r="AG31" s="1271" t="str">
        <f t="shared" si="11"/>
        <v/>
      </c>
      <c r="AH31" s="1272" t="str">
        <f t="shared" si="11"/>
        <v/>
      </c>
      <c r="AI31" s="1273" t="str">
        <f t="shared" si="11"/>
        <v/>
      </c>
      <c r="AJ31" s="1271" t="str">
        <f t="shared" si="11"/>
        <v/>
      </c>
      <c r="AK31" s="1271" t="str">
        <f t="shared" si="11"/>
        <v/>
      </c>
      <c r="AL31" s="1274">
        <f>SUM(G31:AH31)</f>
        <v>0</v>
      </c>
      <c r="AM31" s="1275">
        <f>AL31/4</f>
        <v>0</v>
      </c>
      <c r="AN31" s="1276" t="str">
        <f>IF(C30="","",C30)</f>
        <v/>
      </c>
      <c r="AO31" s="1277" t="str">
        <f>IF(D30="","",D30)</f>
        <v/>
      </c>
      <c r="AP31" s="1278" t="str">
        <f>IF(D30&lt;&gt;"",VLOOKUP(D30,$AU$2:$AV$6,2,FALSE),"")</f>
        <v/>
      </c>
      <c r="AQ31" s="1275">
        <f>ROUNDDOWN(AL31/$AL$6,2)</f>
        <v>0</v>
      </c>
      <c r="AR31" s="1275">
        <f>IF(AP31=1,"",AQ31)</f>
        <v>0</v>
      </c>
    </row>
    <row r="32" spans="1:44" ht="15.9" customHeight="1">
      <c r="A32" s="1213"/>
      <c r="B32" s="2581" t="s">
        <v>1985</v>
      </c>
      <c r="C32" s="2566"/>
      <c r="D32" s="2568"/>
      <c r="E32" s="2570"/>
      <c r="F32" s="1258" t="s">
        <v>1973</v>
      </c>
      <c r="G32" s="1259"/>
      <c r="H32" s="1260"/>
      <c r="I32" s="1261"/>
      <c r="J32" s="1261"/>
      <c r="K32" s="1261"/>
      <c r="L32" s="1261"/>
      <c r="M32" s="1262"/>
      <c r="N32" s="1259"/>
      <c r="O32" s="1260"/>
      <c r="P32" s="1261"/>
      <c r="Q32" s="1261"/>
      <c r="R32" s="1261"/>
      <c r="S32" s="1261"/>
      <c r="T32" s="1262"/>
      <c r="U32" s="1259"/>
      <c r="V32" s="1260"/>
      <c r="W32" s="1261"/>
      <c r="X32" s="1261"/>
      <c r="Y32" s="1261"/>
      <c r="Z32" s="1261"/>
      <c r="AA32" s="1262"/>
      <c r="AB32" s="1259"/>
      <c r="AC32" s="1260"/>
      <c r="AD32" s="1261"/>
      <c r="AE32" s="1261"/>
      <c r="AF32" s="1261"/>
      <c r="AG32" s="1261"/>
      <c r="AH32" s="1262"/>
      <c r="AI32" s="1279"/>
      <c r="AJ32" s="1260"/>
      <c r="AK32" s="1260"/>
      <c r="AL32" s="1264">
        <f>SUM(G33:AK33)</f>
        <v>0</v>
      </c>
      <c r="AM32" s="1265"/>
      <c r="AN32" s="1266"/>
      <c r="AO32" s="1267"/>
      <c r="AP32" s="1265"/>
      <c r="AQ32" s="1268"/>
      <c r="AR32" s="1268"/>
    </row>
    <row r="33" spans="1:44" ht="15.9" customHeight="1">
      <c r="A33" s="1213"/>
      <c r="B33" s="2581"/>
      <c r="C33" s="2582"/>
      <c r="D33" s="2583"/>
      <c r="E33" s="2584"/>
      <c r="F33" s="1269" t="s">
        <v>1974</v>
      </c>
      <c r="G33" s="1270" t="str">
        <f t="shared" ref="G33:AK33" si="12">IF(G32&lt;&gt;"",VLOOKUP(G32,$AC$197:$AL$221,9,FALSE),"")</f>
        <v/>
      </c>
      <c r="H33" s="1271" t="str">
        <f t="shared" si="12"/>
        <v/>
      </c>
      <c r="I33" s="1271" t="str">
        <f t="shared" si="12"/>
        <v/>
      </c>
      <c r="J33" s="1271" t="str">
        <f t="shared" si="12"/>
        <v/>
      </c>
      <c r="K33" s="1271" t="str">
        <f t="shared" si="12"/>
        <v/>
      </c>
      <c r="L33" s="1271" t="str">
        <f t="shared" si="12"/>
        <v/>
      </c>
      <c r="M33" s="1272" t="str">
        <f t="shared" si="12"/>
        <v/>
      </c>
      <c r="N33" s="1270" t="str">
        <f t="shared" si="12"/>
        <v/>
      </c>
      <c r="O33" s="1271" t="str">
        <f t="shared" si="12"/>
        <v/>
      </c>
      <c r="P33" s="1271" t="str">
        <f t="shared" si="12"/>
        <v/>
      </c>
      <c r="Q33" s="1271" t="str">
        <f t="shared" si="12"/>
        <v/>
      </c>
      <c r="R33" s="1271" t="str">
        <f t="shared" si="12"/>
        <v/>
      </c>
      <c r="S33" s="1271" t="str">
        <f t="shared" si="12"/>
        <v/>
      </c>
      <c r="T33" s="1272" t="str">
        <f t="shared" si="12"/>
        <v/>
      </c>
      <c r="U33" s="1270" t="str">
        <f t="shared" si="12"/>
        <v/>
      </c>
      <c r="V33" s="1271" t="str">
        <f t="shared" si="12"/>
        <v/>
      </c>
      <c r="W33" s="1271" t="str">
        <f t="shared" si="12"/>
        <v/>
      </c>
      <c r="X33" s="1271" t="str">
        <f t="shared" si="12"/>
        <v/>
      </c>
      <c r="Y33" s="1271" t="str">
        <f t="shared" si="12"/>
        <v/>
      </c>
      <c r="Z33" s="1271" t="str">
        <f t="shared" si="12"/>
        <v/>
      </c>
      <c r="AA33" s="1272" t="str">
        <f t="shared" si="12"/>
        <v/>
      </c>
      <c r="AB33" s="1270" t="str">
        <f t="shared" si="12"/>
        <v/>
      </c>
      <c r="AC33" s="1271" t="str">
        <f t="shared" si="12"/>
        <v/>
      </c>
      <c r="AD33" s="1271" t="str">
        <f t="shared" si="12"/>
        <v/>
      </c>
      <c r="AE33" s="1271" t="str">
        <f t="shared" si="12"/>
        <v/>
      </c>
      <c r="AF33" s="1271" t="str">
        <f t="shared" si="12"/>
        <v/>
      </c>
      <c r="AG33" s="1271" t="str">
        <f t="shared" si="12"/>
        <v/>
      </c>
      <c r="AH33" s="1272" t="str">
        <f t="shared" si="12"/>
        <v/>
      </c>
      <c r="AI33" s="1273" t="str">
        <f t="shared" si="12"/>
        <v/>
      </c>
      <c r="AJ33" s="1271" t="str">
        <f t="shared" si="12"/>
        <v/>
      </c>
      <c r="AK33" s="1271" t="str">
        <f t="shared" si="12"/>
        <v/>
      </c>
      <c r="AL33" s="1274">
        <f>SUM(G33:AH33)</f>
        <v>0</v>
      </c>
      <c r="AM33" s="1275">
        <f>AL33/4</f>
        <v>0</v>
      </c>
      <c r="AN33" s="1276" t="str">
        <f>IF(C32="","",C32)</f>
        <v/>
      </c>
      <c r="AO33" s="1277" t="str">
        <f>IF(D32="","",D32)</f>
        <v/>
      </c>
      <c r="AP33" s="1278" t="str">
        <f>IF(D32&lt;&gt;"",VLOOKUP(D32,$AU$2:$AV$6,2,FALSE),"")</f>
        <v/>
      </c>
      <c r="AQ33" s="1275">
        <f>ROUNDDOWN(AL33/$AL$6,2)</f>
        <v>0</v>
      </c>
      <c r="AR33" s="1275">
        <f>IF(AP33=1,"",AQ33)</f>
        <v>0</v>
      </c>
    </row>
    <row r="34" spans="1:44" ht="15.9" customHeight="1">
      <c r="A34" s="1213"/>
      <c r="B34" s="2581" t="s">
        <v>1986</v>
      </c>
      <c r="C34" s="2566"/>
      <c r="D34" s="2568"/>
      <c r="E34" s="2570"/>
      <c r="F34" s="1258" t="s">
        <v>1973</v>
      </c>
      <c r="G34" s="1259"/>
      <c r="H34" s="1260"/>
      <c r="I34" s="1261"/>
      <c r="J34" s="1261"/>
      <c r="K34" s="1261"/>
      <c r="L34" s="1261"/>
      <c r="M34" s="1262"/>
      <c r="N34" s="1259"/>
      <c r="O34" s="1260"/>
      <c r="P34" s="1261"/>
      <c r="Q34" s="1261"/>
      <c r="R34" s="1261"/>
      <c r="S34" s="1261"/>
      <c r="T34" s="1262"/>
      <c r="U34" s="1259"/>
      <c r="V34" s="1260"/>
      <c r="W34" s="1261"/>
      <c r="X34" s="1261"/>
      <c r="Y34" s="1261"/>
      <c r="Z34" s="1261"/>
      <c r="AA34" s="1262"/>
      <c r="AB34" s="1259"/>
      <c r="AC34" s="1260"/>
      <c r="AD34" s="1261"/>
      <c r="AE34" s="1261"/>
      <c r="AF34" s="1261"/>
      <c r="AG34" s="1261"/>
      <c r="AH34" s="1262"/>
      <c r="AI34" s="1263"/>
      <c r="AJ34" s="1261"/>
      <c r="AK34" s="1261"/>
      <c r="AL34" s="1264">
        <f>SUM(G35:AK35)</f>
        <v>0</v>
      </c>
      <c r="AM34" s="1265"/>
      <c r="AN34" s="1266"/>
      <c r="AO34" s="1267"/>
      <c r="AP34" s="1265"/>
      <c r="AQ34" s="1268"/>
      <c r="AR34" s="1268"/>
    </row>
    <row r="35" spans="1:44" ht="15.9" customHeight="1">
      <c r="A35" s="1213"/>
      <c r="B35" s="2581"/>
      <c r="C35" s="2582"/>
      <c r="D35" s="2583"/>
      <c r="E35" s="2584"/>
      <c r="F35" s="1269" t="s">
        <v>1974</v>
      </c>
      <c r="G35" s="1270" t="str">
        <f t="shared" ref="G35:AK35" si="13">IF(G34&lt;&gt;"",VLOOKUP(G34,$AC$197:$AL$221,9,FALSE),"")</f>
        <v/>
      </c>
      <c r="H35" s="1271" t="str">
        <f t="shared" si="13"/>
        <v/>
      </c>
      <c r="I35" s="1271" t="str">
        <f t="shared" si="13"/>
        <v/>
      </c>
      <c r="J35" s="1271" t="str">
        <f t="shared" si="13"/>
        <v/>
      </c>
      <c r="K35" s="1271" t="str">
        <f t="shared" si="13"/>
        <v/>
      </c>
      <c r="L35" s="1271" t="str">
        <f t="shared" si="13"/>
        <v/>
      </c>
      <c r="M35" s="1272" t="str">
        <f t="shared" si="13"/>
        <v/>
      </c>
      <c r="N35" s="1270" t="str">
        <f t="shared" si="13"/>
        <v/>
      </c>
      <c r="O35" s="1271" t="str">
        <f t="shared" si="13"/>
        <v/>
      </c>
      <c r="P35" s="1271" t="str">
        <f t="shared" si="13"/>
        <v/>
      </c>
      <c r="Q35" s="1271" t="str">
        <f t="shared" si="13"/>
        <v/>
      </c>
      <c r="R35" s="1271" t="str">
        <f t="shared" si="13"/>
        <v/>
      </c>
      <c r="S35" s="1271" t="str">
        <f t="shared" si="13"/>
        <v/>
      </c>
      <c r="T35" s="1272" t="str">
        <f t="shared" si="13"/>
        <v/>
      </c>
      <c r="U35" s="1270" t="str">
        <f t="shared" si="13"/>
        <v/>
      </c>
      <c r="V35" s="1271" t="str">
        <f t="shared" si="13"/>
        <v/>
      </c>
      <c r="W35" s="1271" t="str">
        <f t="shared" si="13"/>
        <v/>
      </c>
      <c r="X35" s="1271" t="str">
        <f t="shared" si="13"/>
        <v/>
      </c>
      <c r="Y35" s="1271" t="str">
        <f t="shared" si="13"/>
        <v/>
      </c>
      <c r="Z35" s="1271" t="str">
        <f t="shared" si="13"/>
        <v/>
      </c>
      <c r="AA35" s="1272" t="str">
        <f t="shared" si="13"/>
        <v/>
      </c>
      <c r="AB35" s="1270" t="str">
        <f t="shared" si="13"/>
        <v/>
      </c>
      <c r="AC35" s="1271" t="str">
        <f t="shared" si="13"/>
        <v/>
      </c>
      <c r="AD35" s="1271" t="str">
        <f t="shared" si="13"/>
        <v/>
      </c>
      <c r="AE35" s="1271" t="str">
        <f t="shared" si="13"/>
        <v/>
      </c>
      <c r="AF35" s="1271" t="str">
        <f t="shared" si="13"/>
        <v/>
      </c>
      <c r="AG35" s="1271" t="str">
        <f t="shared" si="13"/>
        <v/>
      </c>
      <c r="AH35" s="1272" t="str">
        <f t="shared" si="13"/>
        <v/>
      </c>
      <c r="AI35" s="1273" t="str">
        <f t="shared" si="13"/>
        <v/>
      </c>
      <c r="AJ35" s="1271" t="str">
        <f t="shared" si="13"/>
        <v/>
      </c>
      <c r="AK35" s="1271" t="str">
        <f t="shared" si="13"/>
        <v/>
      </c>
      <c r="AL35" s="1274">
        <f>SUM(G35:AH35)</f>
        <v>0</v>
      </c>
      <c r="AM35" s="1275">
        <f>AL35/4</f>
        <v>0</v>
      </c>
      <c r="AN35" s="1276" t="str">
        <f>IF(C34="","",C34)</f>
        <v/>
      </c>
      <c r="AO35" s="1277" t="str">
        <f>IF(D34="","",D34)</f>
        <v/>
      </c>
      <c r="AP35" s="1278" t="str">
        <f>IF(D34&lt;&gt;"",VLOOKUP(D34,$AU$2:$AV$6,2,FALSE),"")</f>
        <v/>
      </c>
      <c r="AQ35" s="1275">
        <f>ROUNDDOWN(AL35/$AL$6,2)</f>
        <v>0</v>
      </c>
      <c r="AR35" s="1275">
        <f>IF(AP35=1,"",AQ35)</f>
        <v>0</v>
      </c>
    </row>
    <row r="36" spans="1:44" ht="15.9" customHeight="1">
      <c r="A36" s="1213"/>
      <c r="B36" s="2581" t="s">
        <v>1987</v>
      </c>
      <c r="C36" s="2566"/>
      <c r="D36" s="2568"/>
      <c r="E36" s="2570"/>
      <c r="F36" s="1258" t="s">
        <v>1973</v>
      </c>
      <c r="G36" s="1259"/>
      <c r="H36" s="1260"/>
      <c r="I36" s="1261"/>
      <c r="J36" s="1261"/>
      <c r="K36" s="1261"/>
      <c r="L36" s="1261"/>
      <c r="M36" s="1262"/>
      <c r="N36" s="1259"/>
      <c r="O36" s="1260"/>
      <c r="P36" s="1261"/>
      <c r="Q36" s="1261"/>
      <c r="R36" s="1261"/>
      <c r="S36" s="1261"/>
      <c r="T36" s="1262"/>
      <c r="U36" s="1259"/>
      <c r="V36" s="1260"/>
      <c r="W36" s="1261"/>
      <c r="X36" s="1261"/>
      <c r="Y36" s="1261"/>
      <c r="Z36" s="1261"/>
      <c r="AA36" s="1262"/>
      <c r="AB36" s="1259"/>
      <c r="AC36" s="1260"/>
      <c r="AD36" s="1261"/>
      <c r="AE36" s="1261"/>
      <c r="AF36" s="1261"/>
      <c r="AG36" s="1261"/>
      <c r="AH36" s="1262"/>
      <c r="AI36" s="1263"/>
      <c r="AJ36" s="1261"/>
      <c r="AK36" s="1261"/>
      <c r="AL36" s="1264">
        <f>SUM(G37:AK37)</f>
        <v>0</v>
      </c>
      <c r="AM36" s="1265"/>
      <c r="AN36" s="1266"/>
      <c r="AO36" s="1267"/>
      <c r="AP36" s="1265"/>
      <c r="AQ36" s="1268"/>
      <c r="AR36" s="1268"/>
    </row>
    <row r="37" spans="1:44" ht="15.9" customHeight="1">
      <c r="A37" s="1213"/>
      <c r="B37" s="2581"/>
      <c r="C37" s="2582"/>
      <c r="D37" s="2583"/>
      <c r="E37" s="2584"/>
      <c r="F37" s="1269" t="s">
        <v>1974</v>
      </c>
      <c r="G37" s="1270" t="str">
        <f t="shared" ref="G37:AK37" si="14">IF(G36&lt;&gt;"",VLOOKUP(G36,$AC$197:$AL$221,9,FALSE),"")</f>
        <v/>
      </c>
      <c r="H37" s="1271" t="str">
        <f t="shared" si="14"/>
        <v/>
      </c>
      <c r="I37" s="1271" t="str">
        <f t="shared" si="14"/>
        <v/>
      </c>
      <c r="J37" s="1271" t="str">
        <f t="shared" si="14"/>
        <v/>
      </c>
      <c r="K37" s="1271" t="str">
        <f t="shared" si="14"/>
        <v/>
      </c>
      <c r="L37" s="1271" t="str">
        <f t="shared" si="14"/>
        <v/>
      </c>
      <c r="M37" s="1272" t="str">
        <f t="shared" si="14"/>
        <v/>
      </c>
      <c r="N37" s="1270" t="str">
        <f t="shared" si="14"/>
        <v/>
      </c>
      <c r="O37" s="1271" t="str">
        <f t="shared" si="14"/>
        <v/>
      </c>
      <c r="P37" s="1271" t="str">
        <f t="shared" si="14"/>
        <v/>
      </c>
      <c r="Q37" s="1271" t="str">
        <f t="shared" si="14"/>
        <v/>
      </c>
      <c r="R37" s="1271" t="str">
        <f t="shared" si="14"/>
        <v/>
      </c>
      <c r="S37" s="1271" t="str">
        <f t="shared" si="14"/>
        <v/>
      </c>
      <c r="T37" s="1272" t="str">
        <f t="shared" si="14"/>
        <v/>
      </c>
      <c r="U37" s="1270" t="str">
        <f t="shared" si="14"/>
        <v/>
      </c>
      <c r="V37" s="1271" t="str">
        <f t="shared" si="14"/>
        <v/>
      </c>
      <c r="W37" s="1271" t="str">
        <f t="shared" si="14"/>
        <v/>
      </c>
      <c r="X37" s="1271" t="str">
        <f t="shared" si="14"/>
        <v/>
      </c>
      <c r="Y37" s="1271" t="str">
        <f t="shared" si="14"/>
        <v/>
      </c>
      <c r="Z37" s="1271" t="str">
        <f t="shared" si="14"/>
        <v/>
      </c>
      <c r="AA37" s="1272" t="str">
        <f t="shared" si="14"/>
        <v/>
      </c>
      <c r="AB37" s="1270" t="str">
        <f t="shared" si="14"/>
        <v/>
      </c>
      <c r="AC37" s="1271" t="str">
        <f t="shared" si="14"/>
        <v/>
      </c>
      <c r="AD37" s="1271" t="str">
        <f t="shared" si="14"/>
        <v/>
      </c>
      <c r="AE37" s="1271" t="str">
        <f t="shared" si="14"/>
        <v/>
      </c>
      <c r="AF37" s="1271" t="str">
        <f t="shared" si="14"/>
        <v/>
      </c>
      <c r="AG37" s="1271" t="str">
        <f t="shared" si="14"/>
        <v/>
      </c>
      <c r="AH37" s="1272" t="str">
        <f t="shared" si="14"/>
        <v/>
      </c>
      <c r="AI37" s="1273" t="str">
        <f t="shared" si="14"/>
        <v/>
      </c>
      <c r="AJ37" s="1271" t="str">
        <f t="shared" si="14"/>
        <v/>
      </c>
      <c r="AK37" s="1271" t="str">
        <f t="shared" si="14"/>
        <v/>
      </c>
      <c r="AL37" s="1274">
        <f>SUM(G37:AH37)</f>
        <v>0</v>
      </c>
      <c r="AM37" s="1275">
        <f>AL37/4</f>
        <v>0</v>
      </c>
      <c r="AN37" s="1276" t="str">
        <f>IF(C36="","",C36)</f>
        <v/>
      </c>
      <c r="AO37" s="1277" t="str">
        <f>IF(D36="","",D36)</f>
        <v/>
      </c>
      <c r="AP37" s="1278" t="str">
        <f>IF(D36&lt;&gt;"",VLOOKUP(D36,$AU$2:$AV$6,2,FALSE),"")</f>
        <v/>
      </c>
      <c r="AQ37" s="1275">
        <f>ROUNDDOWN(AL37/$AL$6,2)</f>
        <v>0</v>
      </c>
      <c r="AR37" s="1275">
        <f>IF(AP37=1,"",AQ37)</f>
        <v>0</v>
      </c>
    </row>
    <row r="38" spans="1:44" ht="15.9" customHeight="1">
      <c r="A38" s="1213"/>
      <c r="B38" s="2581" t="s">
        <v>1988</v>
      </c>
      <c r="C38" s="2566"/>
      <c r="D38" s="2568"/>
      <c r="E38" s="2570"/>
      <c r="F38" s="1258" t="s">
        <v>1973</v>
      </c>
      <c r="G38" s="1259"/>
      <c r="H38" s="1260"/>
      <c r="I38" s="1261"/>
      <c r="J38" s="1261"/>
      <c r="K38" s="1261"/>
      <c r="L38" s="1261"/>
      <c r="M38" s="1262"/>
      <c r="N38" s="1259"/>
      <c r="O38" s="1260"/>
      <c r="P38" s="1261"/>
      <c r="Q38" s="1261"/>
      <c r="R38" s="1261"/>
      <c r="S38" s="1261"/>
      <c r="T38" s="1262"/>
      <c r="U38" s="1259"/>
      <c r="V38" s="1260"/>
      <c r="W38" s="1261"/>
      <c r="X38" s="1261"/>
      <c r="Y38" s="1261"/>
      <c r="Z38" s="1261"/>
      <c r="AA38" s="1262"/>
      <c r="AB38" s="1259"/>
      <c r="AC38" s="1260"/>
      <c r="AD38" s="1261"/>
      <c r="AE38" s="1261"/>
      <c r="AF38" s="1261"/>
      <c r="AG38" s="1261"/>
      <c r="AH38" s="1262"/>
      <c r="AI38" s="1279"/>
      <c r="AJ38" s="1260"/>
      <c r="AK38" s="1260"/>
      <c r="AL38" s="1264">
        <f>SUM(G39:AK39)</f>
        <v>0</v>
      </c>
      <c r="AM38" s="1265"/>
      <c r="AN38" s="1266"/>
      <c r="AO38" s="1267"/>
      <c r="AP38" s="1265"/>
      <c r="AQ38" s="1268"/>
      <c r="AR38" s="1268"/>
    </row>
    <row r="39" spans="1:44" ht="15.9" customHeight="1">
      <c r="A39" s="1213"/>
      <c r="B39" s="2581"/>
      <c r="C39" s="2582"/>
      <c r="D39" s="2583"/>
      <c r="E39" s="2584"/>
      <c r="F39" s="1269" t="s">
        <v>1974</v>
      </c>
      <c r="G39" s="1270" t="str">
        <f t="shared" ref="G39:AK39" si="15">IF(G38&lt;&gt;"",VLOOKUP(G38,$AC$197:$AL$221,9,FALSE),"")</f>
        <v/>
      </c>
      <c r="H39" s="1271" t="str">
        <f t="shared" si="15"/>
        <v/>
      </c>
      <c r="I39" s="1271" t="str">
        <f t="shared" si="15"/>
        <v/>
      </c>
      <c r="J39" s="1271" t="str">
        <f t="shared" si="15"/>
        <v/>
      </c>
      <c r="K39" s="1271" t="str">
        <f t="shared" si="15"/>
        <v/>
      </c>
      <c r="L39" s="1271" t="str">
        <f t="shared" si="15"/>
        <v/>
      </c>
      <c r="M39" s="1272" t="str">
        <f t="shared" si="15"/>
        <v/>
      </c>
      <c r="N39" s="1270" t="str">
        <f t="shared" si="15"/>
        <v/>
      </c>
      <c r="O39" s="1271" t="str">
        <f t="shared" si="15"/>
        <v/>
      </c>
      <c r="P39" s="1271" t="str">
        <f t="shared" si="15"/>
        <v/>
      </c>
      <c r="Q39" s="1271" t="str">
        <f t="shared" si="15"/>
        <v/>
      </c>
      <c r="R39" s="1271" t="str">
        <f t="shared" si="15"/>
        <v/>
      </c>
      <c r="S39" s="1271" t="str">
        <f t="shared" si="15"/>
        <v/>
      </c>
      <c r="T39" s="1272" t="str">
        <f t="shared" si="15"/>
        <v/>
      </c>
      <c r="U39" s="1270" t="str">
        <f t="shared" si="15"/>
        <v/>
      </c>
      <c r="V39" s="1271" t="str">
        <f t="shared" si="15"/>
        <v/>
      </c>
      <c r="W39" s="1271" t="str">
        <f t="shared" si="15"/>
        <v/>
      </c>
      <c r="X39" s="1271" t="str">
        <f t="shared" si="15"/>
        <v/>
      </c>
      <c r="Y39" s="1271" t="str">
        <f t="shared" si="15"/>
        <v/>
      </c>
      <c r="Z39" s="1271" t="str">
        <f t="shared" si="15"/>
        <v/>
      </c>
      <c r="AA39" s="1272" t="str">
        <f t="shared" si="15"/>
        <v/>
      </c>
      <c r="AB39" s="1270" t="str">
        <f t="shared" si="15"/>
        <v/>
      </c>
      <c r="AC39" s="1271" t="str">
        <f t="shared" si="15"/>
        <v/>
      </c>
      <c r="AD39" s="1271" t="str">
        <f t="shared" si="15"/>
        <v/>
      </c>
      <c r="AE39" s="1271" t="str">
        <f t="shared" si="15"/>
        <v/>
      </c>
      <c r="AF39" s="1271" t="str">
        <f t="shared" si="15"/>
        <v/>
      </c>
      <c r="AG39" s="1271" t="str">
        <f t="shared" si="15"/>
        <v/>
      </c>
      <c r="AH39" s="1272" t="str">
        <f t="shared" si="15"/>
        <v/>
      </c>
      <c r="AI39" s="1273" t="str">
        <f t="shared" si="15"/>
        <v/>
      </c>
      <c r="AJ39" s="1271" t="str">
        <f t="shared" si="15"/>
        <v/>
      </c>
      <c r="AK39" s="1271" t="str">
        <f t="shared" si="15"/>
        <v/>
      </c>
      <c r="AL39" s="1274">
        <f>SUM(G39:AH39)</f>
        <v>0</v>
      </c>
      <c r="AM39" s="1275">
        <f>AL39/4</f>
        <v>0</v>
      </c>
      <c r="AN39" s="1276" t="str">
        <f>IF(C38="","",C38)</f>
        <v/>
      </c>
      <c r="AO39" s="1277" t="str">
        <f>IF(D38="","",D38)</f>
        <v/>
      </c>
      <c r="AP39" s="1278" t="str">
        <f>IF(D38&lt;&gt;"",VLOOKUP(D38,$AU$2:$AV$6,2,FALSE),"")</f>
        <v/>
      </c>
      <c r="AQ39" s="1275">
        <f>ROUNDDOWN(AL39/$AL$6,2)</f>
        <v>0</v>
      </c>
      <c r="AR39" s="1275">
        <f>IF(AP39=1,"",AQ39)</f>
        <v>0</v>
      </c>
    </row>
    <row r="40" spans="1:44" ht="15.9" customHeight="1">
      <c r="A40" s="1213"/>
      <c r="B40" s="2581" t="s">
        <v>1989</v>
      </c>
      <c r="C40" s="2566"/>
      <c r="D40" s="2568"/>
      <c r="E40" s="2570"/>
      <c r="F40" s="1258" t="s">
        <v>1973</v>
      </c>
      <c r="G40" s="1259"/>
      <c r="H40" s="1260"/>
      <c r="I40" s="1261"/>
      <c r="J40" s="1261"/>
      <c r="K40" s="1261"/>
      <c r="L40" s="1261"/>
      <c r="M40" s="1262"/>
      <c r="N40" s="1259"/>
      <c r="O40" s="1260"/>
      <c r="P40" s="1261"/>
      <c r="Q40" s="1261"/>
      <c r="R40" s="1261"/>
      <c r="S40" s="1261"/>
      <c r="T40" s="1262"/>
      <c r="U40" s="1259"/>
      <c r="V40" s="1260"/>
      <c r="W40" s="1261"/>
      <c r="X40" s="1261"/>
      <c r="Y40" s="1261"/>
      <c r="Z40" s="1261"/>
      <c r="AA40" s="1262"/>
      <c r="AB40" s="1259"/>
      <c r="AC40" s="1260"/>
      <c r="AD40" s="1261"/>
      <c r="AE40" s="1261"/>
      <c r="AF40" s="1261"/>
      <c r="AG40" s="1261"/>
      <c r="AH40" s="1262"/>
      <c r="AI40" s="1279"/>
      <c r="AJ40" s="1260"/>
      <c r="AK40" s="1260"/>
      <c r="AL40" s="1264">
        <f>SUM(G41:AK41)</f>
        <v>0</v>
      </c>
      <c r="AM40" s="1265"/>
      <c r="AN40" s="1266"/>
      <c r="AO40" s="1267"/>
      <c r="AP40" s="1265"/>
      <c r="AQ40" s="1268"/>
      <c r="AR40" s="1268"/>
    </row>
    <row r="41" spans="1:44" ht="15.9" customHeight="1">
      <c r="A41" s="1213"/>
      <c r="B41" s="2581"/>
      <c r="C41" s="2582"/>
      <c r="D41" s="2583"/>
      <c r="E41" s="2584"/>
      <c r="F41" s="1269" t="s">
        <v>1974</v>
      </c>
      <c r="G41" s="1270" t="str">
        <f t="shared" ref="G41:AK41" si="16">IF(G40&lt;&gt;"",VLOOKUP(G40,$AC$197:$AL$221,9,FALSE),"")</f>
        <v/>
      </c>
      <c r="H41" s="1271" t="str">
        <f t="shared" si="16"/>
        <v/>
      </c>
      <c r="I41" s="1271" t="str">
        <f t="shared" si="16"/>
        <v/>
      </c>
      <c r="J41" s="1271" t="str">
        <f t="shared" si="16"/>
        <v/>
      </c>
      <c r="K41" s="1271" t="str">
        <f t="shared" si="16"/>
        <v/>
      </c>
      <c r="L41" s="1271" t="str">
        <f t="shared" si="16"/>
        <v/>
      </c>
      <c r="M41" s="1272" t="str">
        <f t="shared" si="16"/>
        <v/>
      </c>
      <c r="N41" s="1270" t="str">
        <f t="shared" si="16"/>
        <v/>
      </c>
      <c r="O41" s="1271" t="str">
        <f t="shared" si="16"/>
        <v/>
      </c>
      <c r="P41" s="1271" t="str">
        <f t="shared" si="16"/>
        <v/>
      </c>
      <c r="Q41" s="1271" t="str">
        <f t="shared" si="16"/>
        <v/>
      </c>
      <c r="R41" s="1271" t="str">
        <f t="shared" si="16"/>
        <v/>
      </c>
      <c r="S41" s="1271" t="str">
        <f t="shared" si="16"/>
        <v/>
      </c>
      <c r="T41" s="1272" t="str">
        <f t="shared" si="16"/>
        <v/>
      </c>
      <c r="U41" s="1270" t="str">
        <f t="shared" si="16"/>
        <v/>
      </c>
      <c r="V41" s="1271" t="str">
        <f t="shared" si="16"/>
        <v/>
      </c>
      <c r="W41" s="1271" t="str">
        <f t="shared" si="16"/>
        <v/>
      </c>
      <c r="X41" s="1271" t="str">
        <f t="shared" si="16"/>
        <v/>
      </c>
      <c r="Y41" s="1271" t="str">
        <f t="shared" si="16"/>
        <v/>
      </c>
      <c r="Z41" s="1271" t="str">
        <f t="shared" si="16"/>
        <v/>
      </c>
      <c r="AA41" s="1272" t="str">
        <f t="shared" si="16"/>
        <v/>
      </c>
      <c r="AB41" s="1270" t="str">
        <f t="shared" si="16"/>
        <v/>
      </c>
      <c r="AC41" s="1271" t="str">
        <f t="shared" si="16"/>
        <v/>
      </c>
      <c r="AD41" s="1271" t="str">
        <f t="shared" si="16"/>
        <v/>
      </c>
      <c r="AE41" s="1271" t="str">
        <f t="shared" si="16"/>
        <v/>
      </c>
      <c r="AF41" s="1271" t="str">
        <f t="shared" si="16"/>
        <v/>
      </c>
      <c r="AG41" s="1271" t="str">
        <f t="shared" si="16"/>
        <v/>
      </c>
      <c r="AH41" s="1272" t="str">
        <f t="shared" si="16"/>
        <v/>
      </c>
      <c r="AI41" s="1273" t="str">
        <f t="shared" si="16"/>
        <v/>
      </c>
      <c r="AJ41" s="1271" t="str">
        <f t="shared" si="16"/>
        <v/>
      </c>
      <c r="AK41" s="1271" t="str">
        <f t="shared" si="16"/>
        <v/>
      </c>
      <c r="AL41" s="1274">
        <f>SUM(G41:AH41)</f>
        <v>0</v>
      </c>
      <c r="AM41" s="1275">
        <f>AL41/4</f>
        <v>0</v>
      </c>
      <c r="AN41" s="1276" t="str">
        <f>IF(C40="","",C40)</f>
        <v/>
      </c>
      <c r="AO41" s="1277" t="str">
        <f>IF(D40="","",D40)</f>
        <v/>
      </c>
      <c r="AP41" s="1278" t="str">
        <f>IF(D40&lt;&gt;"",VLOOKUP(D40,$AU$2:$AV$6,2,FALSE),"")</f>
        <v/>
      </c>
      <c r="AQ41" s="1275">
        <f>ROUNDDOWN(AL41/$AL$6,2)</f>
        <v>0</v>
      </c>
      <c r="AR41" s="1275">
        <f>IF(AP41=1,"",AQ41)</f>
        <v>0</v>
      </c>
    </row>
    <row r="42" spans="1:44" ht="15.9" customHeight="1">
      <c r="A42" s="1213"/>
      <c r="B42" s="2581" t="s">
        <v>1990</v>
      </c>
      <c r="C42" s="2566"/>
      <c r="D42" s="2568"/>
      <c r="E42" s="2570"/>
      <c r="F42" s="1258" t="s">
        <v>1973</v>
      </c>
      <c r="G42" s="1259"/>
      <c r="H42" s="1260"/>
      <c r="I42" s="1261"/>
      <c r="J42" s="1261"/>
      <c r="K42" s="1261"/>
      <c r="L42" s="1261"/>
      <c r="M42" s="1262"/>
      <c r="N42" s="1259"/>
      <c r="O42" s="1260"/>
      <c r="P42" s="1261"/>
      <c r="Q42" s="1261"/>
      <c r="R42" s="1261"/>
      <c r="S42" s="1261"/>
      <c r="T42" s="1262"/>
      <c r="U42" s="1259"/>
      <c r="V42" s="1260"/>
      <c r="W42" s="1261"/>
      <c r="X42" s="1261"/>
      <c r="Y42" s="1261"/>
      <c r="Z42" s="1261"/>
      <c r="AA42" s="1262"/>
      <c r="AB42" s="1259"/>
      <c r="AC42" s="1260"/>
      <c r="AD42" s="1261"/>
      <c r="AE42" s="1261"/>
      <c r="AF42" s="1261"/>
      <c r="AG42" s="1261"/>
      <c r="AH42" s="1262"/>
      <c r="AI42" s="1263"/>
      <c r="AJ42" s="1261"/>
      <c r="AK42" s="1261"/>
      <c r="AL42" s="1264">
        <f>SUM(G43:AK43)</f>
        <v>0</v>
      </c>
      <c r="AM42" s="1265"/>
      <c r="AN42" s="1266"/>
      <c r="AO42" s="1267"/>
      <c r="AP42" s="1265"/>
      <c r="AQ42" s="1268"/>
      <c r="AR42" s="1268"/>
    </row>
    <row r="43" spans="1:44" ht="15.9" customHeight="1">
      <c r="A43" s="1213"/>
      <c r="B43" s="2581"/>
      <c r="C43" s="2582"/>
      <c r="D43" s="2583"/>
      <c r="E43" s="2584"/>
      <c r="F43" s="1269" t="s">
        <v>1974</v>
      </c>
      <c r="G43" s="1270" t="str">
        <f t="shared" ref="G43:AK43" si="17">IF(G42&lt;&gt;"",VLOOKUP(G42,$AC$197:$AL$221,9,FALSE),"")</f>
        <v/>
      </c>
      <c r="H43" s="1271" t="str">
        <f t="shared" si="17"/>
        <v/>
      </c>
      <c r="I43" s="1271" t="str">
        <f t="shared" si="17"/>
        <v/>
      </c>
      <c r="J43" s="1271" t="str">
        <f t="shared" si="17"/>
        <v/>
      </c>
      <c r="K43" s="1271" t="str">
        <f t="shared" si="17"/>
        <v/>
      </c>
      <c r="L43" s="1271" t="str">
        <f t="shared" si="17"/>
        <v/>
      </c>
      <c r="M43" s="1272" t="str">
        <f t="shared" si="17"/>
        <v/>
      </c>
      <c r="N43" s="1270" t="str">
        <f t="shared" si="17"/>
        <v/>
      </c>
      <c r="O43" s="1271" t="str">
        <f t="shared" si="17"/>
        <v/>
      </c>
      <c r="P43" s="1271" t="str">
        <f t="shared" si="17"/>
        <v/>
      </c>
      <c r="Q43" s="1271" t="str">
        <f t="shared" si="17"/>
        <v/>
      </c>
      <c r="R43" s="1271" t="str">
        <f t="shared" si="17"/>
        <v/>
      </c>
      <c r="S43" s="1271" t="str">
        <f t="shared" si="17"/>
        <v/>
      </c>
      <c r="T43" s="1272" t="str">
        <f t="shared" si="17"/>
        <v/>
      </c>
      <c r="U43" s="1270" t="str">
        <f t="shared" si="17"/>
        <v/>
      </c>
      <c r="V43" s="1271" t="str">
        <f t="shared" si="17"/>
        <v/>
      </c>
      <c r="W43" s="1271" t="str">
        <f t="shared" si="17"/>
        <v/>
      </c>
      <c r="X43" s="1271" t="str">
        <f t="shared" si="17"/>
        <v/>
      </c>
      <c r="Y43" s="1271" t="str">
        <f t="shared" si="17"/>
        <v/>
      </c>
      <c r="Z43" s="1271" t="str">
        <f t="shared" si="17"/>
        <v/>
      </c>
      <c r="AA43" s="1272" t="str">
        <f t="shared" si="17"/>
        <v/>
      </c>
      <c r="AB43" s="1270" t="str">
        <f t="shared" si="17"/>
        <v/>
      </c>
      <c r="AC43" s="1271" t="str">
        <f t="shared" si="17"/>
        <v/>
      </c>
      <c r="AD43" s="1271" t="str">
        <f t="shared" si="17"/>
        <v/>
      </c>
      <c r="AE43" s="1271" t="str">
        <f t="shared" si="17"/>
        <v/>
      </c>
      <c r="AF43" s="1271" t="str">
        <f t="shared" si="17"/>
        <v/>
      </c>
      <c r="AG43" s="1271" t="str">
        <f t="shared" si="17"/>
        <v/>
      </c>
      <c r="AH43" s="1272" t="str">
        <f t="shared" si="17"/>
        <v/>
      </c>
      <c r="AI43" s="1273" t="str">
        <f t="shared" si="17"/>
        <v/>
      </c>
      <c r="AJ43" s="1271" t="str">
        <f t="shared" si="17"/>
        <v/>
      </c>
      <c r="AK43" s="1271" t="str">
        <f t="shared" si="17"/>
        <v/>
      </c>
      <c r="AL43" s="1274">
        <f>SUM(G43:AH43)</f>
        <v>0</v>
      </c>
      <c r="AM43" s="1275">
        <f>AL43/4</f>
        <v>0</v>
      </c>
      <c r="AN43" s="1276" t="str">
        <f>IF(C42="","",C42)</f>
        <v/>
      </c>
      <c r="AO43" s="1277" t="str">
        <f>IF(D42="","",D42)</f>
        <v/>
      </c>
      <c r="AP43" s="1278" t="str">
        <f>IF(D42&lt;&gt;"",VLOOKUP(D42,$AU$2:$AV$6,2,FALSE),"")</f>
        <v/>
      </c>
      <c r="AQ43" s="1275">
        <f>ROUNDDOWN(AL43/$AL$6,2)</f>
        <v>0</v>
      </c>
      <c r="AR43" s="1275">
        <f>IF(AP43=1,"",AQ43)</f>
        <v>0</v>
      </c>
    </row>
    <row r="44" spans="1:44" ht="15.9" customHeight="1">
      <c r="A44" s="1213"/>
      <c r="B44" s="2581" t="s">
        <v>1991</v>
      </c>
      <c r="C44" s="2566"/>
      <c r="D44" s="2568"/>
      <c r="E44" s="2570"/>
      <c r="F44" s="1258" t="s">
        <v>1973</v>
      </c>
      <c r="G44" s="1259"/>
      <c r="H44" s="1260"/>
      <c r="I44" s="1261"/>
      <c r="J44" s="1261"/>
      <c r="K44" s="1261"/>
      <c r="L44" s="1261"/>
      <c r="M44" s="1262"/>
      <c r="N44" s="1259"/>
      <c r="O44" s="1260"/>
      <c r="P44" s="1261"/>
      <c r="Q44" s="1261"/>
      <c r="R44" s="1261"/>
      <c r="S44" s="1261"/>
      <c r="T44" s="1262"/>
      <c r="U44" s="1259"/>
      <c r="V44" s="1260"/>
      <c r="W44" s="1261"/>
      <c r="X44" s="1261"/>
      <c r="Y44" s="1261"/>
      <c r="Z44" s="1261"/>
      <c r="AA44" s="1262"/>
      <c r="AB44" s="1259"/>
      <c r="AC44" s="1260"/>
      <c r="AD44" s="1261"/>
      <c r="AE44" s="1261"/>
      <c r="AF44" s="1261"/>
      <c r="AG44" s="1261"/>
      <c r="AH44" s="1262"/>
      <c r="AI44" s="1263"/>
      <c r="AJ44" s="1261"/>
      <c r="AK44" s="1261"/>
      <c r="AL44" s="1264">
        <f>SUM(G45:AK45)</f>
        <v>0</v>
      </c>
      <c r="AM44" s="1265"/>
      <c r="AN44" s="1266"/>
      <c r="AO44" s="1267"/>
      <c r="AP44" s="1265"/>
      <c r="AQ44" s="1268"/>
      <c r="AR44" s="1268"/>
    </row>
    <row r="45" spans="1:44" ht="15.9" customHeight="1">
      <c r="A45" s="1213"/>
      <c r="B45" s="2581"/>
      <c r="C45" s="2582"/>
      <c r="D45" s="2583"/>
      <c r="E45" s="2584"/>
      <c r="F45" s="1269" t="s">
        <v>1974</v>
      </c>
      <c r="G45" s="1270" t="str">
        <f t="shared" ref="G45:AK45" si="18">IF(G44&lt;&gt;"",VLOOKUP(G44,$AC$197:$AL$221,9,FALSE),"")</f>
        <v/>
      </c>
      <c r="H45" s="1271" t="str">
        <f t="shared" si="18"/>
        <v/>
      </c>
      <c r="I45" s="1271" t="str">
        <f t="shared" si="18"/>
        <v/>
      </c>
      <c r="J45" s="1271" t="str">
        <f t="shared" si="18"/>
        <v/>
      </c>
      <c r="K45" s="1271" t="str">
        <f t="shared" si="18"/>
        <v/>
      </c>
      <c r="L45" s="1271" t="str">
        <f t="shared" si="18"/>
        <v/>
      </c>
      <c r="M45" s="1272" t="str">
        <f t="shared" si="18"/>
        <v/>
      </c>
      <c r="N45" s="1270" t="str">
        <f t="shared" si="18"/>
        <v/>
      </c>
      <c r="O45" s="1271" t="str">
        <f t="shared" si="18"/>
        <v/>
      </c>
      <c r="P45" s="1271" t="str">
        <f t="shared" si="18"/>
        <v/>
      </c>
      <c r="Q45" s="1271" t="str">
        <f t="shared" si="18"/>
        <v/>
      </c>
      <c r="R45" s="1271" t="str">
        <f t="shared" si="18"/>
        <v/>
      </c>
      <c r="S45" s="1271" t="str">
        <f t="shared" si="18"/>
        <v/>
      </c>
      <c r="T45" s="1272" t="str">
        <f t="shared" si="18"/>
        <v/>
      </c>
      <c r="U45" s="1270" t="str">
        <f t="shared" si="18"/>
        <v/>
      </c>
      <c r="V45" s="1271" t="str">
        <f t="shared" si="18"/>
        <v/>
      </c>
      <c r="W45" s="1271" t="str">
        <f t="shared" si="18"/>
        <v/>
      </c>
      <c r="X45" s="1271" t="str">
        <f t="shared" si="18"/>
        <v/>
      </c>
      <c r="Y45" s="1271" t="str">
        <f t="shared" si="18"/>
        <v/>
      </c>
      <c r="Z45" s="1271" t="str">
        <f t="shared" si="18"/>
        <v/>
      </c>
      <c r="AA45" s="1272" t="str">
        <f t="shared" si="18"/>
        <v/>
      </c>
      <c r="AB45" s="1270" t="str">
        <f t="shared" si="18"/>
        <v/>
      </c>
      <c r="AC45" s="1271" t="str">
        <f t="shared" si="18"/>
        <v/>
      </c>
      <c r="AD45" s="1271" t="str">
        <f t="shared" si="18"/>
        <v/>
      </c>
      <c r="AE45" s="1271" t="str">
        <f t="shared" si="18"/>
        <v/>
      </c>
      <c r="AF45" s="1271" t="str">
        <f t="shared" si="18"/>
        <v/>
      </c>
      <c r="AG45" s="1271" t="str">
        <f t="shared" si="18"/>
        <v/>
      </c>
      <c r="AH45" s="1272" t="str">
        <f t="shared" si="18"/>
        <v/>
      </c>
      <c r="AI45" s="1273" t="str">
        <f t="shared" si="18"/>
        <v/>
      </c>
      <c r="AJ45" s="1271" t="str">
        <f t="shared" si="18"/>
        <v/>
      </c>
      <c r="AK45" s="1271" t="str">
        <f t="shared" si="18"/>
        <v/>
      </c>
      <c r="AL45" s="1274">
        <f>SUM(G45:AH45)</f>
        <v>0</v>
      </c>
      <c r="AM45" s="1275">
        <f>AL45/4</f>
        <v>0</v>
      </c>
      <c r="AN45" s="1276" t="str">
        <f>IF(C44="","",C44)</f>
        <v/>
      </c>
      <c r="AO45" s="1277" t="str">
        <f>IF(D44="","",D44)</f>
        <v/>
      </c>
      <c r="AP45" s="1278" t="str">
        <f>IF(D44&lt;&gt;"",VLOOKUP(D44,$AU$2:$AV$6,2,FALSE),"")</f>
        <v/>
      </c>
      <c r="AQ45" s="1275">
        <f>ROUNDDOWN(AL45/$AL$6,2)</f>
        <v>0</v>
      </c>
      <c r="AR45" s="1275">
        <f>IF(AP45=1,"",AQ45)</f>
        <v>0</v>
      </c>
    </row>
    <row r="46" spans="1:44" ht="15.9" customHeight="1">
      <c r="A46" s="1213"/>
      <c r="B46" s="2581" t="s">
        <v>1992</v>
      </c>
      <c r="C46" s="2566"/>
      <c r="D46" s="2568"/>
      <c r="E46" s="2570"/>
      <c r="F46" s="1258" t="s">
        <v>1973</v>
      </c>
      <c r="G46" s="1259"/>
      <c r="H46" s="1260"/>
      <c r="I46" s="1261"/>
      <c r="J46" s="1261"/>
      <c r="K46" s="1261"/>
      <c r="L46" s="1261"/>
      <c r="M46" s="1262"/>
      <c r="N46" s="1259"/>
      <c r="O46" s="1260"/>
      <c r="P46" s="1261"/>
      <c r="Q46" s="1261"/>
      <c r="R46" s="1261"/>
      <c r="S46" s="1261"/>
      <c r="T46" s="1262"/>
      <c r="U46" s="1259"/>
      <c r="V46" s="1260"/>
      <c r="W46" s="1261"/>
      <c r="X46" s="1261"/>
      <c r="Y46" s="1261"/>
      <c r="Z46" s="1261"/>
      <c r="AA46" s="1262"/>
      <c r="AB46" s="1259"/>
      <c r="AC46" s="1260"/>
      <c r="AD46" s="1261"/>
      <c r="AE46" s="1261"/>
      <c r="AF46" s="1261"/>
      <c r="AG46" s="1261"/>
      <c r="AH46" s="1262"/>
      <c r="AI46" s="1279"/>
      <c r="AJ46" s="1260"/>
      <c r="AK46" s="1260"/>
      <c r="AL46" s="1264">
        <f>SUM(G47:AK47)</f>
        <v>0</v>
      </c>
      <c r="AM46" s="1265"/>
      <c r="AN46" s="1266"/>
      <c r="AO46" s="1267"/>
      <c r="AP46" s="1265"/>
      <c r="AQ46" s="1268"/>
      <c r="AR46" s="1268"/>
    </row>
    <row r="47" spans="1:44" ht="15.9" customHeight="1">
      <c r="A47" s="1213"/>
      <c r="B47" s="2581"/>
      <c r="C47" s="2582"/>
      <c r="D47" s="2583"/>
      <c r="E47" s="2584"/>
      <c r="F47" s="1269" t="s">
        <v>1974</v>
      </c>
      <c r="G47" s="1270" t="str">
        <f t="shared" ref="G47:AK47" si="19">IF(G46&lt;&gt;"",VLOOKUP(G46,$AC$197:$AL$221,9,FALSE),"")</f>
        <v/>
      </c>
      <c r="H47" s="1271" t="str">
        <f t="shared" si="19"/>
        <v/>
      </c>
      <c r="I47" s="1271" t="str">
        <f t="shared" si="19"/>
        <v/>
      </c>
      <c r="J47" s="1271" t="str">
        <f t="shared" si="19"/>
        <v/>
      </c>
      <c r="K47" s="1271" t="str">
        <f t="shared" si="19"/>
        <v/>
      </c>
      <c r="L47" s="1271" t="str">
        <f t="shared" si="19"/>
        <v/>
      </c>
      <c r="M47" s="1272" t="str">
        <f t="shared" si="19"/>
        <v/>
      </c>
      <c r="N47" s="1270" t="str">
        <f t="shared" si="19"/>
        <v/>
      </c>
      <c r="O47" s="1271" t="str">
        <f t="shared" si="19"/>
        <v/>
      </c>
      <c r="P47" s="1271" t="str">
        <f t="shared" si="19"/>
        <v/>
      </c>
      <c r="Q47" s="1271" t="str">
        <f t="shared" si="19"/>
        <v/>
      </c>
      <c r="R47" s="1271" t="str">
        <f t="shared" si="19"/>
        <v/>
      </c>
      <c r="S47" s="1271" t="str">
        <f t="shared" si="19"/>
        <v/>
      </c>
      <c r="T47" s="1272" t="str">
        <f t="shared" si="19"/>
        <v/>
      </c>
      <c r="U47" s="1270" t="str">
        <f t="shared" si="19"/>
        <v/>
      </c>
      <c r="V47" s="1271" t="str">
        <f t="shared" si="19"/>
        <v/>
      </c>
      <c r="W47" s="1271" t="str">
        <f t="shared" si="19"/>
        <v/>
      </c>
      <c r="X47" s="1271" t="str">
        <f t="shared" si="19"/>
        <v/>
      </c>
      <c r="Y47" s="1271" t="str">
        <f t="shared" si="19"/>
        <v/>
      </c>
      <c r="Z47" s="1271" t="str">
        <f t="shared" si="19"/>
        <v/>
      </c>
      <c r="AA47" s="1272" t="str">
        <f t="shared" si="19"/>
        <v/>
      </c>
      <c r="AB47" s="1270" t="str">
        <f t="shared" si="19"/>
        <v/>
      </c>
      <c r="AC47" s="1271" t="str">
        <f t="shared" si="19"/>
        <v/>
      </c>
      <c r="AD47" s="1271" t="str">
        <f t="shared" si="19"/>
        <v/>
      </c>
      <c r="AE47" s="1271" t="str">
        <f t="shared" si="19"/>
        <v/>
      </c>
      <c r="AF47" s="1271" t="str">
        <f t="shared" si="19"/>
        <v/>
      </c>
      <c r="AG47" s="1271" t="str">
        <f t="shared" si="19"/>
        <v/>
      </c>
      <c r="AH47" s="1272" t="str">
        <f t="shared" si="19"/>
        <v/>
      </c>
      <c r="AI47" s="1273" t="str">
        <f t="shared" si="19"/>
        <v/>
      </c>
      <c r="AJ47" s="1271" t="str">
        <f t="shared" si="19"/>
        <v/>
      </c>
      <c r="AK47" s="1271" t="str">
        <f t="shared" si="19"/>
        <v/>
      </c>
      <c r="AL47" s="1274">
        <f>SUM(G47:AH47)</f>
        <v>0</v>
      </c>
      <c r="AM47" s="1275">
        <f>AL47/4</f>
        <v>0</v>
      </c>
      <c r="AN47" s="1276" t="str">
        <f>IF(C46="","",C46)</f>
        <v/>
      </c>
      <c r="AO47" s="1277" t="str">
        <f>IF(D46="","",D46)</f>
        <v/>
      </c>
      <c r="AP47" s="1278" t="str">
        <f>IF(D46&lt;&gt;"",VLOOKUP(D46,$AU$2:$AV$6,2,FALSE),"")</f>
        <v/>
      </c>
      <c r="AQ47" s="1275">
        <f>ROUNDDOWN(AL47/$AL$6,2)</f>
        <v>0</v>
      </c>
      <c r="AR47" s="1275">
        <f>IF(AP47=1,"",AQ47)</f>
        <v>0</v>
      </c>
    </row>
    <row r="48" spans="1:44" ht="15.9" customHeight="1">
      <c r="A48" s="1213"/>
      <c r="B48" s="2581" t="s">
        <v>1993</v>
      </c>
      <c r="C48" s="2566"/>
      <c r="D48" s="2568"/>
      <c r="E48" s="2570"/>
      <c r="F48" s="1258" t="s">
        <v>1973</v>
      </c>
      <c r="G48" s="1259"/>
      <c r="H48" s="1260"/>
      <c r="I48" s="1261"/>
      <c r="J48" s="1261"/>
      <c r="K48" s="1261"/>
      <c r="L48" s="1261"/>
      <c r="M48" s="1262"/>
      <c r="N48" s="1259"/>
      <c r="O48" s="1260"/>
      <c r="P48" s="1261"/>
      <c r="Q48" s="1261"/>
      <c r="R48" s="1261"/>
      <c r="S48" s="1261"/>
      <c r="T48" s="1262"/>
      <c r="U48" s="1259"/>
      <c r="V48" s="1260"/>
      <c r="W48" s="1261"/>
      <c r="X48" s="1261"/>
      <c r="Y48" s="1261"/>
      <c r="Z48" s="1261"/>
      <c r="AA48" s="1262"/>
      <c r="AB48" s="1259"/>
      <c r="AC48" s="1260"/>
      <c r="AD48" s="1261"/>
      <c r="AE48" s="1261"/>
      <c r="AF48" s="1261"/>
      <c r="AG48" s="1261"/>
      <c r="AH48" s="1262"/>
      <c r="AI48" s="1279"/>
      <c r="AJ48" s="1260"/>
      <c r="AK48" s="1260"/>
      <c r="AL48" s="1264">
        <f>SUM(G49:AK49)</f>
        <v>0</v>
      </c>
      <c r="AM48" s="1265"/>
      <c r="AN48" s="1266"/>
      <c r="AO48" s="1267"/>
      <c r="AP48" s="1265"/>
      <c r="AQ48" s="1268"/>
      <c r="AR48" s="1268"/>
    </row>
    <row r="49" spans="1:44" ht="15.9" customHeight="1">
      <c r="A49" s="1213"/>
      <c r="B49" s="2581"/>
      <c r="C49" s="2582"/>
      <c r="D49" s="2583"/>
      <c r="E49" s="2584"/>
      <c r="F49" s="1269" t="s">
        <v>1974</v>
      </c>
      <c r="G49" s="1270" t="str">
        <f t="shared" ref="G49:AK49" si="20">IF(G48&lt;&gt;"",VLOOKUP(G48,$AC$197:$AL$221,9,FALSE),"")</f>
        <v/>
      </c>
      <c r="H49" s="1271" t="str">
        <f t="shared" si="20"/>
        <v/>
      </c>
      <c r="I49" s="1271" t="str">
        <f t="shared" si="20"/>
        <v/>
      </c>
      <c r="J49" s="1271" t="str">
        <f t="shared" si="20"/>
        <v/>
      </c>
      <c r="K49" s="1271" t="str">
        <f t="shared" si="20"/>
        <v/>
      </c>
      <c r="L49" s="1271" t="str">
        <f t="shared" si="20"/>
        <v/>
      </c>
      <c r="M49" s="1272" t="str">
        <f t="shared" si="20"/>
        <v/>
      </c>
      <c r="N49" s="1270" t="str">
        <f t="shared" si="20"/>
        <v/>
      </c>
      <c r="O49" s="1271" t="str">
        <f t="shared" si="20"/>
        <v/>
      </c>
      <c r="P49" s="1271" t="str">
        <f t="shared" si="20"/>
        <v/>
      </c>
      <c r="Q49" s="1271" t="str">
        <f t="shared" si="20"/>
        <v/>
      </c>
      <c r="R49" s="1271" t="str">
        <f t="shared" si="20"/>
        <v/>
      </c>
      <c r="S49" s="1271" t="str">
        <f t="shared" si="20"/>
        <v/>
      </c>
      <c r="T49" s="1272" t="str">
        <f t="shared" si="20"/>
        <v/>
      </c>
      <c r="U49" s="1270" t="str">
        <f t="shared" si="20"/>
        <v/>
      </c>
      <c r="V49" s="1271" t="str">
        <f t="shared" si="20"/>
        <v/>
      </c>
      <c r="W49" s="1271" t="str">
        <f t="shared" si="20"/>
        <v/>
      </c>
      <c r="X49" s="1271" t="str">
        <f t="shared" si="20"/>
        <v/>
      </c>
      <c r="Y49" s="1271" t="str">
        <f t="shared" si="20"/>
        <v/>
      </c>
      <c r="Z49" s="1271" t="str">
        <f t="shared" si="20"/>
        <v/>
      </c>
      <c r="AA49" s="1272" t="str">
        <f t="shared" si="20"/>
        <v/>
      </c>
      <c r="AB49" s="1270" t="str">
        <f t="shared" si="20"/>
        <v/>
      </c>
      <c r="AC49" s="1271" t="str">
        <f t="shared" si="20"/>
        <v/>
      </c>
      <c r="AD49" s="1271" t="str">
        <f t="shared" si="20"/>
        <v/>
      </c>
      <c r="AE49" s="1271" t="str">
        <f t="shared" si="20"/>
        <v/>
      </c>
      <c r="AF49" s="1271" t="str">
        <f t="shared" si="20"/>
        <v/>
      </c>
      <c r="AG49" s="1271" t="str">
        <f t="shared" si="20"/>
        <v/>
      </c>
      <c r="AH49" s="1272" t="str">
        <f t="shared" si="20"/>
        <v/>
      </c>
      <c r="AI49" s="1273" t="str">
        <f t="shared" si="20"/>
        <v/>
      </c>
      <c r="AJ49" s="1271" t="str">
        <f t="shared" si="20"/>
        <v/>
      </c>
      <c r="AK49" s="1271" t="str">
        <f t="shared" si="20"/>
        <v/>
      </c>
      <c r="AL49" s="1274">
        <f>SUM(G49:AH49)</f>
        <v>0</v>
      </c>
      <c r="AM49" s="1275">
        <f>AL49/4</f>
        <v>0</v>
      </c>
      <c r="AN49" s="1276" t="str">
        <f>IF(C48="","",C48)</f>
        <v/>
      </c>
      <c r="AO49" s="1277" t="str">
        <f>IF(D48="","",D48)</f>
        <v/>
      </c>
      <c r="AP49" s="1278" t="str">
        <f>IF(D48&lt;&gt;"",VLOOKUP(D48,$AU$2:$AV$6,2,FALSE),"")</f>
        <v/>
      </c>
      <c r="AQ49" s="1275">
        <f>ROUNDDOWN(AL49/$AL$6,2)</f>
        <v>0</v>
      </c>
      <c r="AR49" s="1275">
        <f>IF(AP49=1,"",AQ49)</f>
        <v>0</v>
      </c>
    </row>
    <row r="50" spans="1:44" ht="15.9" customHeight="1">
      <c r="A50" s="1213"/>
      <c r="B50" s="2581" t="s">
        <v>1994</v>
      </c>
      <c r="C50" s="2566"/>
      <c r="D50" s="2568"/>
      <c r="E50" s="2570"/>
      <c r="F50" s="1258" t="s">
        <v>1973</v>
      </c>
      <c r="G50" s="1259"/>
      <c r="H50" s="1260"/>
      <c r="I50" s="1261"/>
      <c r="J50" s="1261"/>
      <c r="K50" s="1261"/>
      <c r="L50" s="1261"/>
      <c r="M50" s="1262"/>
      <c r="N50" s="1259"/>
      <c r="O50" s="1260"/>
      <c r="P50" s="1261"/>
      <c r="Q50" s="1261"/>
      <c r="R50" s="1261"/>
      <c r="S50" s="1261"/>
      <c r="T50" s="1262"/>
      <c r="U50" s="1259"/>
      <c r="V50" s="1260"/>
      <c r="W50" s="1261"/>
      <c r="X50" s="1261"/>
      <c r="Y50" s="1261"/>
      <c r="Z50" s="1261"/>
      <c r="AA50" s="1262"/>
      <c r="AB50" s="1259"/>
      <c r="AC50" s="1260"/>
      <c r="AD50" s="1261"/>
      <c r="AE50" s="1261"/>
      <c r="AF50" s="1261"/>
      <c r="AG50" s="1261"/>
      <c r="AH50" s="1262"/>
      <c r="AI50" s="1263"/>
      <c r="AJ50" s="1261"/>
      <c r="AK50" s="1261"/>
      <c r="AL50" s="1264">
        <f>SUM(G51:AK51)</f>
        <v>0</v>
      </c>
      <c r="AM50" s="1265"/>
      <c r="AN50" s="1266"/>
      <c r="AO50" s="1267"/>
      <c r="AP50" s="1265"/>
      <c r="AQ50" s="1268"/>
      <c r="AR50" s="1268"/>
    </row>
    <row r="51" spans="1:44" ht="15.9" customHeight="1">
      <c r="A51" s="1213"/>
      <c r="B51" s="2581"/>
      <c r="C51" s="2582"/>
      <c r="D51" s="2583"/>
      <c r="E51" s="2584"/>
      <c r="F51" s="1269" t="s">
        <v>1974</v>
      </c>
      <c r="G51" s="1270" t="str">
        <f t="shared" ref="G51:AK51" si="21">IF(G50&lt;&gt;"",VLOOKUP(G50,$AC$197:$AL$221,9,FALSE),"")</f>
        <v/>
      </c>
      <c r="H51" s="1271" t="str">
        <f t="shared" si="21"/>
        <v/>
      </c>
      <c r="I51" s="1271" t="str">
        <f t="shared" si="21"/>
        <v/>
      </c>
      <c r="J51" s="1271" t="str">
        <f t="shared" si="21"/>
        <v/>
      </c>
      <c r="K51" s="1271" t="str">
        <f t="shared" si="21"/>
        <v/>
      </c>
      <c r="L51" s="1271" t="str">
        <f t="shared" si="21"/>
        <v/>
      </c>
      <c r="M51" s="1272" t="str">
        <f t="shared" si="21"/>
        <v/>
      </c>
      <c r="N51" s="1270" t="str">
        <f t="shared" si="21"/>
        <v/>
      </c>
      <c r="O51" s="1271" t="str">
        <f t="shared" si="21"/>
        <v/>
      </c>
      <c r="P51" s="1271" t="str">
        <f t="shared" si="21"/>
        <v/>
      </c>
      <c r="Q51" s="1271" t="str">
        <f t="shared" si="21"/>
        <v/>
      </c>
      <c r="R51" s="1271" t="str">
        <f t="shared" si="21"/>
        <v/>
      </c>
      <c r="S51" s="1271" t="str">
        <f t="shared" si="21"/>
        <v/>
      </c>
      <c r="T51" s="1272" t="str">
        <f t="shared" si="21"/>
        <v/>
      </c>
      <c r="U51" s="1270" t="str">
        <f t="shared" si="21"/>
        <v/>
      </c>
      <c r="V51" s="1271" t="str">
        <f t="shared" si="21"/>
        <v/>
      </c>
      <c r="W51" s="1271" t="str">
        <f t="shared" si="21"/>
        <v/>
      </c>
      <c r="X51" s="1271" t="str">
        <f t="shared" si="21"/>
        <v/>
      </c>
      <c r="Y51" s="1271" t="str">
        <f t="shared" si="21"/>
        <v/>
      </c>
      <c r="Z51" s="1271" t="str">
        <f t="shared" si="21"/>
        <v/>
      </c>
      <c r="AA51" s="1272" t="str">
        <f t="shared" si="21"/>
        <v/>
      </c>
      <c r="AB51" s="1270" t="str">
        <f t="shared" si="21"/>
        <v/>
      </c>
      <c r="AC51" s="1271" t="str">
        <f t="shared" si="21"/>
        <v/>
      </c>
      <c r="AD51" s="1271" t="str">
        <f t="shared" si="21"/>
        <v/>
      </c>
      <c r="AE51" s="1271" t="str">
        <f t="shared" si="21"/>
        <v/>
      </c>
      <c r="AF51" s="1271" t="str">
        <f t="shared" si="21"/>
        <v/>
      </c>
      <c r="AG51" s="1271" t="str">
        <f t="shared" si="21"/>
        <v/>
      </c>
      <c r="AH51" s="1272" t="str">
        <f t="shared" si="21"/>
        <v/>
      </c>
      <c r="AI51" s="1273" t="str">
        <f t="shared" si="21"/>
        <v/>
      </c>
      <c r="AJ51" s="1271" t="str">
        <f t="shared" si="21"/>
        <v/>
      </c>
      <c r="AK51" s="1271" t="str">
        <f t="shared" si="21"/>
        <v/>
      </c>
      <c r="AL51" s="1274">
        <f>SUM(G51:AH51)</f>
        <v>0</v>
      </c>
      <c r="AM51" s="1275">
        <f>AL51/4</f>
        <v>0</v>
      </c>
      <c r="AN51" s="1276" t="str">
        <f>IF(C50="","",C50)</f>
        <v/>
      </c>
      <c r="AO51" s="1277" t="str">
        <f>IF(D50="","",D50)</f>
        <v/>
      </c>
      <c r="AP51" s="1278" t="str">
        <f>IF(D50&lt;&gt;"",VLOOKUP(D50,$AU$2:$AV$6,2,FALSE),"")</f>
        <v/>
      </c>
      <c r="AQ51" s="1275">
        <f>ROUNDDOWN(AL51/$AL$6,2)</f>
        <v>0</v>
      </c>
      <c r="AR51" s="1275">
        <f>IF(AP51=1,"",AQ51)</f>
        <v>0</v>
      </c>
    </row>
    <row r="52" spans="1:44" ht="15.9" customHeight="1">
      <c r="A52" s="1213"/>
      <c r="B52" s="2581" t="s">
        <v>1995</v>
      </c>
      <c r="C52" s="2566"/>
      <c r="D52" s="2568"/>
      <c r="E52" s="2570"/>
      <c r="F52" s="1258" t="s">
        <v>1973</v>
      </c>
      <c r="G52" s="1259"/>
      <c r="H52" s="1260"/>
      <c r="I52" s="1261"/>
      <c r="J52" s="1261"/>
      <c r="K52" s="1261"/>
      <c r="L52" s="1261"/>
      <c r="M52" s="1262"/>
      <c r="N52" s="1259"/>
      <c r="O52" s="1260"/>
      <c r="P52" s="1261"/>
      <c r="Q52" s="1261"/>
      <c r="R52" s="1261"/>
      <c r="S52" s="1261"/>
      <c r="T52" s="1262"/>
      <c r="U52" s="1259"/>
      <c r="V52" s="1260"/>
      <c r="W52" s="1261"/>
      <c r="X52" s="1261"/>
      <c r="Y52" s="1261"/>
      <c r="Z52" s="1261"/>
      <c r="AA52" s="1262"/>
      <c r="AB52" s="1259"/>
      <c r="AC52" s="1260"/>
      <c r="AD52" s="1261"/>
      <c r="AE52" s="1261"/>
      <c r="AF52" s="1261"/>
      <c r="AG52" s="1261"/>
      <c r="AH52" s="1262"/>
      <c r="AI52" s="1263"/>
      <c r="AJ52" s="1261"/>
      <c r="AK52" s="1261"/>
      <c r="AL52" s="1264">
        <f>SUM(G53:AK53)</f>
        <v>0</v>
      </c>
      <c r="AM52" s="1265"/>
      <c r="AN52" s="1266"/>
      <c r="AO52" s="1267"/>
      <c r="AP52" s="1265"/>
      <c r="AQ52" s="1268"/>
      <c r="AR52" s="1268"/>
    </row>
    <row r="53" spans="1:44" ht="15.9" customHeight="1">
      <c r="A53" s="1213"/>
      <c r="B53" s="2581"/>
      <c r="C53" s="2582"/>
      <c r="D53" s="2583"/>
      <c r="E53" s="2584"/>
      <c r="F53" s="1269" t="s">
        <v>1974</v>
      </c>
      <c r="G53" s="1270" t="str">
        <f t="shared" ref="G53:AK53" si="22">IF(G52&lt;&gt;"",VLOOKUP(G52,$AC$197:$AL$221,9,FALSE),"")</f>
        <v/>
      </c>
      <c r="H53" s="1271" t="str">
        <f t="shared" si="22"/>
        <v/>
      </c>
      <c r="I53" s="1271" t="str">
        <f t="shared" si="22"/>
        <v/>
      </c>
      <c r="J53" s="1271" t="str">
        <f t="shared" si="22"/>
        <v/>
      </c>
      <c r="K53" s="1271" t="str">
        <f t="shared" si="22"/>
        <v/>
      </c>
      <c r="L53" s="1271" t="str">
        <f t="shared" si="22"/>
        <v/>
      </c>
      <c r="M53" s="1272" t="str">
        <f t="shared" si="22"/>
        <v/>
      </c>
      <c r="N53" s="1270" t="str">
        <f t="shared" si="22"/>
        <v/>
      </c>
      <c r="O53" s="1271" t="str">
        <f t="shared" si="22"/>
        <v/>
      </c>
      <c r="P53" s="1271" t="str">
        <f t="shared" si="22"/>
        <v/>
      </c>
      <c r="Q53" s="1271" t="str">
        <f t="shared" si="22"/>
        <v/>
      </c>
      <c r="R53" s="1271" t="str">
        <f t="shared" si="22"/>
        <v/>
      </c>
      <c r="S53" s="1271" t="str">
        <f t="shared" si="22"/>
        <v/>
      </c>
      <c r="T53" s="1272" t="str">
        <f t="shared" si="22"/>
        <v/>
      </c>
      <c r="U53" s="1270" t="str">
        <f t="shared" si="22"/>
        <v/>
      </c>
      <c r="V53" s="1271" t="str">
        <f t="shared" si="22"/>
        <v/>
      </c>
      <c r="W53" s="1271" t="str">
        <f t="shared" si="22"/>
        <v/>
      </c>
      <c r="X53" s="1271" t="str">
        <f t="shared" si="22"/>
        <v/>
      </c>
      <c r="Y53" s="1271" t="str">
        <f t="shared" si="22"/>
        <v/>
      </c>
      <c r="Z53" s="1271" t="str">
        <f t="shared" si="22"/>
        <v/>
      </c>
      <c r="AA53" s="1272" t="str">
        <f t="shared" si="22"/>
        <v/>
      </c>
      <c r="AB53" s="1270" t="str">
        <f t="shared" si="22"/>
        <v/>
      </c>
      <c r="AC53" s="1271" t="str">
        <f t="shared" si="22"/>
        <v/>
      </c>
      <c r="AD53" s="1271" t="str">
        <f t="shared" si="22"/>
        <v/>
      </c>
      <c r="AE53" s="1271" t="str">
        <f t="shared" si="22"/>
        <v/>
      </c>
      <c r="AF53" s="1271" t="str">
        <f t="shared" si="22"/>
        <v/>
      </c>
      <c r="AG53" s="1271" t="str">
        <f t="shared" si="22"/>
        <v/>
      </c>
      <c r="AH53" s="1272" t="str">
        <f t="shared" si="22"/>
        <v/>
      </c>
      <c r="AI53" s="1273" t="str">
        <f t="shared" si="22"/>
        <v/>
      </c>
      <c r="AJ53" s="1271" t="str">
        <f t="shared" si="22"/>
        <v/>
      </c>
      <c r="AK53" s="1271" t="str">
        <f t="shared" si="22"/>
        <v/>
      </c>
      <c r="AL53" s="1274">
        <f>SUM(G53:AH53)</f>
        <v>0</v>
      </c>
      <c r="AM53" s="1275">
        <f>AL53/4</f>
        <v>0</v>
      </c>
      <c r="AN53" s="1276" t="str">
        <f>IF(C52="","",C52)</f>
        <v/>
      </c>
      <c r="AO53" s="1277" t="str">
        <f>IF(D52="","",D52)</f>
        <v/>
      </c>
      <c r="AP53" s="1278" t="str">
        <f>IF(D52&lt;&gt;"",VLOOKUP(D52,$AU$2:$AV$6,2,FALSE),"")</f>
        <v/>
      </c>
      <c r="AQ53" s="1275">
        <f>ROUNDDOWN(AL53/$AL$6,2)</f>
        <v>0</v>
      </c>
      <c r="AR53" s="1275">
        <f>IF(AP53=1,"",AQ53)</f>
        <v>0</v>
      </c>
    </row>
    <row r="54" spans="1:44" ht="15.9" customHeight="1">
      <c r="A54" s="1213"/>
      <c r="B54" s="2581" t="s">
        <v>1996</v>
      </c>
      <c r="C54" s="2566"/>
      <c r="D54" s="2568"/>
      <c r="E54" s="2570"/>
      <c r="F54" s="1258" t="s">
        <v>1973</v>
      </c>
      <c r="G54" s="1259"/>
      <c r="H54" s="1260"/>
      <c r="I54" s="1261"/>
      <c r="J54" s="1261"/>
      <c r="K54" s="1261"/>
      <c r="L54" s="1261"/>
      <c r="M54" s="1262"/>
      <c r="N54" s="1259"/>
      <c r="O54" s="1260"/>
      <c r="P54" s="1261"/>
      <c r="Q54" s="1261"/>
      <c r="R54" s="1261"/>
      <c r="S54" s="1261"/>
      <c r="T54" s="1262"/>
      <c r="U54" s="1259"/>
      <c r="V54" s="1260"/>
      <c r="W54" s="1261"/>
      <c r="X54" s="1261"/>
      <c r="Y54" s="1261"/>
      <c r="Z54" s="1261"/>
      <c r="AA54" s="1262"/>
      <c r="AB54" s="1259"/>
      <c r="AC54" s="1260"/>
      <c r="AD54" s="1261"/>
      <c r="AE54" s="1261"/>
      <c r="AF54" s="1261"/>
      <c r="AG54" s="1261"/>
      <c r="AH54" s="1262"/>
      <c r="AI54" s="1279"/>
      <c r="AJ54" s="1260"/>
      <c r="AK54" s="1260"/>
      <c r="AL54" s="1264">
        <f>SUM(G55:AK55)</f>
        <v>0</v>
      </c>
      <c r="AM54" s="1265"/>
      <c r="AN54" s="1266"/>
      <c r="AO54" s="1267"/>
      <c r="AP54" s="1265"/>
      <c r="AQ54" s="1268"/>
      <c r="AR54" s="1268"/>
    </row>
    <row r="55" spans="1:44" ht="15.9" customHeight="1">
      <c r="A55" s="1213"/>
      <c r="B55" s="2581"/>
      <c r="C55" s="2582"/>
      <c r="D55" s="2583"/>
      <c r="E55" s="2584"/>
      <c r="F55" s="1269" t="s">
        <v>1974</v>
      </c>
      <c r="G55" s="1270" t="str">
        <f t="shared" ref="G55:AK55" si="23">IF(G54&lt;&gt;"",VLOOKUP(G54,$AC$197:$AL$221,9,FALSE),"")</f>
        <v/>
      </c>
      <c r="H55" s="1271" t="str">
        <f t="shared" si="23"/>
        <v/>
      </c>
      <c r="I55" s="1271" t="str">
        <f t="shared" si="23"/>
        <v/>
      </c>
      <c r="J55" s="1271" t="str">
        <f t="shared" si="23"/>
        <v/>
      </c>
      <c r="K55" s="1271" t="str">
        <f t="shared" si="23"/>
        <v/>
      </c>
      <c r="L55" s="1271" t="str">
        <f t="shared" si="23"/>
        <v/>
      </c>
      <c r="M55" s="1272" t="str">
        <f t="shared" si="23"/>
        <v/>
      </c>
      <c r="N55" s="1270" t="str">
        <f t="shared" si="23"/>
        <v/>
      </c>
      <c r="O55" s="1271" t="str">
        <f t="shared" si="23"/>
        <v/>
      </c>
      <c r="P55" s="1271" t="str">
        <f t="shared" si="23"/>
        <v/>
      </c>
      <c r="Q55" s="1271" t="str">
        <f t="shared" si="23"/>
        <v/>
      </c>
      <c r="R55" s="1271" t="str">
        <f t="shared" si="23"/>
        <v/>
      </c>
      <c r="S55" s="1271" t="str">
        <f t="shared" si="23"/>
        <v/>
      </c>
      <c r="T55" s="1272" t="str">
        <f t="shared" si="23"/>
        <v/>
      </c>
      <c r="U55" s="1270" t="str">
        <f t="shared" si="23"/>
        <v/>
      </c>
      <c r="V55" s="1271" t="str">
        <f t="shared" si="23"/>
        <v/>
      </c>
      <c r="W55" s="1271" t="str">
        <f t="shared" si="23"/>
        <v/>
      </c>
      <c r="X55" s="1271" t="str">
        <f t="shared" si="23"/>
        <v/>
      </c>
      <c r="Y55" s="1271" t="str">
        <f t="shared" si="23"/>
        <v/>
      </c>
      <c r="Z55" s="1271" t="str">
        <f t="shared" si="23"/>
        <v/>
      </c>
      <c r="AA55" s="1272" t="str">
        <f t="shared" si="23"/>
        <v/>
      </c>
      <c r="AB55" s="1270" t="str">
        <f t="shared" si="23"/>
        <v/>
      </c>
      <c r="AC55" s="1271" t="str">
        <f t="shared" si="23"/>
        <v/>
      </c>
      <c r="AD55" s="1271" t="str">
        <f t="shared" si="23"/>
        <v/>
      </c>
      <c r="AE55" s="1271" t="str">
        <f t="shared" si="23"/>
        <v/>
      </c>
      <c r="AF55" s="1271" t="str">
        <f t="shared" si="23"/>
        <v/>
      </c>
      <c r="AG55" s="1271" t="str">
        <f t="shared" si="23"/>
        <v/>
      </c>
      <c r="AH55" s="1272" t="str">
        <f t="shared" si="23"/>
        <v/>
      </c>
      <c r="AI55" s="1273" t="str">
        <f t="shared" si="23"/>
        <v/>
      </c>
      <c r="AJ55" s="1271" t="str">
        <f t="shared" si="23"/>
        <v/>
      </c>
      <c r="AK55" s="1271" t="str">
        <f t="shared" si="23"/>
        <v/>
      </c>
      <c r="AL55" s="1274">
        <f>SUM(G55:AH55)</f>
        <v>0</v>
      </c>
      <c r="AM55" s="1275">
        <f>AL55/4</f>
        <v>0</v>
      </c>
      <c r="AN55" s="1276" t="str">
        <f>IF(C54="","",C54)</f>
        <v/>
      </c>
      <c r="AO55" s="1277" t="str">
        <f>IF(D54="","",D54)</f>
        <v/>
      </c>
      <c r="AP55" s="1278" t="str">
        <f>IF(D54&lt;&gt;"",VLOOKUP(D54,$AU$2:$AV$6,2,FALSE),"")</f>
        <v/>
      </c>
      <c r="AQ55" s="1275">
        <f>ROUNDDOWN(AL55/$AL$6,2)</f>
        <v>0</v>
      </c>
      <c r="AR55" s="1275">
        <f>IF(AP55=1,"",AQ55)</f>
        <v>0</v>
      </c>
    </row>
    <row r="56" spans="1:44" ht="15.9" customHeight="1">
      <c r="A56" s="1213"/>
      <c r="B56" s="2581" t="s">
        <v>1997</v>
      </c>
      <c r="C56" s="2566"/>
      <c r="D56" s="2568"/>
      <c r="E56" s="2570"/>
      <c r="F56" s="1258" t="s">
        <v>1973</v>
      </c>
      <c r="G56" s="1259"/>
      <c r="H56" s="1260"/>
      <c r="I56" s="1261"/>
      <c r="J56" s="1261"/>
      <c r="K56" s="1261"/>
      <c r="L56" s="1261"/>
      <c r="M56" s="1262"/>
      <c r="N56" s="1259"/>
      <c r="O56" s="1260"/>
      <c r="P56" s="1261"/>
      <c r="Q56" s="1261"/>
      <c r="R56" s="1261"/>
      <c r="S56" s="1261"/>
      <c r="T56" s="1262"/>
      <c r="U56" s="1259"/>
      <c r="V56" s="1260"/>
      <c r="W56" s="1261"/>
      <c r="X56" s="1261"/>
      <c r="Y56" s="1261"/>
      <c r="Z56" s="1261"/>
      <c r="AA56" s="1262"/>
      <c r="AB56" s="1259"/>
      <c r="AC56" s="1260"/>
      <c r="AD56" s="1261"/>
      <c r="AE56" s="1261"/>
      <c r="AF56" s="1261"/>
      <c r="AG56" s="1261"/>
      <c r="AH56" s="1262"/>
      <c r="AI56" s="1279"/>
      <c r="AJ56" s="1260"/>
      <c r="AK56" s="1260"/>
      <c r="AL56" s="1264">
        <f>SUM(G57:AK57)</f>
        <v>0</v>
      </c>
      <c r="AM56" s="1265"/>
      <c r="AN56" s="1266"/>
      <c r="AO56" s="1267"/>
      <c r="AP56" s="1265"/>
      <c r="AQ56" s="1268"/>
      <c r="AR56" s="1268"/>
    </row>
    <row r="57" spans="1:44" ht="15.9" customHeight="1">
      <c r="A57" s="1213"/>
      <c r="B57" s="2581"/>
      <c r="C57" s="2582"/>
      <c r="D57" s="2583"/>
      <c r="E57" s="2584"/>
      <c r="F57" s="1269" t="s">
        <v>1974</v>
      </c>
      <c r="G57" s="1270" t="str">
        <f t="shared" ref="G57:AK57" si="24">IF(G56&lt;&gt;"",VLOOKUP(G56,$AC$197:$AL$221,9,FALSE),"")</f>
        <v/>
      </c>
      <c r="H57" s="1271" t="str">
        <f t="shared" si="24"/>
        <v/>
      </c>
      <c r="I57" s="1271" t="str">
        <f t="shared" si="24"/>
        <v/>
      </c>
      <c r="J57" s="1271" t="str">
        <f t="shared" si="24"/>
        <v/>
      </c>
      <c r="K57" s="1271" t="str">
        <f t="shared" si="24"/>
        <v/>
      </c>
      <c r="L57" s="1271" t="str">
        <f t="shared" si="24"/>
        <v/>
      </c>
      <c r="M57" s="1272" t="str">
        <f t="shared" si="24"/>
        <v/>
      </c>
      <c r="N57" s="1270" t="str">
        <f t="shared" si="24"/>
        <v/>
      </c>
      <c r="O57" s="1271" t="str">
        <f t="shared" si="24"/>
        <v/>
      </c>
      <c r="P57" s="1271" t="str">
        <f t="shared" si="24"/>
        <v/>
      </c>
      <c r="Q57" s="1271" t="str">
        <f t="shared" si="24"/>
        <v/>
      </c>
      <c r="R57" s="1271" t="str">
        <f t="shared" si="24"/>
        <v/>
      </c>
      <c r="S57" s="1271" t="str">
        <f t="shared" si="24"/>
        <v/>
      </c>
      <c r="T57" s="1272" t="str">
        <f t="shared" si="24"/>
        <v/>
      </c>
      <c r="U57" s="1270" t="str">
        <f t="shared" si="24"/>
        <v/>
      </c>
      <c r="V57" s="1271" t="str">
        <f t="shared" si="24"/>
        <v/>
      </c>
      <c r="W57" s="1271" t="str">
        <f t="shared" si="24"/>
        <v/>
      </c>
      <c r="X57" s="1271" t="str">
        <f t="shared" si="24"/>
        <v/>
      </c>
      <c r="Y57" s="1271" t="str">
        <f t="shared" si="24"/>
        <v/>
      </c>
      <c r="Z57" s="1271" t="str">
        <f t="shared" si="24"/>
        <v/>
      </c>
      <c r="AA57" s="1272" t="str">
        <f t="shared" si="24"/>
        <v/>
      </c>
      <c r="AB57" s="1270" t="str">
        <f t="shared" si="24"/>
        <v/>
      </c>
      <c r="AC57" s="1271" t="str">
        <f t="shared" si="24"/>
        <v/>
      </c>
      <c r="AD57" s="1271" t="str">
        <f t="shared" si="24"/>
        <v/>
      </c>
      <c r="AE57" s="1271" t="str">
        <f t="shared" si="24"/>
        <v/>
      </c>
      <c r="AF57" s="1271" t="str">
        <f t="shared" si="24"/>
        <v/>
      </c>
      <c r="AG57" s="1271" t="str">
        <f t="shared" si="24"/>
        <v/>
      </c>
      <c r="AH57" s="1272" t="str">
        <f t="shared" si="24"/>
        <v/>
      </c>
      <c r="AI57" s="1273" t="str">
        <f t="shared" si="24"/>
        <v/>
      </c>
      <c r="AJ57" s="1271" t="str">
        <f t="shared" si="24"/>
        <v/>
      </c>
      <c r="AK57" s="1271" t="str">
        <f t="shared" si="24"/>
        <v/>
      </c>
      <c r="AL57" s="1274">
        <f>SUM(G57:AH57)</f>
        <v>0</v>
      </c>
      <c r="AM57" s="1275">
        <f>AL57/4</f>
        <v>0</v>
      </c>
      <c r="AN57" s="1276" t="str">
        <f>IF(C56="","",C56)</f>
        <v/>
      </c>
      <c r="AO57" s="1277" t="str">
        <f>IF(D56="","",D56)</f>
        <v/>
      </c>
      <c r="AP57" s="1278" t="str">
        <f>IF(D56&lt;&gt;"",VLOOKUP(D56,$AU$2:$AV$6,2,FALSE),"")</f>
        <v/>
      </c>
      <c r="AQ57" s="1275">
        <f>ROUNDDOWN(AL57/$AL$6,2)</f>
        <v>0</v>
      </c>
      <c r="AR57" s="1275">
        <f>IF(AP57=1,"",AQ57)</f>
        <v>0</v>
      </c>
    </row>
    <row r="58" spans="1:44" ht="15.9" customHeight="1">
      <c r="A58" s="1213"/>
      <c r="B58" s="2581" t="s">
        <v>1998</v>
      </c>
      <c r="C58" s="2566"/>
      <c r="D58" s="2568"/>
      <c r="E58" s="2570"/>
      <c r="F58" s="1258" t="s">
        <v>1973</v>
      </c>
      <c r="G58" s="1259"/>
      <c r="H58" s="1260"/>
      <c r="I58" s="1261"/>
      <c r="J58" s="1261"/>
      <c r="K58" s="1261"/>
      <c r="L58" s="1261"/>
      <c r="M58" s="1262"/>
      <c r="N58" s="1259"/>
      <c r="O58" s="1260"/>
      <c r="P58" s="1261"/>
      <c r="Q58" s="1261"/>
      <c r="R58" s="1261"/>
      <c r="S58" s="1261"/>
      <c r="T58" s="1262"/>
      <c r="U58" s="1259"/>
      <c r="V58" s="1260"/>
      <c r="W58" s="1261"/>
      <c r="X58" s="1261"/>
      <c r="Y58" s="1261"/>
      <c r="Z58" s="1261"/>
      <c r="AA58" s="1262"/>
      <c r="AB58" s="1259"/>
      <c r="AC58" s="1260"/>
      <c r="AD58" s="1261"/>
      <c r="AE58" s="1261"/>
      <c r="AF58" s="1261"/>
      <c r="AG58" s="1261"/>
      <c r="AH58" s="1262"/>
      <c r="AI58" s="1263"/>
      <c r="AJ58" s="1261"/>
      <c r="AK58" s="1261"/>
      <c r="AL58" s="1264">
        <f>SUM(G59:AK59)</f>
        <v>0</v>
      </c>
      <c r="AM58" s="1265"/>
      <c r="AN58" s="1266"/>
      <c r="AO58" s="1267"/>
      <c r="AP58" s="1265"/>
      <c r="AQ58" s="1268"/>
      <c r="AR58" s="1268"/>
    </row>
    <row r="59" spans="1:44" ht="15.9" customHeight="1">
      <c r="A59" s="1213"/>
      <c r="B59" s="2581"/>
      <c r="C59" s="2582"/>
      <c r="D59" s="2583"/>
      <c r="E59" s="2584"/>
      <c r="F59" s="1269" t="s">
        <v>1974</v>
      </c>
      <c r="G59" s="1270" t="str">
        <f t="shared" ref="G59:AK59" si="25">IF(G58&lt;&gt;"",VLOOKUP(G58,$AC$197:$AL$221,9,FALSE),"")</f>
        <v/>
      </c>
      <c r="H59" s="1271" t="str">
        <f t="shared" si="25"/>
        <v/>
      </c>
      <c r="I59" s="1271" t="str">
        <f t="shared" si="25"/>
        <v/>
      </c>
      <c r="J59" s="1271" t="str">
        <f t="shared" si="25"/>
        <v/>
      </c>
      <c r="K59" s="1271" t="str">
        <f t="shared" si="25"/>
        <v/>
      </c>
      <c r="L59" s="1271" t="str">
        <f t="shared" si="25"/>
        <v/>
      </c>
      <c r="M59" s="1272" t="str">
        <f t="shared" si="25"/>
        <v/>
      </c>
      <c r="N59" s="1270" t="str">
        <f t="shared" si="25"/>
        <v/>
      </c>
      <c r="O59" s="1271" t="str">
        <f t="shared" si="25"/>
        <v/>
      </c>
      <c r="P59" s="1271" t="str">
        <f t="shared" si="25"/>
        <v/>
      </c>
      <c r="Q59" s="1271" t="str">
        <f t="shared" si="25"/>
        <v/>
      </c>
      <c r="R59" s="1271" t="str">
        <f t="shared" si="25"/>
        <v/>
      </c>
      <c r="S59" s="1271" t="str">
        <f t="shared" si="25"/>
        <v/>
      </c>
      <c r="T59" s="1272" t="str">
        <f t="shared" si="25"/>
        <v/>
      </c>
      <c r="U59" s="1270" t="str">
        <f t="shared" si="25"/>
        <v/>
      </c>
      <c r="V59" s="1271" t="str">
        <f t="shared" si="25"/>
        <v/>
      </c>
      <c r="W59" s="1271" t="str">
        <f t="shared" si="25"/>
        <v/>
      </c>
      <c r="X59" s="1271" t="str">
        <f t="shared" si="25"/>
        <v/>
      </c>
      <c r="Y59" s="1271" t="str">
        <f t="shared" si="25"/>
        <v/>
      </c>
      <c r="Z59" s="1271" t="str">
        <f t="shared" si="25"/>
        <v/>
      </c>
      <c r="AA59" s="1272" t="str">
        <f t="shared" si="25"/>
        <v/>
      </c>
      <c r="AB59" s="1270" t="str">
        <f t="shared" si="25"/>
        <v/>
      </c>
      <c r="AC59" s="1271" t="str">
        <f t="shared" si="25"/>
        <v/>
      </c>
      <c r="AD59" s="1271" t="str">
        <f t="shared" si="25"/>
        <v/>
      </c>
      <c r="AE59" s="1271" t="str">
        <f t="shared" si="25"/>
        <v/>
      </c>
      <c r="AF59" s="1271" t="str">
        <f t="shared" si="25"/>
        <v/>
      </c>
      <c r="AG59" s="1271" t="str">
        <f t="shared" si="25"/>
        <v/>
      </c>
      <c r="AH59" s="1272" t="str">
        <f t="shared" si="25"/>
        <v/>
      </c>
      <c r="AI59" s="1273" t="str">
        <f t="shared" si="25"/>
        <v/>
      </c>
      <c r="AJ59" s="1271" t="str">
        <f t="shared" si="25"/>
        <v/>
      </c>
      <c r="AK59" s="1271" t="str">
        <f t="shared" si="25"/>
        <v/>
      </c>
      <c r="AL59" s="1274">
        <f>SUM(G59:AH59)</f>
        <v>0</v>
      </c>
      <c r="AM59" s="1275">
        <f>AL59/4</f>
        <v>0</v>
      </c>
      <c r="AN59" s="1276" t="str">
        <f>IF(C58="","",C58)</f>
        <v/>
      </c>
      <c r="AO59" s="1277" t="str">
        <f>IF(D58="","",D58)</f>
        <v/>
      </c>
      <c r="AP59" s="1278" t="str">
        <f>IF(D58&lt;&gt;"",VLOOKUP(D58,$AU$2:$AV$6,2,FALSE),"")</f>
        <v/>
      </c>
      <c r="AQ59" s="1275">
        <f>ROUNDDOWN(AL59/$AL$6,2)</f>
        <v>0</v>
      </c>
      <c r="AR59" s="1275">
        <f>IF(AP59=1,"",AQ59)</f>
        <v>0</v>
      </c>
    </row>
    <row r="60" spans="1:44" ht="15.9" customHeight="1">
      <c r="A60" s="1213"/>
      <c r="B60" s="2581" t="s">
        <v>1999</v>
      </c>
      <c r="C60" s="2566"/>
      <c r="D60" s="2568"/>
      <c r="E60" s="2570"/>
      <c r="F60" s="1258" t="s">
        <v>1973</v>
      </c>
      <c r="G60" s="1259"/>
      <c r="H60" s="1260"/>
      <c r="I60" s="1261"/>
      <c r="J60" s="1261"/>
      <c r="K60" s="1261"/>
      <c r="L60" s="1261"/>
      <c r="M60" s="1262"/>
      <c r="N60" s="1259"/>
      <c r="O60" s="1260"/>
      <c r="P60" s="1261"/>
      <c r="Q60" s="1261"/>
      <c r="R60" s="1261"/>
      <c r="S60" s="1261"/>
      <c r="T60" s="1262"/>
      <c r="U60" s="1259"/>
      <c r="V60" s="1260"/>
      <c r="W60" s="1261"/>
      <c r="X60" s="1261"/>
      <c r="Y60" s="1261"/>
      <c r="Z60" s="1261"/>
      <c r="AA60" s="1262"/>
      <c r="AB60" s="1259"/>
      <c r="AC60" s="1260"/>
      <c r="AD60" s="1261"/>
      <c r="AE60" s="1261"/>
      <c r="AF60" s="1261"/>
      <c r="AG60" s="1261"/>
      <c r="AH60" s="1262"/>
      <c r="AI60" s="1263"/>
      <c r="AJ60" s="1261"/>
      <c r="AK60" s="1261"/>
      <c r="AL60" s="1264">
        <f>SUM(G61:AK61)</f>
        <v>0</v>
      </c>
      <c r="AM60" s="1265"/>
      <c r="AN60" s="1266"/>
      <c r="AO60" s="1267"/>
      <c r="AP60" s="1265"/>
      <c r="AQ60" s="1268"/>
      <c r="AR60" s="1268"/>
    </row>
    <row r="61" spans="1:44" ht="15.9" customHeight="1">
      <c r="A61" s="1213"/>
      <c r="B61" s="2581"/>
      <c r="C61" s="2582"/>
      <c r="D61" s="2583"/>
      <c r="E61" s="2584"/>
      <c r="F61" s="1269" t="s">
        <v>1974</v>
      </c>
      <c r="G61" s="1270" t="str">
        <f t="shared" ref="G61:AK61" si="26">IF(G60&lt;&gt;"",VLOOKUP(G60,$AC$197:$AL$221,9,FALSE),"")</f>
        <v/>
      </c>
      <c r="H61" s="1271" t="str">
        <f t="shared" si="26"/>
        <v/>
      </c>
      <c r="I61" s="1271" t="str">
        <f t="shared" si="26"/>
        <v/>
      </c>
      <c r="J61" s="1271" t="str">
        <f t="shared" si="26"/>
        <v/>
      </c>
      <c r="K61" s="1271" t="str">
        <f t="shared" si="26"/>
        <v/>
      </c>
      <c r="L61" s="1271" t="str">
        <f t="shared" si="26"/>
        <v/>
      </c>
      <c r="M61" s="1272" t="str">
        <f t="shared" si="26"/>
        <v/>
      </c>
      <c r="N61" s="1270" t="str">
        <f t="shared" si="26"/>
        <v/>
      </c>
      <c r="O61" s="1271" t="str">
        <f t="shared" si="26"/>
        <v/>
      </c>
      <c r="P61" s="1271" t="str">
        <f t="shared" si="26"/>
        <v/>
      </c>
      <c r="Q61" s="1271" t="str">
        <f t="shared" si="26"/>
        <v/>
      </c>
      <c r="R61" s="1271" t="str">
        <f t="shared" si="26"/>
        <v/>
      </c>
      <c r="S61" s="1271" t="str">
        <f t="shared" si="26"/>
        <v/>
      </c>
      <c r="T61" s="1272" t="str">
        <f t="shared" si="26"/>
        <v/>
      </c>
      <c r="U61" s="1270" t="str">
        <f t="shared" si="26"/>
        <v/>
      </c>
      <c r="V61" s="1271" t="str">
        <f t="shared" si="26"/>
        <v/>
      </c>
      <c r="W61" s="1271" t="str">
        <f t="shared" si="26"/>
        <v/>
      </c>
      <c r="X61" s="1271" t="str">
        <f t="shared" si="26"/>
        <v/>
      </c>
      <c r="Y61" s="1271" t="str">
        <f t="shared" si="26"/>
        <v/>
      </c>
      <c r="Z61" s="1271" t="str">
        <f t="shared" si="26"/>
        <v/>
      </c>
      <c r="AA61" s="1272" t="str">
        <f t="shared" si="26"/>
        <v/>
      </c>
      <c r="AB61" s="1270" t="str">
        <f t="shared" si="26"/>
        <v/>
      </c>
      <c r="AC61" s="1271" t="str">
        <f t="shared" si="26"/>
        <v/>
      </c>
      <c r="AD61" s="1271" t="str">
        <f t="shared" si="26"/>
        <v/>
      </c>
      <c r="AE61" s="1271" t="str">
        <f t="shared" si="26"/>
        <v/>
      </c>
      <c r="AF61" s="1271" t="str">
        <f t="shared" si="26"/>
        <v/>
      </c>
      <c r="AG61" s="1271" t="str">
        <f t="shared" si="26"/>
        <v/>
      </c>
      <c r="AH61" s="1272" t="str">
        <f t="shared" si="26"/>
        <v/>
      </c>
      <c r="AI61" s="1273" t="str">
        <f t="shared" si="26"/>
        <v/>
      </c>
      <c r="AJ61" s="1271" t="str">
        <f t="shared" si="26"/>
        <v/>
      </c>
      <c r="AK61" s="1271" t="str">
        <f t="shared" si="26"/>
        <v/>
      </c>
      <c r="AL61" s="1274">
        <f>SUM(G61:AH61)</f>
        <v>0</v>
      </c>
      <c r="AM61" s="1275">
        <f>AL61/4</f>
        <v>0</v>
      </c>
      <c r="AN61" s="1276" t="str">
        <f>IF(C60="","",C60)</f>
        <v/>
      </c>
      <c r="AO61" s="1277" t="str">
        <f>IF(D60="","",D60)</f>
        <v/>
      </c>
      <c r="AP61" s="1278" t="str">
        <f>IF(D60&lt;&gt;"",VLOOKUP(D60,$AU$2:$AV$6,2,FALSE),"")</f>
        <v/>
      </c>
      <c r="AQ61" s="1275">
        <f>ROUNDDOWN(AL61/$AL$6,2)</f>
        <v>0</v>
      </c>
      <c r="AR61" s="1275">
        <f>IF(AP61=1,"",AQ61)</f>
        <v>0</v>
      </c>
    </row>
    <row r="62" spans="1:44" ht="15.9" customHeight="1">
      <c r="A62" s="1213"/>
      <c r="B62" s="2581" t="s">
        <v>2000</v>
      </c>
      <c r="C62" s="2566"/>
      <c r="D62" s="2568"/>
      <c r="E62" s="2570"/>
      <c r="F62" s="1258" t="s">
        <v>1973</v>
      </c>
      <c r="G62" s="1259"/>
      <c r="H62" s="1260"/>
      <c r="I62" s="1261"/>
      <c r="J62" s="1261"/>
      <c r="K62" s="1261"/>
      <c r="L62" s="1261"/>
      <c r="M62" s="1262"/>
      <c r="N62" s="1259"/>
      <c r="O62" s="1260"/>
      <c r="P62" s="1261"/>
      <c r="Q62" s="1261"/>
      <c r="R62" s="1261"/>
      <c r="S62" s="1261"/>
      <c r="T62" s="1262"/>
      <c r="U62" s="1259"/>
      <c r="V62" s="1260"/>
      <c r="W62" s="1261"/>
      <c r="X62" s="1261"/>
      <c r="Y62" s="1261"/>
      <c r="Z62" s="1261"/>
      <c r="AA62" s="1262"/>
      <c r="AB62" s="1259"/>
      <c r="AC62" s="1260"/>
      <c r="AD62" s="1261"/>
      <c r="AE62" s="1261"/>
      <c r="AF62" s="1261"/>
      <c r="AG62" s="1261"/>
      <c r="AH62" s="1262"/>
      <c r="AI62" s="1279"/>
      <c r="AJ62" s="1260"/>
      <c r="AK62" s="1260"/>
      <c r="AL62" s="1264">
        <f>SUM(G63:AK63)</f>
        <v>0</v>
      </c>
      <c r="AM62" s="1265"/>
      <c r="AN62" s="1266"/>
      <c r="AO62" s="1267"/>
      <c r="AP62" s="1265"/>
      <c r="AQ62" s="1268"/>
      <c r="AR62" s="1268"/>
    </row>
    <row r="63" spans="1:44" ht="15.9" customHeight="1">
      <c r="A63" s="1213"/>
      <c r="B63" s="2581"/>
      <c r="C63" s="2582"/>
      <c r="D63" s="2583"/>
      <c r="E63" s="2584"/>
      <c r="F63" s="1269" t="s">
        <v>1974</v>
      </c>
      <c r="G63" s="1270" t="str">
        <f t="shared" ref="G63:AK63" si="27">IF(G62&lt;&gt;"",VLOOKUP(G62,$AC$197:$AL$221,9,FALSE),"")</f>
        <v/>
      </c>
      <c r="H63" s="1271" t="str">
        <f t="shared" si="27"/>
        <v/>
      </c>
      <c r="I63" s="1271" t="str">
        <f t="shared" si="27"/>
        <v/>
      </c>
      <c r="J63" s="1271" t="str">
        <f t="shared" si="27"/>
        <v/>
      </c>
      <c r="K63" s="1271" t="str">
        <f t="shared" si="27"/>
        <v/>
      </c>
      <c r="L63" s="1271" t="str">
        <f t="shared" si="27"/>
        <v/>
      </c>
      <c r="M63" s="1272" t="str">
        <f t="shared" si="27"/>
        <v/>
      </c>
      <c r="N63" s="1270" t="str">
        <f t="shared" si="27"/>
        <v/>
      </c>
      <c r="O63" s="1271" t="str">
        <f t="shared" si="27"/>
        <v/>
      </c>
      <c r="P63" s="1271" t="str">
        <f t="shared" si="27"/>
        <v/>
      </c>
      <c r="Q63" s="1271" t="str">
        <f t="shared" si="27"/>
        <v/>
      </c>
      <c r="R63" s="1271" t="str">
        <f t="shared" si="27"/>
        <v/>
      </c>
      <c r="S63" s="1271" t="str">
        <f t="shared" si="27"/>
        <v/>
      </c>
      <c r="T63" s="1272" t="str">
        <f t="shared" si="27"/>
        <v/>
      </c>
      <c r="U63" s="1270" t="str">
        <f t="shared" si="27"/>
        <v/>
      </c>
      <c r="V63" s="1271" t="str">
        <f t="shared" si="27"/>
        <v/>
      </c>
      <c r="W63" s="1271" t="str">
        <f t="shared" si="27"/>
        <v/>
      </c>
      <c r="X63" s="1271" t="str">
        <f t="shared" si="27"/>
        <v/>
      </c>
      <c r="Y63" s="1271" t="str">
        <f t="shared" si="27"/>
        <v/>
      </c>
      <c r="Z63" s="1271" t="str">
        <f t="shared" si="27"/>
        <v/>
      </c>
      <c r="AA63" s="1272" t="str">
        <f t="shared" si="27"/>
        <v/>
      </c>
      <c r="AB63" s="1270" t="str">
        <f t="shared" si="27"/>
        <v/>
      </c>
      <c r="AC63" s="1271" t="str">
        <f t="shared" si="27"/>
        <v/>
      </c>
      <c r="AD63" s="1271" t="str">
        <f t="shared" si="27"/>
        <v/>
      </c>
      <c r="AE63" s="1271" t="str">
        <f t="shared" si="27"/>
        <v/>
      </c>
      <c r="AF63" s="1271" t="str">
        <f t="shared" si="27"/>
        <v/>
      </c>
      <c r="AG63" s="1271" t="str">
        <f t="shared" si="27"/>
        <v/>
      </c>
      <c r="AH63" s="1272" t="str">
        <f t="shared" si="27"/>
        <v/>
      </c>
      <c r="AI63" s="1273" t="str">
        <f t="shared" si="27"/>
        <v/>
      </c>
      <c r="AJ63" s="1271" t="str">
        <f t="shared" si="27"/>
        <v/>
      </c>
      <c r="AK63" s="1271" t="str">
        <f t="shared" si="27"/>
        <v/>
      </c>
      <c r="AL63" s="1274">
        <f>SUM(G63:AH63)</f>
        <v>0</v>
      </c>
      <c r="AM63" s="1275">
        <f>AL63/4</f>
        <v>0</v>
      </c>
      <c r="AN63" s="1276" t="str">
        <f>IF(C62="","",C62)</f>
        <v/>
      </c>
      <c r="AO63" s="1277" t="str">
        <f>IF(D62="","",D62)</f>
        <v/>
      </c>
      <c r="AP63" s="1278" t="str">
        <f>IF(D62&lt;&gt;"",VLOOKUP(D62,$AU$2:$AV$6,2,FALSE),"")</f>
        <v/>
      </c>
      <c r="AQ63" s="1275">
        <f>ROUNDDOWN(AL63/$AL$6,2)</f>
        <v>0</v>
      </c>
      <c r="AR63" s="1275">
        <f>IF(AP63=1,"",AQ63)</f>
        <v>0</v>
      </c>
    </row>
    <row r="64" spans="1:44" ht="15.9" customHeight="1">
      <c r="A64" s="1213"/>
      <c r="B64" s="2581" t="s">
        <v>2001</v>
      </c>
      <c r="C64" s="2566"/>
      <c r="D64" s="2568"/>
      <c r="E64" s="2570"/>
      <c r="F64" s="1258" t="s">
        <v>1973</v>
      </c>
      <c r="G64" s="1259"/>
      <c r="H64" s="1260"/>
      <c r="I64" s="1261"/>
      <c r="J64" s="1261"/>
      <c r="K64" s="1261"/>
      <c r="L64" s="1261"/>
      <c r="M64" s="1262"/>
      <c r="N64" s="1259"/>
      <c r="O64" s="1260"/>
      <c r="P64" s="1261"/>
      <c r="Q64" s="1261"/>
      <c r="R64" s="1261"/>
      <c r="S64" s="1261"/>
      <c r="T64" s="1262"/>
      <c r="U64" s="1259"/>
      <c r="V64" s="1260"/>
      <c r="W64" s="1261"/>
      <c r="X64" s="1261"/>
      <c r="Y64" s="1261"/>
      <c r="Z64" s="1261"/>
      <c r="AA64" s="1262"/>
      <c r="AB64" s="1259"/>
      <c r="AC64" s="1260"/>
      <c r="AD64" s="1261"/>
      <c r="AE64" s="1261"/>
      <c r="AF64" s="1261"/>
      <c r="AG64" s="1261"/>
      <c r="AH64" s="1262"/>
      <c r="AI64" s="1279"/>
      <c r="AJ64" s="1260"/>
      <c r="AK64" s="1260"/>
      <c r="AL64" s="1264">
        <f>SUM(G65:AK65)</f>
        <v>0</v>
      </c>
      <c r="AM64" s="1265"/>
      <c r="AN64" s="1266"/>
      <c r="AO64" s="1267"/>
      <c r="AP64" s="1265"/>
      <c r="AQ64" s="1268"/>
      <c r="AR64" s="1268"/>
    </row>
    <row r="65" spans="1:44" ht="15.9" customHeight="1">
      <c r="A65" s="1213"/>
      <c r="B65" s="2581"/>
      <c r="C65" s="2582"/>
      <c r="D65" s="2583"/>
      <c r="E65" s="2584"/>
      <c r="F65" s="1269" t="s">
        <v>1974</v>
      </c>
      <c r="G65" s="1270" t="str">
        <f t="shared" ref="G65:AK65" si="28">IF(G64&lt;&gt;"",VLOOKUP(G64,$AC$197:$AL$221,9,FALSE),"")</f>
        <v/>
      </c>
      <c r="H65" s="1271" t="str">
        <f t="shared" si="28"/>
        <v/>
      </c>
      <c r="I65" s="1271" t="str">
        <f t="shared" si="28"/>
        <v/>
      </c>
      <c r="J65" s="1271" t="str">
        <f t="shared" si="28"/>
        <v/>
      </c>
      <c r="K65" s="1271" t="str">
        <f t="shared" si="28"/>
        <v/>
      </c>
      <c r="L65" s="1271" t="str">
        <f t="shared" si="28"/>
        <v/>
      </c>
      <c r="M65" s="1272" t="str">
        <f t="shared" si="28"/>
        <v/>
      </c>
      <c r="N65" s="1270" t="str">
        <f t="shared" si="28"/>
        <v/>
      </c>
      <c r="O65" s="1271" t="str">
        <f t="shared" si="28"/>
        <v/>
      </c>
      <c r="P65" s="1271" t="str">
        <f t="shared" si="28"/>
        <v/>
      </c>
      <c r="Q65" s="1271" t="str">
        <f t="shared" si="28"/>
        <v/>
      </c>
      <c r="R65" s="1271" t="str">
        <f t="shared" si="28"/>
        <v/>
      </c>
      <c r="S65" s="1271" t="str">
        <f t="shared" si="28"/>
        <v/>
      </c>
      <c r="T65" s="1272" t="str">
        <f t="shared" si="28"/>
        <v/>
      </c>
      <c r="U65" s="1270" t="str">
        <f t="shared" si="28"/>
        <v/>
      </c>
      <c r="V65" s="1271" t="str">
        <f t="shared" si="28"/>
        <v/>
      </c>
      <c r="W65" s="1271" t="str">
        <f t="shared" si="28"/>
        <v/>
      </c>
      <c r="X65" s="1271" t="str">
        <f t="shared" si="28"/>
        <v/>
      </c>
      <c r="Y65" s="1271" t="str">
        <f t="shared" si="28"/>
        <v/>
      </c>
      <c r="Z65" s="1271" t="str">
        <f t="shared" si="28"/>
        <v/>
      </c>
      <c r="AA65" s="1272" t="str">
        <f t="shared" si="28"/>
        <v/>
      </c>
      <c r="AB65" s="1270" t="str">
        <f t="shared" si="28"/>
        <v/>
      </c>
      <c r="AC65" s="1271" t="str">
        <f t="shared" si="28"/>
        <v/>
      </c>
      <c r="AD65" s="1271" t="str">
        <f t="shared" si="28"/>
        <v/>
      </c>
      <c r="AE65" s="1271" t="str">
        <f t="shared" si="28"/>
        <v/>
      </c>
      <c r="AF65" s="1271" t="str">
        <f t="shared" si="28"/>
        <v/>
      </c>
      <c r="AG65" s="1271" t="str">
        <f t="shared" si="28"/>
        <v/>
      </c>
      <c r="AH65" s="1272" t="str">
        <f t="shared" si="28"/>
        <v/>
      </c>
      <c r="AI65" s="1273" t="str">
        <f t="shared" si="28"/>
        <v/>
      </c>
      <c r="AJ65" s="1271" t="str">
        <f t="shared" si="28"/>
        <v/>
      </c>
      <c r="AK65" s="1271" t="str">
        <f t="shared" si="28"/>
        <v/>
      </c>
      <c r="AL65" s="1274">
        <f>SUM(G65:AH65)</f>
        <v>0</v>
      </c>
      <c r="AM65" s="1275">
        <f>AL65/4</f>
        <v>0</v>
      </c>
      <c r="AN65" s="1276" t="str">
        <f>IF(C64="","",C64)</f>
        <v/>
      </c>
      <c r="AO65" s="1277" t="str">
        <f>IF(D64="","",D64)</f>
        <v/>
      </c>
      <c r="AP65" s="1278" t="str">
        <f>IF(D64&lt;&gt;"",VLOOKUP(D64,$AU$2:$AV$6,2,FALSE),"")</f>
        <v/>
      </c>
      <c r="AQ65" s="1275">
        <f>ROUNDDOWN(AL65/$AL$6,2)</f>
        <v>0</v>
      </c>
      <c r="AR65" s="1275">
        <f>IF(AP65=1,"",AQ65)</f>
        <v>0</v>
      </c>
    </row>
    <row r="66" spans="1:44" ht="15.9" customHeight="1">
      <c r="A66" s="1213"/>
      <c r="B66" s="2581" t="s">
        <v>2002</v>
      </c>
      <c r="C66" s="2566"/>
      <c r="D66" s="2568"/>
      <c r="E66" s="2570"/>
      <c r="F66" s="1258" t="s">
        <v>1973</v>
      </c>
      <c r="G66" s="1259"/>
      <c r="H66" s="1260"/>
      <c r="I66" s="1261"/>
      <c r="J66" s="1261"/>
      <c r="K66" s="1261"/>
      <c r="L66" s="1261"/>
      <c r="M66" s="1262"/>
      <c r="N66" s="1259"/>
      <c r="O66" s="1260"/>
      <c r="P66" s="1261"/>
      <c r="Q66" s="1261"/>
      <c r="R66" s="1261"/>
      <c r="S66" s="1261"/>
      <c r="T66" s="1262"/>
      <c r="U66" s="1259"/>
      <c r="V66" s="1260"/>
      <c r="W66" s="1261"/>
      <c r="X66" s="1261"/>
      <c r="Y66" s="1261"/>
      <c r="Z66" s="1261"/>
      <c r="AA66" s="1262"/>
      <c r="AB66" s="1259"/>
      <c r="AC66" s="1260"/>
      <c r="AD66" s="1261"/>
      <c r="AE66" s="1261"/>
      <c r="AF66" s="1261"/>
      <c r="AG66" s="1261"/>
      <c r="AH66" s="1262"/>
      <c r="AI66" s="1263"/>
      <c r="AJ66" s="1261"/>
      <c r="AK66" s="1261"/>
      <c r="AL66" s="1264">
        <f>SUM(G67:AK67)</f>
        <v>0</v>
      </c>
      <c r="AM66" s="1265"/>
      <c r="AN66" s="1266"/>
      <c r="AO66" s="1267"/>
      <c r="AP66" s="1265"/>
      <c r="AQ66" s="1268"/>
      <c r="AR66" s="1268"/>
    </row>
    <row r="67" spans="1:44" ht="15.9" customHeight="1">
      <c r="A67" s="1213"/>
      <c r="B67" s="2581"/>
      <c r="C67" s="2582"/>
      <c r="D67" s="2583"/>
      <c r="E67" s="2584"/>
      <c r="F67" s="1269" t="s">
        <v>1974</v>
      </c>
      <c r="G67" s="1270" t="str">
        <f t="shared" ref="G67:AK67" si="29">IF(G66&lt;&gt;"",VLOOKUP(G66,$AC$197:$AL$221,9,FALSE),"")</f>
        <v/>
      </c>
      <c r="H67" s="1271" t="str">
        <f t="shared" si="29"/>
        <v/>
      </c>
      <c r="I67" s="1271" t="str">
        <f t="shared" si="29"/>
        <v/>
      </c>
      <c r="J67" s="1271" t="str">
        <f t="shared" si="29"/>
        <v/>
      </c>
      <c r="K67" s="1271" t="str">
        <f t="shared" si="29"/>
        <v/>
      </c>
      <c r="L67" s="1271" t="str">
        <f t="shared" si="29"/>
        <v/>
      </c>
      <c r="M67" s="1272" t="str">
        <f t="shared" si="29"/>
        <v/>
      </c>
      <c r="N67" s="1270" t="str">
        <f t="shared" si="29"/>
        <v/>
      </c>
      <c r="O67" s="1271" t="str">
        <f t="shared" si="29"/>
        <v/>
      </c>
      <c r="P67" s="1271" t="str">
        <f t="shared" si="29"/>
        <v/>
      </c>
      <c r="Q67" s="1271" t="str">
        <f t="shared" si="29"/>
        <v/>
      </c>
      <c r="R67" s="1271" t="str">
        <f t="shared" si="29"/>
        <v/>
      </c>
      <c r="S67" s="1271" t="str">
        <f t="shared" si="29"/>
        <v/>
      </c>
      <c r="T67" s="1272" t="str">
        <f t="shared" si="29"/>
        <v/>
      </c>
      <c r="U67" s="1270" t="str">
        <f t="shared" si="29"/>
        <v/>
      </c>
      <c r="V67" s="1271" t="str">
        <f t="shared" si="29"/>
        <v/>
      </c>
      <c r="W67" s="1271" t="str">
        <f t="shared" si="29"/>
        <v/>
      </c>
      <c r="X67" s="1271" t="str">
        <f t="shared" si="29"/>
        <v/>
      </c>
      <c r="Y67" s="1271" t="str">
        <f t="shared" si="29"/>
        <v/>
      </c>
      <c r="Z67" s="1271" t="str">
        <f t="shared" si="29"/>
        <v/>
      </c>
      <c r="AA67" s="1272" t="str">
        <f t="shared" si="29"/>
        <v/>
      </c>
      <c r="AB67" s="1270" t="str">
        <f t="shared" si="29"/>
        <v/>
      </c>
      <c r="AC67" s="1271" t="str">
        <f t="shared" si="29"/>
        <v/>
      </c>
      <c r="AD67" s="1271" t="str">
        <f t="shared" si="29"/>
        <v/>
      </c>
      <c r="AE67" s="1271" t="str">
        <f t="shared" si="29"/>
        <v/>
      </c>
      <c r="AF67" s="1271" t="str">
        <f t="shared" si="29"/>
        <v/>
      </c>
      <c r="AG67" s="1271" t="str">
        <f t="shared" si="29"/>
        <v/>
      </c>
      <c r="AH67" s="1272" t="str">
        <f t="shared" si="29"/>
        <v/>
      </c>
      <c r="AI67" s="1273" t="str">
        <f t="shared" si="29"/>
        <v/>
      </c>
      <c r="AJ67" s="1271" t="str">
        <f t="shared" si="29"/>
        <v/>
      </c>
      <c r="AK67" s="1271" t="str">
        <f t="shared" si="29"/>
        <v/>
      </c>
      <c r="AL67" s="1274">
        <f>SUM(G67:AH67)</f>
        <v>0</v>
      </c>
      <c r="AM67" s="1275">
        <f>AL67/4</f>
        <v>0</v>
      </c>
      <c r="AN67" s="1276" t="str">
        <f>IF(C66="","",C66)</f>
        <v/>
      </c>
      <c r="AO67" s="1277" t="str">
        <f>IF(D66="","",D66)</f>
        <v/>
      </c>
      <c r="AP67" s="1278" t="str">
        <f>IF(D66&lt;&gt;"",VLOOKUP(D66,$AU$2:$AV$6,2,FALSE),"")</f>
        <v/>
      </c>
      <c r="AQ67" s="1275">
        <f>ROUNDDOWN(AL67/$AL$6,2)</f>
        <v>0</v>
      </c>
      <c r="AR67" s="1275">
        <f>IF(AP67=1,"",AQ67)</f>
        <v>0</v>
      </c>
    </row>
    <row r="68" spans="1:44" ht="15.9" customHeight="1">
      <c r="A68" s="1213"/>
      <c r="B68" s="2581" t="s">
        <v>2003</v>
      </c>
      <c r="C68" s="2566"/>
      <c r="D68" s="2568"/>
      <c r="E68" s="2570"/>
      <c r="F68" s="1258" t="s">
        <v>1973</v>
      </c>
      <c r="G68" s="1259"/>
      <c r="H68" s="1260"/>
      <c r="I68" s="1261"/>
      <c r="J68" s="1261"/>
      <c r="K68" s="1261"/>
      <c r="L68" s="1261"/>
      <c r="M68" s="1262"/>
      <c r="N68" s="1259"/>
      <c r="O68" s="1260"/>
      <c r="P68" s="1261"/>
      <c r="Q68" s="1261"/>
      <c r="R68" s="1261"/>
      <c r="S68" s="1261"/>
      <c r="T68" s="1262"/>
      <c r="U68" s="1259"/>
      <c r="V68" s="1260"/>
      <c r="W68" s="1261"/>
      <c r="X68" s="1261"/>
      <c r="Y68" s="1261"/>
      <c r="Z68" s="1261"/>
      <c r="AA68" s="1262"/>
      <c r="AB68" s="1259"/>
      <c r="AC68" s="1260"/>
      <c r="AD68" s="1261"/>
      <c r="AE68" s="1261"/>
      <c r="AF68" s="1261"/>
      <c r="AG68" s="1261"/>
      <c r="AH68" s="1262"/>
      <c r="AI68" s="1263"/>
      <c r="AJ68" s="1261"/>
      <c r="AK68" s="1261"/>
      <c r="AL68" s="1264">
        <f>SUM(G69:AK69)</f>
        <v>0</v>
      </c>
      <c r="AM68" s="1265"/>
      <c r="AN68" s="1266"/>
      <c r="AO68" s="1267"/>
      <c r="AP68" s="1265"/>
      <c r="AQ68" s="1268"/>
      <c r="AR68" s="1268"/>
    </row>
    <row r="69" spans="1:44" ht="15.9" customHeight="1">
      <c r="A69" s="1213"/>
      <c r="B69" s="2581"/>
      <c r="C69" s="2582"/>
      <c r="D69" s="2583"/>
      <c r="E69" s="2584"/>
      <c r="F69" s="1269" t="s">
        <v>1974</v>
      </c>
      <c r="G69" s="1270" t="str">
        <f t="shared" ref="G69:AK69" si="30">IF(G68&lt;&gt;"",VLOOKUP(G68,$AC$197:$AL$221,9,FALSE),"")</f>
        <v/>
      </c>
      <c r="H69" s="1271" t="str">
        <f t="shared" si="30"/>
        <v/>
      </c>
      <c r="I69" s="1271" t="str">
        <f t="shared" si="30"/>
        <v/>
      </c>
      <c r="J69" s="1271" t="str">
        <f t="shared" si="30"/>
        <v/>
      </c>
      <c r="K69" s="1271" t="str">
        <f t="shared" si="30"/>
        <v/>
      </c>
      <c r="L69" s="1271" t="str">
        <f t="shared" si="30"/>
        <v/>
      </c>
      <c r="M69" s="1272" t="str">
        <f t="shared" si="30"/>
        <v/>
      </c>
      <c r="N69" s="1270" t="str">
        <f t="shared" si="30"/>
        <v/>
      </c>
      <c r="O69" s="1271" t="str">
        <f t="shared" si="30"/>
        <v/>
      </c>
      <c r="P69" s="1271" t="str">
        <f t="shared" si="30"/>
        <v/>
      </c>
      <c r="Q69" s="1271" t="str">
        <f t="shared" si="30"/>
        <v/>
      </c>
      <c r="R69" s="1271" t="str">
        <f t="shared" si="30"/>
        <v/>
      </c>
      <c r="S69" s="1271" t="str">
        <f t="shared" si="30"/>
        <v/>
      </c>
      <c r="T69" s="1272" t="str">
        <f t="shared" si="30"/>
        <v/>
      </c>
      <c r="U69" s="1270" t="str">
        <f t="shared" si="30"/>
        <v/>
      </c>
      <c r="V69" s="1271" t="str">
        <f t="shared" si="30"/>
        <v/>
      </c>
      <c r="W69" s="1271" t="str">
        <f t="shared" si="30"/>
        <v/>
      </c>
      <c r="X69" s="1271" t="str">
        <f t="shared" si="30"/>
        <v/>
      </c>
      <c r="Y69" s="1271" t="str">
        <f t="shared" si="30"/>
        <v/>
      </c>
      <c r="Z69" s="1271" t="str">
        <f t="shared" si="30"/>
        <v/>
      </c>
      <c r="AA69" s="1272" t="str">
        <f t="shared" si="30"/>
        <v/>
      </c>
      <c r="AB69" s="1270" t="str">
        <f t="shared" si="30"/>
        <v/>
      </c>
      <c r="AC69" s="1271" t="str">
        <f t="shared" si="30"/>
        <v/>
      </c>
      <c r="AD69" s="1271" t="str">
        <f t="shared" si="30"/>
        <v/>
      </c>
      <c r="AE69" s="1271" t="str">
        <f t="shared" si="30"/>
        <v/>
      </c>
      <c r="AF69" s="1271" t="str">
        <f t="shared" si="30"/>
        <v/>
      </c>
      <c r="AG69" s="1271" t="str">
        <f t="shared" si="30"/>
        <v/>
      </c>
      <c r="AH69" s="1272" t="str">
        <f t="shared" si="30"/>
        <v/>
      </c>
      <c r="AI69" s="1273" t="str">
        <f t="shared" si="30"/>
        <v/>
      </c>
      <c r="AJ69" s="1271" t="str">
        <f t="shared" si="30"/>
        <v/>
      </c>
      <c r="AK69" s="1271" t="str">
        <f t="shared" si="30"/>
        <v/>
      </c>
      <c r="AL69" s="1274">
        <f>SUM(G69:AH69)</f>
        <v>0</v>
      </c>
      <c r="AM69" s="1275">
        <f>AL69/4</f>
        <v>0</v>
      </c>
      <c r="AN69" s="1276" t="str">
        <f>IF(C68="","",C68)</f>
        <v/>
      </c>
      <c r="AO69" s="1277" t="str">
        <f>IF(D68="","",D68)</f>
        <v/>
      </c>
      <c r="AP69" s="1278" t="str">
        <f>IF(D68&lt;&gt;"",VLOOKUP(D68,$AU$2:$AV$6,2,FALSE),"")</f>
        <v/>
      </c>
      <c r="AQ69" s="1275">
        <f>ROUNDDOWN(AL69/$AL$6,2)</f>
        <v>0</v>
      </c>
      <c r="AR69" s="1275">
        <f>IF(AP69=1,"",AQ69)</f>
        <v>0</v>
      </c>
    </row>
    <row r="70" spans="1:44" ht="15.9" customHeight="1">
      <c r="A70" s="1213"/>
      <c r="B70" s="2581" t="s">
        <v>2004</v>
      </c>
      <c r="C70" s="2566"/>
      <c r="D70" s="2568"/>
      <c r="E70" s="2570"/>
      <c r="F70" s="1258" t="s">
        <v>1973</v>
      </c>
      <c r="G70" s="1259"/>
      <c r="H70" s="1260"/>
      <c r="I70" s="1261"/>
      <c r="J70" s="1261"/>
      <c r="K70" s="1261"/>
      <c r="L70" s="1261"/>
      <c r="M70" s="1262"/>
      <c r="N70" s="1259"/>
      <c r="O70" s="1260"/>
      <c r="P70" s="1261"/>
      <c r="Q70" s="1261"/>
      <c r="R70" s="1261"/>
      <c r="S70" s="1261"/>
      <c r="T70" s="1262"/>
      <c r="U70" s="1259"/>
      <c r="V70" s="1260"/>
      <c r="W70" s="1261"/>
      <c r="X70" s="1261"/>
      <c r="Y70" s="1261"/>
      <c r="Z70" s="1261"/>
      <c r="AA70" s="1262"/>
      <c r="AB70" s="1259"/>
      <c r="AC70" s="1260"/>
      <c r="AD70" s="1261"/>
      <c r="AE70" s="1261"/>
      <c r="AF70" s="1261"/>
      <c r="AG70" s="1261"/>
      <c r="AH70" s="1262"/>
      <c r="AI70" s="1279"/>
      <c r="AJ70" s="1260"/>
      <c r="AK70" s="1260"/>
      <c r="AL70" s="1264">
        <f>SUM(G71:AK71)</f>
        <v>0</v>
      </c>
      <c r="AM70" s="1265"/>
      <c r="AN70" s="1266"/>
      <c r="AO70" s="1267"/>
      <c r="AP70" s="1265"/>
      <c r="AQ70" s="1268"/>
      <c r="AR70" s="1268"/>
    </row>
    <row r="71" spans="1:44" ht="15.9" customHeight="1">
      <c r="A71" s="1213"/>
      <c r="B71" s="2581"/>
      <c r="C71" s="2582"/>
      <c r="D71" s="2583"/>
      <c r="E71" s="2584"/>
      <c r="F71" s="1269" t="s">
        <v>1974</v>
      </c>
      <c r="G71" s="1270" t="str">
        <f t="shared" ref="G71:AK71" si="31">IF(G70&lt;&gt;"",VLOOKUP(G70,$AC$197:$AL$221,9,FALSE),"")</f>
        <v/>
      </c>
      <c r="H71" s="1271" t="str">
        <f t="shared" si="31"/>
        <v/>
      </c>
      <c r="I71" s="1271" t="str">
        <f t="shared" si="31"/>
        <v/>
      </c>
      <c r="J71" s="1271" t="str">
        <f t="shared" si="31"/>
        <v/>
      </c>
      <c r="K71" s="1271" t="str">
        <f t="shared" si="31"/>
        <v/>
      </c>
      <c r="L71" s="1271" t="str">
        <f t="shared" si="31"/>
        <v/>
      </c>
      <c r="M71" s="1272" t="str">
        <f t="shared" si="31"/>
        <v/>
      </c>
      <c r="N71" s="1270" t="str">
        <f t="shared" si="31"/>
        <v/>
      </c>
      <c r="O71" s="1271" t="str">
        <f t="shared" si="31"/>
        <v/>
      </c>
      <c r="P71" s="1271" t="str">
        <f t="shared" si="31"/>
        <v/>
      </c>
      <c r="Q71" s="1271" t="str">
        <f t="shared" si="31"/>
        <v/>
      </c>
      <c r="R71" s="1271" t="str">
        <f t="shared" si="31"/>
        <v/>
      </c>
      <c r="S71" s="1271" t="str">
        <f t="shared" si="31"/>
        <v/>
      </c>
      <c r="T71" s="1272" t="str">
        <f t="shared" si="31"/>
        <v/>
      </c>
      <c r="U71" s="1270" t="str">
        <f t="shared" si="31"/>
        <v/>
      </c>
      <c r="V71" s="1271" t="str">
        <f t="shared" si="31"/>
        <v/>
      </c>
      <c r="W71" s="1271" t="str">
        <f t="shared" si="31"/>
        <v/>
      </c>
      <c r="X71" s="1271" t="str">
        <f t="shared" si="31"/>
        <v/>
      </c>
      <c r="Y71" s="1271" t="str">
        <f t="shared" si="31"/>
        <v/>
      </c>
      <c r="Z71" s="1271" t="str">
        <f t="shared" si="31"/>
        <v/>
      </c>
      <c r="AA71" s="1272" t="str">
        <f t="shared" si="31"/>
        <v/>
      </c>
      <c r="AB71" s="1270" t="str">
        <f t="shared" si="31"/>
        <v/>
      </c>
      <c r="AC71" s="1271" t="str">
        <f t="shared" si="31"/>
        <v/>
      </c>
      <c r="AD71" s="1271" t="str">
        <f t="shared" si="31"/>
        <v/>
      </c>
      <c r="AE71" s="1271" t="str">
        <f t="shared" si="31"/>
        <v/>
      </c>
      <c r="AF71" s="1271" t="str">
        <f t="shared" si="31"/>
        <v/>
      </c>
      <c r="AG71" s="1271" t="str">
        <f t="shared" si="31"/>
        <v/>
      </c>
      <c r="AH71" s="1272" t="str">
        <f t="shared" si="31"/>
        <v/>
      </c>
      <c r="AI71" s="1273" t="str">
        <f t="shared" si="31"/>
        <v/>
      </c>
      <c r="AJ71" s="1271" t="str">
        <f t="shared" si="31"/>
        <v/>
      </c>
      <c r="AK71" s="1271" t="str">
        <f t="shared" si="31"/>
        <v/>
      </c>
      <c r="AL71" s="1274">
        <f>SUM(G71:AH71)</f>
        <v>0</v>
      </c>
      <c r="AM71" s="1275">
        <f>AL71/4</f>
        <v>0</v>
      </c>
      <c r="AN71" s="1276" t="str">
        <f>IF(C70="","",C70)</f>
        <v/>
      </c>
      <c r="AO71" s="1277" t="str">
        <f>IF(D70="","",D70)</f>
        <v/>
      </c>
      <c r="AP71" s="1278" t="str">
        <f>IF(D70&lt;&gt;"",VLOOKUP(D70,$AU$2:$AV$6,2,FALSE),"")</f>
        <v/>
      </c>
      <c r="AQ71" s="1275">
        <f>ROUNDDOWN(AL71/$AL$6,2)</f>
        <v>0</v>
      </c>
      <c r="AR71" s="1275">
        <f>IF(AP71=1,"",AQ71)</f>
        <v>0</v>
      </c>
    </row>
    <row r="72" spans="1:44" ht="15.9" customHeight="1">
      <c r="A72" s="1213"/>
      <c r="B72" s="2581" t="s">
        <v>2005</v>
      </c>
      <c r="C72" s="2566"/>
      <c r="D72" s="2568"/>
      <c r="E72" s="2570"/>
      <c r="F72" s="1258" t="s">
        <v>1973</v>
      </c>
      <c r="G72" s="1259"/>
      <c r="H72" s="1260"/>
      <c r="I72" s="1261"/>
      <c r="J72" s="1261"/>
      <c r="K72" s="1261"/>
      <c r="L72" s="1261"/>
      <c r="M72" s="1262"/>
      <c r="N72" s="1259"/>
      <c r="O72" s="1260"/>
      <c r="P72" s="1261"/>
      <c r="Q72" s="1261"/>
      <c r="R72" s="1261"/>
      <c r="S72" s="1261"/>
      <c r="T72" s="1262"/>
      <c r="U72" s="1259"/>
      <c r="V72" s="1260"/>
      <c r="W72" s="1261"/>
      <c r="X72" s="1261"/>
      <c r="Y72" s="1261"/>
      <c r="Z72" s="1261"/>
      <c r="AA72" s="1262"/>
      <c r="AB72" s="1259"/>
      <c r="AC72" s="1260"/>
      <c r="AD72" s="1261"/>
      <c r="AE72" s="1261"/>
      <c r="AF72" s="1261"/>
      <c r="AG72" s="1261"/>
      <c r="AH72" s="1262"/>
      <c r="AI72" s="1279"/>
      <c r="AJ72" s="1260"/>
      <c r="AK72" s="1260"/>
      <c r="AL72" s="1264">
        <f>SUM(G73:AK73)</f>
        <v>0</v>
      </c>
      <c r="AM72" s="1265"/>
      <c r="AN72" s="1266"/>
      <c r="AO72" s="1267"/>
      <c r="AP72" s="1265"/>
      <c r="AQ72" s="1268"/>
      <c r="AR72" s="1268"/>
    </row>
    <row r="73" spans="1:44" ht="15.9" customHeight="1">
      <c r="A73" s="1213"/>
      <c r="B73" s="2581"/>
      <c r="C73" s="2582"/>
      <c r="D73" s="2583"/>
      <c r="E73" s="2584"/>
      <c r="F73" s="1269" t="s">
        <v>1974</v>
      </c>
      <c r="G73" s="1270" t="str">
        <f t="shared" ref="G73:AK73" si="32">IF(G72&lt;&gt;"",VLOOKUP(G72,$AC$197:$AL$221,9,FALSE),"")</f>
        <v/>
      </c>
      <c r="H73" s="1271" t="str">
        <f t="shared" si="32"/>
        <v/>
      </c>
      <c r="I73" s="1271" t="str">
        <f t="shared" si="32"/>
        <v/>
      </c>
      <c r="J73" s="1271" t="str">
        <f t="shared" si="32"/>
        <v/>
      </c>
      <c r="K73" s="1271" t="str">
        <f t="shared" si="32"/>
        <v/>
      </c>
      <c r="L73" s="1271" t="str">
        <f t="shared" si="32"/>
        <v/>
      </c>
      <c r="M73" s="1272" t="str">
        <f t="shared" si="32"/>
        <v/>
      </c>
      <c r="N73" s="1270" t="str">
        <f t="shared" si="32"/>
        <v/>
      </c>
      <c r="O73" s="1271" t="str">
        <f t="shared" si="32"/>
        <v/>
      </c>
      <c r="P73" s="1271" t="str">
        <f t="shared" si="32"/>
        <v/>
      </c>
      <c r="Q73" s="1271" t="str">
        <f t="shared" si="32"/>
        <v/>
      </c>
      <c r="R73" s="1271" t="str">
        <f t="shared" si="32"/>
        <v/>
      </c>
      <c r="S73" s="1271" t="str">
        <f t="shared" si="32"/>
        <v/>
      </c>
      <c r="T73" s="1272" t="str">
        <f t="shared" si="32"/>
        <v/>
      </c>
      <c r="U73" s="1270" t="str">
        <f t="shared" si="32"/>
        <v/>
      </c>
      <c r="V73" s="1271" t="str">
        <f t="shared" si="32"/>
        <v/>
      </c>
      <c r="W73" s="1271" t="str">
        <f t="shared" si="32"/>
        <v/>
      </c>
      <c r="X73" s="1271" t="str">
        <f t="shared" si="32"/>
        <v/>
      </c>
      <c r="Y73" s="1271" t="str">
        <f t="shared" si="32"/>
        <v/>
      </c>
      <c r="Z73" s="1271" t="str">
        <f t="shared" si="32"/>
        <v/>
      </c>
      <c r="AA73" s="1272" t="str">
        <f t="shared" si="32"/>
        <v/>
      </c>
      <c r="AB73" s="1270" t="str">
        <f t="shared" si="32"/>
        <v/>
      </c>
      <c r="AC73" s="1271" t="str">
        <f t="shared" si="32"/>
        <v/>
      </c>
      <c r="AD73" s="1271" t="str">
        <f t="shared" si="32"/>
        <v/>
      </c>
      <c r="AE73" s="1271" t="str">
        <f t="shared" si="32"/>
        <v/>
      </c>
      <c r="AF73" s="1271" t="str">
        <f t="shared" si="32"/>
        <v/>
      </c>
      <c r="AG73" s="1271" t="str">
        <f t="shared" si="32"/>
        <v/>
      </c>
      <c r="AH73" s="1272" t="str">
        <f t="shared" si="32"/>
        <v/>
      </c>
      <c r="AI73" s="1273" t="str">
        <f t="shared" si="32"/>
        <v/>
      </c>
      <c r="AJ73" s="1271" t="str">
        <f t="shared" si="32"/>
        <v/>
      </c>
      <c r="AK73" s="1271" t="str">
        <f t="shared" si="32"/>
        <v/>
      </c>
      <c r="AL73" s="1274">
        <f>SUM(G73:AH73)</f>
        <v>0</v>
      </c>
      <c r="AM73" s="1275">
        <f>AL73/4</f>
        <v>0</v>
      </c>
      <c r="AN73" s="1276" t="str">
        <f>IF(C72="","",C72)</f>
        <v/>
      </c>
      <c r="AO73" s="1277" t="str">
        <f>IF(D72="","",D72)</f>
        <v/>
      </c>
      <c r="AP73" s="1278" t="str">
        <f>IF(D72&lt;&gt;"",VLOOKUP(D72,$AU$2:$AV$6,2,FALSE),"")</f>
        <v/>
      </c>
      <c r="AQ73" s="1275">
        <f>ROUNDDOWN(AL73/$AL$6,2)</f>
        <v>0</v>
      </c>
      <c r="AR73" s="1275">
        <f>IF(AP73=1,"",AQ73)</f>
        <v>0</v>
      </c>
    </row>
    <row r="74" spans="1:44" ht="15.9" customHeight="1">
      <c r="A74" s="1213"/>
      <c r="B74" s="2581" t="s">
        <v>2006</v>
      </c>
      <c r="C74" s="2566"/>
      <c r="D74" s="2568"/>
      <c r="E74" s="2570"/>
      <c r="F74" s="1258" t="s">
        <v>1973</v>
      </c>
      <c r="G74" s="1259"/>
      <c r="H74" s="1260"/>
      <c r="I74" s="1261"/>
      <c r="J74" s="1261"/>
      <c r="K74" s="1261"/>
      <c r="L74" s="1261"/>
      <c r="M74" s="1262"/>
      <c r="N74" s="1259"/>
      <c r="O74" s="1260"/>
      <c r="P74" s="1261"/>
      <c r="Q74" s="1261"/>
      <c r="R74" s="1261"/>
      <c r="S74" s="1261"/>
      <c r="T74" s="1262"/>
      <c r="U74" s="1259"/>
      <c r="V74" s="1260"/>
      <c r="W74" s="1261"/>
      <c r="X74" s="1261"/>
      <c r="Y74" s="1261"/>
      <c r="Z74" s="1261"/>
      <c r="AA74" s="1262"/>
      <c r="AB74" s="1259"/>
      <c r="AC74" s="1260"/>
      <c r="AD74" s="1261"/>
      <c r="AE74" s="1261"/>
      <c r="AF74" s="1261"/>
      <c r="AG74" s="1261"/>
      <c r="AH74" s="1262"/>
      <c r="AI74" s="1263"/>
      <c r="AJ74" s="1261"/>
      <c r="AK74" s="1261"/>
      <c r="AL74" s="1264">
        <f>SUM(G75:AK75)</f>
        <v>0</v>
      </c>
      <c r="AM74" s="1265"/>
      <c r="AN74" s="1266"/>
      <c r="AO74" s="1267"/>
      <c r="AP74" s="1265"/>
      <c r="AQ74" s="1268"/>
      <c r="AR74" s="1268"/>
    </row>
    <row r="75" spans="1:44" ht="15.9" customHeight="1">
      <c r="A75" s="1213"/>
      <c r="B75" s="2581"/>
      <c r="C75" s="2582"/>
      <c r="D75" s="2583"/>
      <c r="E75" s="2584"/>
      <c r="F75" s="1269" t="s">
        <v>1974</v>
      </c>
      <c r="G75" s="1270" t="str">
        <f t="shared" ref="G75:AK75" si="33">IF(G74&lt;&gt;"",VLOOKUP(G74,$AC$197:$AL$221,9,FALSE),"")</f>
        <v/>
      </c>
      <c r="H75" s="1271" t="str">
        <f t="shared" si="33"/>
        <v/>
      </c>
      <c r="I75" s="1271" t="str">
        <f t="shared" si="33"/>
        <v/>
      </c>
      <c r="J75" s="1271" t="str">
        <f t="shared" si="33"/>
        <v/>
      </c>
      <c r="K75" s="1271" t="str">
        <f t="shared" si="33"/>
        <v/>
      </c>
      <c r="L75" s="1271" t="str">
        <f t="shared" si="33"/>
        <v/>
      </c>
      <c r="M75" s="1272" t="str">
        <f t="shared" si="33"/>
        <v/>
      </c>
      <c r="N75" s="1270" t="str">
        <f t="shared" si="33"/>
        <v/>
      </c>
      <c r="O75" s="1271" t="str">
        <f t="shared" si="33"/>
        <v/>
      </c>
      <c r="P75" s="1271" t="str">
        <f t="shared" si="33"/>
        <v/>
      </c>
      <c r="Q75" s="1271" t="str">
        <f t="shared" si="33"/>
        <v/>
      </c>
      <c r="R75" s="1271" t="str">
        <f t="shared" si="33"/>
        <v/>
      </c>
      <c r="S75" s="1271" t="str">
        <f t="shared" si="33"/>
        <v/>
      </c>
      <c r="T75" s="1272" t="str">
        <f t="shared" si="33"/>
        <v/>
      </c>
      <c r="U75" s="1270" t="str">
        <f t="shared" si="33"/>
        <v/>
      </c>
      <c r="V75" s="1271" t="str">
        <f t="shared" si="33"/>
        <v/>
      </c>
      <c r="W75" s="1271" t="str">
        <f t="shared" si="33"/>
        <v/>
      </c>
      <c r="X75" s="1271" t="str">
        <f t="shared" si="33"/>
        <v/>
      </c>
      <c r="Y75" s="1271" t="str">
        <f t="shared" si="33"/>
        <v/>
      </c>
      <c r="Z75" s="1271" t="str">
        <f t="shared" si="33"/>
        <v/>
      </c>
      <c r="AA75" s="1272" t="str">
        <f t="shared" si="33"/>
        <v/>
      </c>
      <c r="AB75" s="1270" t="str">
        <f t="shared" si="33"/>
        <v/>
      </c>
      <c r="AC75" s="1271" t="str">
        <f t="shared" si="33"/>
        <v/>
      </c>
      <c r="AD75" s="1271" t="str">
        <f t="shared" si="33"/>
        <v/>
      </c>
      <c r="AE75" s="1271" t="str">
        <f t="shared" si="33"/>
        <v/>
      </c>
      <c r="AF75" s="1271" t="str">
        <f t="shared" si="33"/>
        <v/>
      </c>
      <c r="AG75" s="1271" t="str">
        <f t="shared" si="33"/>
        <v/>
      </c>
      <c r="AH75" s="1272" t="str">
        <f t="shared" si="33"/>
        <v/>
      </c>
      <c r="AI75" s="1273" t="str">
        <f t="shared" si="33"/>
        <v/>
      </c>
      <c r="AJ75" s="1271" t="str">
        <f t="shared" si="33"/>
        <v/>
      </c>
      <c r="AK75" s="1271" t="str">
        <f t="shared" si="33"/>
        <v/>
      </c>
      <c r="AL75" s="1274">
        <f>SUM(G75:AH75)</f>
        <v>0</v>
      </c>
      <c r="AM75" s="1275">
        <f>AL75/4</f>
        <v>0</v>
      </c>
      <c r="AN75" s="1276" t="str">
        <f>IF(C74="","",C74)</f>
        <v/>
      </c>
      <c r="AO75" s="1277" t="str">
        <f>IF(D74="","",D74)</f>
        <v/>
      </c>
      <c r="AP75" s="1278" t="str">
        <f>IF(D74&lt;&gt;"",VLOOKUP(D74,$AU$2:$AV$6,2,FALSE),"")</f>
        <v/>
      </c>
      <c r="AQ75" s="1275">
        <f>ROUNDDOWN(AL75/$AL$6,2)</f>
        <v>0</v>
      </c>
      <c r="AR75" s="1275">
        <f>IF(AP75=1,"",AQ75)</f>
        <v>0</v>
      </c>
    </row>
    <row r="76" spans="1:44" ht="15.9" customHeight="1">
      <c r="A76" s="1213"/>
      <c r="B76" s="2581" t="s">
        <v>2007</v>
      </c>
      <c r="C76" s="2566"/>
      <c r="D76" s="2568"/>
      <c r="E76" s="2570"/>
      <c r="F76" s="1258" t="s">
        <v>1973</v>
      </c>
      <c r="G76" s="1259"/>
      <c r="H76" s="1260"/>
      <c r="I76" s="1261"/>
      <c r="J76" s="1261"/>
      <c r="K76" s="1261"/>
      <c r="L76" s="1261"/>
      <c r="M76" s="1262"/>
      <c r="N76" s="1259"/>
      <c r="O76" s="1260"/>
      <c r="P76" s="1261"/>
      <c r="Q76" s="1261"/>
      <c r="R76" s="1261"/>
      <c r="S76" s="1261"/>
      <c r="T76" s="1262"/>
      <c r="U76" s="1259"/>
      <c r="V76" s="1260"/>
      <c r="W76" s="1261"/>
      <c r="X76" s="1261"/>
      <c r="Y76" s="1261"/>
      <c r="Z76" s="1261"/>
      <c r="AA76" s="1262"/>
      <c r="AB76" s="1259"/>
      <c r="AC76" s="1260"/>
      <c r="AD76" s="1261"/>
      <c r="AE76" s="1261"/>
      <c r="AF76" s="1261"/>
      <c r="AG76" s="1261"/>
      <c r="AH76" s="1262"/>
      <c r="AI76" s="1263"/>
      <c r="AJ76" s="1261"/>
      <c r="AK76" s="1261"/>
      <c r="AL76" s="1264">
        <f>SUM(G77:AK77)</f>
        <v>0</v>
      </c>
      <c r="AM76" s="1265"/>
      <c r="AN76" s="1266"/>
      <c r="AO76" s="1267"/>
      <c r="AP76" s="1265"/>
      <c r="AQ76" s="1268"/>
      <c r="AR76" s="1268"/>
    </row>
    <row r="77" spans="1:44" ht="15.9" customHeight="1">
      <c r="A77" s="1213"/>
      <c r="B77" s="2581"/>
      <c r="C77" s="2582"/>
      <c r="D77" s="2583"/>
      <c r="E77" s="2584"/>
      <c r="F77" s="1269" t="s">
        <v>1974</v>
      </c>
      <c r="G77" s="1270" t="str">
        <f t="shared" ref="G77:AK77" si="34">IF(G76&lt;&gt;"",VLOOKUP(G76,$AC$197:$AL$221,9,FALSE),"")</f>
        <v/>
      </c>
      <c r="H77" s="1271" t="str">
        <f t="shared" si="34"/>
        <v/>
      </c>
      <c r="I77" s="1271" t="str">
        <f t="shared" si="34"/>
        <v/>
      </c>
      <c r="J77" s="1271" t="str">
        <f t="shared" si="34"/>
        <v/>
      </c>
      <c r="K77" s="1271" t="str">
        <f t="shared" si="34"/>
        <v/>
      </c>
      <c r="L77" s="1271" t="str">
        <f t="shared" si="34"/>
        <v/>
      </c>
      <c r="M77" s="1272" t="str">
        <f t="shared" si="34"/>
        <v/>
      </c>
      <c r="N77" s="1270" t="str">
        <f t="shared" si="34"/>
        <v/>
      </c>
      <c r="O77" s="1271" t="str">
        <f t="shared" si="34"/>
        <v/>
      </c>
      <c r="P77" s="1271" t="str">
        <f t="shared" si="34"/>
        <v/>
      </c>
      <c r="Q77" s="1271" t="str">
        <f t="shared" si="34"/>
        <v/>
      </c>
      <c r="R77" s="1271" t="str">
        <f t="shared" si="34"/>
        <v/>
      </c>
      <c r="S77" s="1271" t="str">
        <f t="shared" si="34"/>
        <v/>
      </c>
      <c r="T77" s="1272" t="str">
        <f t="shared" si="34"/>
        <v/>
      </c>
      <c r="U77" s="1270" t="str">
        <f t="shared" si="34"/>
        <v/>
      </c>
      <c r="V77" s="1271" t="str">
        <f t="shared" si="34"/>
        <v/>
      </c>
      <c r="W77" s="1271" t="str">
        <f t="shared" si="34"/>
        <v/>
      </c>
      <c r="X77" s="1271" t="str">
        <f t="shared" si="34"/>
        <v/>
      </c>
      <c r="Y77" s="1271" t="str">
        <f t="shared" si="34"/>
        <v/>
      </c>
      <c r="Z77" s="1271" t="str">
        <f t="shared" si="34"/>
        <v/>
      </c>
      <c r="AA77" s="1272" t="str">
        <f t="shared" si="34"/>
        <v/>
      </c>
      <c r="AB77" s="1270" t="str">
        <f t="shared" si="34"/>
        <v/>
      </c>
      <c r="AC77" s="1271" t="str">
        <f t="shared" si="34"/>
        <v/>
      </c>
      <c r="AD77" s="1271" t="str">
        <f t="shared" si="34"/>
        <v/>
      </c>
      <c r="AE77" s="1271" t="str">
        <f t="shared" si="34"/>
        <v/>
      </c>
      <c r="AF77" s="1271" t="str">
        <f t="shared" si="34"/>
        <v/>
      </c>
      <c r="AG77" s="1271" t="str">
        <f t="shared" si="34"/>
        <v/>
      </c>
      <c r="AH77" s="1272" t="str">
        <f t="shared" si="34"/>
        <v/>
      </c>
      <c r="AI77" s="1273" t="str">
        <f t="shared" si="34"/>
        <v/>
      </c>
      <c r="AJ77" s="1271" t="str">
        <f t="shared" si="34"/>
        <v/>
      </c>
      <c r="AK77" s="1271" t="str">
        <f t="shared" si="34"/>
        <v/>
      </c>
      <c r="AL77" s="1274">
        <f>SUM(G77:AH77)</f>
        <v>0</v>
      </c>
      <c r="AM77" s="1275">
        <f>AL77/4</f>
        <v>0</v>
      </c>
      <c r="AN77" s="1276" t="str">
        <f>IF(C76="","",C76)</f>
        <v/>
      </c>
      <c r="AO77" s="1277" t="str">
        <f>IF(D76="","",D76)</f>
        <v/>
      </c>
      <c r="AP77" s="1278" t="str">
        <f>IF(D76&lt;&gt;"",VLOOKUP(D76,$AU$2:$AV$6,2,FALSE),"")</f>
        <v/>
      </c>
      <c r="AQ77" s="1275">
        <f>ROUNDDOWN(AL77/$AL$6,2)</f>
        <v>0</v>
      </c>
      <c r="AR77" s="1275">
        <f>IF(AP77=1,"",AQ77)</f>
        <v>0</v>
      </c>
    </row>
    <row r="78" spans="1:44" ht="15.9" hidden="1" customHeight="1">
      <c r="A78" s="1213"/>
      <c r="B78" s="2581" t="s">
        <v>2008</v>
      </c>
      <c r="C78" s="2566"/>
      <c r="D78" s="2568"/>
      <c r="E78" s="2570"/>
      <c r="F78" s="1258" t="s">
        <v>1973</v>
      </c>
      <c r="G78" s="1259"/>
      <c r="H78" s="1260"/>
      <c r="I78" s="1261"/>
      <c r="J78" s="1261"/>
      <c r="K78" s="1261"/>
      <c r="L78" s="1261"/>
      <c r="M78" s="1262"/>
      <c r="N78" s="1259"/>
      <c r="O78" s="1260"/>
      <c r="P78" s="1261"/>
      <c r="Q78" s="1261"/>
      <c r="R78" s="1261"/>
      <c r="S78" s="1261"/>
      <c r="T78" s="1262"/>
      <c r="U78" s="1259"/>
      <c r="V78" s="1260"/>
      <c r="W78" s="1261"/>
      <c r="X78" s="1261"/>
      <c r="Y78" s="1261"/>
      <c r="Z78" s="1261"/>
      <c r="AA78" s="1262"/>
      <c r="AB78" s="1259"/>
      <c r="AC78" s="1260"/>
      <c r="AD78" s="1261"/>
      <c r="AE78" s="1261"/>
      <c r="AF78" s="1261"/>
      <c r="AG78" s="1261"/>
      <c r="AH78" s="1262"/>
      <c r="AI78" s="1279"/>
      <c r="AJ78" s="1260"/>
      <c r="AK78" s="1260"/>
      <c r="AL78" s="1264">
        <f>SUM(G79:AK79)</f>
        <v>0</v>
      </c>
      <c r="AM78" s="1265"/>
      <c r="AN78" s="1266"/>
      <c r="AO78" s="1267"/>
      <c r="AP78" s="1265"/>
      <c r="AQ78" s="1268"/>
      <c r="AR78" s="1268"/>
    </row>
    <row r="79" spans="1:44" ht="15.9" hidden="1" customHeight="1">
      <c r="A79" s="1213"/>
      <c r="B79" s="2581"/>
      <c r="C79" s="2582"/>
      <c r="D79" s="2583"/>
      <c r="E79" s="2584"/>
      <c r="F79" s="1269" t="s">
        <v>1974</v>
      </c>
      <c r="G79" s="1270" t="str">
        <f t="shared" ref="G79:AK79" si="35">IF(G78&lt;&gt;"",VLOOKUP(G78,$AC$197:$AL$221,9,FALSE),"")</f>
        <v/>
      </c>
      <c r="H79" s="1271" t="str">
        <f t="shared" si="35"/>
        <v/>
      </c>
      <c r="I79" s="1271" t="str">
        <f t="shared" si="35"/>
        <v/>
      </c>
      <c r="J79" s="1271" t="str">
        <f t="shared" si="35"/>
        <v/>
      </c>
      <c r="K79" s="1271" t="str">
        <f t="shared" si="35"/>
        <v/>
      </c>
      <c r="L79" s="1271" t="str">
        <f t="shared" si="35"/>
        <v/>
      </c>
      <c r="M79" s="1272" t="str">
        <f t="shared" si="35"/>
        <v/>
      </c>
      <c r="N79" s="1270" t="str">
        <f t="shared" si="35"/>
        <v/>
      </c>
      <c r="O79" s="1271" t="str">
        <f t="shared" si="35"/>
        <v/>
      </c>
      <c r="P79" s="1271" t="str">
        <f t="shared" si="35"/>
        <v/>
      </c>
      <c r="Q79" s="1271" t="str">
        <f t="shared" si="35"/>
        <v/>
      </c>
      <c r="R79" s="1271" t="str">
        <f t="shared" si="35"/>
        <v/>
      </c>
      <c r="S79" s="1271" t="str">
        <f t="shared" si="35"/>
        <v/>
      </c>
      <c r="T79" s="1272" t="str">
        <f t="shared" si="35"/>
        <v/>
      </c>
      <c r="U79" s="1270" t="str">
        <f t="shared" si="35"/>
        <v/>
      </c>
      <c r="V79" s="1271" t="str">
        <f t="shared" si="35"/>
        <v/>
      </c>
      <c r="W79" s="1271" t="str">
        <f t="shared" si="35"/>
        <v/>
      </c>
      <c r="X79" s="1271" t="str">
        <f t="shared" si="35"/>
        <v/>
      </c>
      <c r="Y79" s="1271" t="str">
        <f t="shared" si="35"/>
        <v/>
      </c>
      <c r="Z79" s="1271" t="str">
        <f t="shared" si="35"/>
        <v/>
      </c>
      <c r="AA79" s="1272" t="str">
        <f t="shared" si="35"/>
        <v/>
      </c>
      <c r="AB79" s="1270" t="str">
        <f t="shared" si="35"/>
        <v/>
      </c>
      <c r="AC79" s="1271" t="str">
        <f t="shared" si="35"/>
        <v/>
      </c>
      <c r="AD79" s="1271" t="str">
        <f t="shared" si="35"/>
        <v/>
      </c>
      <c r="AE79" s="1271" t="str">
        <f t="shared" si="35"/>
        <v/>
      </c>
      <c r="AF79" s="1271" t="str">
        <f t="shared" si="35"/>
        <v/>
      </c>
      <c r="AG79" s="1271" t="str">
        <f t="shared" si="35"/>
        <v/>
      </c>
      <c r="AH79" s="1272" t="str">
        <f t="shared" si="35"/>
        <v/>
      </c>
      <c r="AI79" s="1273" t="str">
        <f t="shared" si="35"/>
        <v/>
      </c>
      <c r="AJ79" s="1271" t="str">
        <f t="shared" si="35"/>
        <v/>
      </c>
      <c r="AK79" s="1271" t="str">
        <f t="shared" si="35"/>
        <v/>
      </c>
      <c r="AL79" s="1274">
        <f>SUM(G79:AH79)</f>
        <v>0</v>
      </c>
      <c r="AM79" s="1275">
        <f>AL79/4</f>
        <v>0</v>
      </c>
      <c r="AN79" s="1276" t="str">
        <f>IF(C78="","",C78)</f>
        <v/>
      </c>
      <c r="AO79" s="1277" t="str">
        <f>IF(D78="","",D78)</f>
        <v/>
      </c>
      <c r="AP79" s="1278" t="str">
        <f>IF(D78&lt;&gt;"",VLOOKUP(D78,$AU$2:$AV$6,2,FALSE),"")</f>
        <v/>
      </c>
      <c r="AQ79" s="1275">
        <f>ROUNDDOWN(AL79/$AL$6,2)</f>
        <v>0</v>
      </c>
      <c r="AR79" s="1275">
        <f>IF(AP79=1,"",AQ79)</f>
        <v>0</v>
      </c>
    </row>
    <row r="80" spans="1:44" ht="15.9" hidden="1" customHeight="1">
      <c r="A80" s="1213"/>
      <c r="B80" s="2581" t="s">
        <v>2009</v>
      </c>
      <c r="C80" s="2566"/>
      <c r="D80" s="2568"/>
      <c r="E80" s="2570"/>
      <c r="F80" s="1258" t="s">
        <v>1973</v>
      </c>
      <c r="G80" s="1259"/>
      <c r="H80" s="1260"/>
      <c r="I80" s="1261"/>
      <c r="J80" s="1261"/>
      <c r="K80" s="1261"/>
      <c r="L80" s="1261"/>
      <c r="M80" s="1262"/>
      <c r="N80" s="1259"/>
      <c r="O80" s="1260"/>
      <c r="P80" s="1261"/>
      <c r="Q80" s="1261"/>
      <c r="R80" s="1261"/>
      <c r="S80" s="1261"/>
      <c r="T80" s="1262"/>
      <c r="U80" s="1259"/>
      <c r="V80" s="1260"/>
      <c r="W80" s="1261"/>
      <c r="X80" s="1261"/>
      <c r="Y80" s="1261"/>
      <c r="Z80" s="1261"/>
      <c r="AA80" s="1262"/>
      <c r="AB80" s="1259"/>
      <c r="AC80" s="1260"/>
      <c r="AD80" s="1261"/>
      <c r="AE80" s="1261"/>
      <c r="AF80" s="1261"/>
      <c r="AG80" s="1261"/>
      <c r="AH80" s="1262"/>
      <c r="AI80" s="1279"/>
      <c r="AJ80" s="1260"/>
      <c r="AK80" s="1260"/>
      <c r="AL80" s="1264">
        <f>SUM(G81:AK81)</f>
        <v>0</v>
      </c>
      <c r="AM80" s="1265"/>
      <c r="AN80" s="1266"/>
      <c r="AO80" s="1267"/>
      <c r="AP80" s="1265"/>
      <c r="AQ80" s="1268"/>
      <c r="AR80" s="1268"/>
    </row>
    <row r="81" spans="1:44" ht="15.9" hidden="1" customHeight="1">
      <c r="A81" s="1213"/>
      <c r="B81" s="2581"/>
      <c r="C81" s="2582"/>
      <c r="D81" s="2583"/>
      <c r="E81" s="2584"/>
      <c r="F81" s="1269" t="s">
        <v>1974</v>
      </c>
      <c r="G81" s="1270" t="str">
        <f t="shared" ref="G81:AK81" si="36">IF(G80&lt;&gt;"",VLOOKUP(G80,$AC$197:$AL$221,9,FALSE),"")</f>
        <v/>
      </c>
      <c r="H81" s="1271" t="str">
        <f t="shared" si="36"/>
        <v/>
      </c>
      <c r="I81" s="1271" t="str">
        <f t="shared" si="36"/>
        <v/>
      </c>
      <c r="J81" s="1271" t="str">
        <f t="shared" si="36"/>
        <v/>
      </c>
      <c r="K81" s="1271" t="str">
        <f t="shared" si="36"/>
        <v/>
      </c>
      <c r="L81" s="1271" t="str">
        <f t="shared" si="36"/>
        <v/>
      </c>
      <c r="M81" s="1272" t="str">
        <f t="shared" si="36"/>
        <v/>
      </c>
      <c r="N81" s="1270" t="str">
        <f t="shared" si="36"/>
        <v/>
      </c>
      <c r="O81" s="1271" t="str">
        <f t="shared" si="36"/>
        <v/>
      </c>
      <c r="P81" s="1271" t="str">
        <f t="shared" si="36"/>
        <v/>
      </c>
      <c r="Q81" s="1271" t="str">
        <f t="shared" si="36"/>
        <v/>
      </c>
      <c r="R81" s="1271" t="str">
        <f t="shared" si="36"/>
        <v/>
      </c>
      <c r="S81" s="1271" t="str">
        <f t="shared" si="36"/>
        <v/>
      </c>
      <c r="T81" s="1272" t="str">
        <f t="shared" si="36"/>
        <v/>
      </c>
      <c r="U81" s="1270" t="str">
        <f t="shared" si="36"/>
        <v/>
      </c>
      <c r="V81" s="1271" t="str">
        <f t="shared" si="36"/>
        <v/>
      </c>
      <c r="W81" s="1271" t="str">
        <f t="shared" si="36"/>
        <v/>
      </c>
      <c r="X81" s="1271" t="str">
        <f t="shared" si="36"/>
        <v/>
      </c>
      <c r="Y81" s="1271" t="str">
        <f t="shared" si="36"/>
        <v/>
      </c>
      <c r="Z81" s="1271" t="str">
        <f t="shared" si="36"/>
        <v/>
      </c>
      <c r="AA81" s="1272" t="str">
        <f t="shared" si="36"/>
        <v/>
      </c>
      <c r="AB81" s="1270" t="str">
        <f t="shared" si="36"/>
        <v/>
      </c>
      <c r="AC81" s="1271" t="str">
        <f t="shared" si="36"/>
        <v/>
      </c>
      <c r="AD81" s="1271" t="str">
        <f t="shared" si="36"/>
        <v/>
      </c>
      <c r="AE81" s="1271" t="str">
        <f t="shared" si="36"/>
        <v/>
      </c>
      <c r="AF81" s="1271" t="str">
        <f t="shared" si="36"/>
        <v/>
      </c>
      <c r="AG81" s="1271" t="str">
        <f t="shared" si="36"/>
        <v/>
      </c>
      <c r="AH81" s="1272" t="str">
        <f t="shared" si="36"/>
        <v/>
      </c>
      <c r="AI81" s="1273" t="str">
        <f t="shared" si="36"/>
        <v/>
      </c>
      <c r="AJ81" s="1271" t="str">
        <f t="shared" si="36"/>
        <v/>
      </c>
      <c r="AK81" s="1271" t="str">
        <f t="shared" si="36"/>
        <v/>
      </c>
      <c r="AL81" s="1274">
        <f>SUM(G81:AH81)</f>
        <v>0</v>
      </c>
      <c r="AM81" s="1275">
        <f>AL81/4</f>
        <v>0</v>
      </c>
      <c r="AN81" s="1276" t="str">
        <f>IF(C80="","",C80)</f>
        <v/>
      </c>
      <c r="AO81" s="1277" t="str">
        <f>IF(D80="","",D80)</f>
        <v/>
      </c>
      <c r="AP81" s="1278" t="str">
        <f>IF(D80&lt;&gt;"",VLOOKUP(D80,$AU$2:$AV$6,2,FALSE),"")</f>
        <v/>
      </c>
      <c r="AQ81" s="1275">
        <f>ROUNDDOWN(AL81/$AL$6,2)</f>
        <v>0</v>
      </c>
      <c r="AR81" s="1275">
        <f>IF(AP81=1,"",AQ81)</f>
        <v>0</v>
      </c>
    </row>
    <row r="82" spans="1:44" ht="15.9" hidden="1" customHeight="1">
      <c r="A82" s="1213"/>
      <c r="B82" s="2581" t="s">
        <v>2010</v>
      </c>
      <c r="C82" s="2566"/>
      <c r="D82" s="2568"/>
      <c r="E82" s="2570"/>
      <c r="F82" s="1258" t="s">
        <v>1973</v>
      </c>
      <c r="G82" s="1259"/>
      <c r="H82" s="1260"/>
      <c r="I82" s="1261"/>
      <c r="J82" s="1261"/>
      <c r="K82" s="1261"/>
      <c r="L82" s="1261"/>
      <c r="M82" s="1262"/>
      <c r="N82" s="1259"/>
      <c r="O82" s="1260"/>
      <c r="P82" s="1261"/>
      <c r="Q82" s="1261"/>
      <c r="R82" s="1261"/>
      <c r="S82" s="1261"/>
      <c r="T82" s="1262"/>
      <c r="U82" s="1259"/>
      <c r="V82" s="1260"/>
      <c r="W82" s="1261"/>
      <c r="X82" s="1261"/>
      <c r="Y82" s="1261"/>
      <c r="Z82" s="1261"/>
      <c r="AA82" s="1262"/>
      <c r="AB82" s="1259"/>
      <c r="AC82" s="1260"/>
      <c r="AD82" s="1261"/>
      <c r="AE82" s="1261"/>
      <c r="AF82" s="1261"/>
      <c r="AG82" s="1261"/>
      <c r="AH82" s="1262"/>
      <c r="AI82" s="1263"/>
      <c r="AJ82" s="1261"/>
      <c r="AK82" s="1261"/>
      <c r="AL82" s="1264">
        <f>SUM(G83:AK83)</f>
        <v>0</v>
      </c>
      <c r="AM82" s="1265"/>
      <c r="AN82" s="1266"/>
      <c r="AO82" s="1267"/>
      <c r="AP82" s="1265"/>
      <c r="AQ82" s="1268"/>
      <c r="AR82" s="1268"/>
    </row>
    <row r="83" spans="1:44" ht="15.9" hidden="1" customHeight="1">
      <c r="A83" s="1213"/>
      <c r="B83" s="2581"/>
      <c r="C83" s="2582"/>
      <c r="D83" s="2583"/>
      <c r="E83" s="2584"/>
      <c r="F83" s="1269" t="s">
        <v>1974</v>
      </c>
      <c r="G83" s="1270" t="str">
        <f t="shared" ref="G83:AK83" si="37">IF(G82&lt;&gt;"",VLOOKUP(G82,$AC$197:$AL$221,9,FALSE),"")</f>
        <v/>
      </c>
      <c r="H83" s="1271" t="str">
        <f t="shared" si="37"/>
        <v/>
      </c>
      <c r="I83" s="1271" t="str">
        <f t="shared" si="37"/>
        <v/>
      </c>
      <c r="J83" s="1271" t="str">
        <f t="shared" si="37"/>
        <v/>
      </c>
      <c r="K83" s="1271" t="str">
        <f t="shared" si="37"/>
        <v/>
      </c>
      <c r="L83" s="1271" t="str">
        <f t="shared" si="37"/>
        <v/>
      </c>
      <c r="M83" s="1272" t="str">
        <f t="shared" si="37"/>
        <v/>
      </c>
      <c r="N83" s="1270" t="str">
        <f t="shared" si="37"/>
        <v/>
      </c>
      <c r="O83" s="1271" t="str">
        <f t="shared" si="37"/>
        <v/>
      </c>
      <c r="P83" s="1271" t="str">
        <f t="shared" si="37"/>
        <v/>
      </c>
      <c r="Q83" s="1271" t="str">
        <f t="shared" si="37"/>
        <v/>
      </c>
      <c r="R83" s="1271" t="str">
        <f t="shared" si="37"/>
        <v/>
      </c>
      <c r="S83" s="1271" t="str">
        <f t="shared" si="37"/>
        <v/>
      </c>
      <c r="T83" s="1272" t="str">
        <f t="shared" si="37"/>
        <v/>
      </c>
      <c r="U83" s="1270" t="str">
        <f t="shared" si="37"/>
        <v/>
      </c>
      <c r="V83" s="1271" t="str">
        <f t="shared" si="37"/>
        <v/>
      </c>
      <c r="W83" s="1271" t="str">
        <f t="shared" si="37"/>
        <v/>
      </c>
      <c r="X83" s="1271" t="str">
        <f t="shared" si="37"/>
        <v/>
      </c>
      <c r="Y83" s="1271" t="str">
        <f t="shared" si="37"/>
        <v/>
      </c>
      <c r="Z83" s="1271" t="str">
        <f t="shared" si="37"/>
        <v/>
      </c>
      <c r="AA83" s="1272" t="str">
        <f t="shared" si="37"/>
        <v/>
      </c>
      <c r="AB83" s="1270" t="str">
        <f t="shared" si="37"/>
        <v/>
      </c>
      <c r="AC83" s="1271" t="str">
        <f t="shared" si="37"/>
        <v/>
      </c>
      <c r="AD83" s="1271" t="str">
        <f t="shared" si="37"/>
        <v/>
      </c>
      <c r="AE83" s="1271" t="str">
        <f t="shared" si="37"/>
        <v/>
      </c>
      <c r="AF83" s="1271" t="str">
        <f t="shared" si="37"/>
        <v/>
      </c>
      <c r="AG83" s="1271" t="str">
        <f t="shared" si="37"/>
        <v/>
      </c>
      <c r="AH83" s="1272" t="str">
        <f t="shared" si="37"/>
        <v/>
      </c>
      <c r="AI83" s="1273" t="str">
        <f t="shared" si="37"/>
        <v/>
      </c>
      <c r="AJ83" s="1271" t="str">
        <f t="shared" si="37"/>
        <v/>
      </c>
      <c r="AK83" s="1271" t="str">
        <f t="shared" si="37"/>
        <v/>
      </c>
      <c r="AL83" s="1274">
        <f>SUM(G83:AH83)</f>
        <v>0</v>
      </c>
      <c r="AM83" s="1275">
        <f>AL83/4</f>
        <v>0</v>
      </c>
      <c r="AN83" s="1276" t="str">
        <f>IF(C82="","",C82)</f>
        <v/>
      </c>
      <c r="AO83" s="1277" t="str">
        <f>IF(D82="","",D82)</f>
        <v/>
      </c>
      <c r="AP83" s="1278" t="str">
        <f>IF(D82&lt;&gt;"",VLOOKUP(D82,$AU$2:$AV$6,2,FALSE),"")</f>
        <v/>
      </c>
      <c r="AQ83" s="1275">
        <f>ROUNDDOWN(AL83/$AL$6,2)</f>
        <v>0</v>
      </c>
      <c r="AR83" s="1275">
        <f>IF(AP83=1,"",AQ83)</f>
        <v>0</v>
      </c>
    </row>
    <row r="84" spans="1:44" ht="15.9" hidden="1" customHeight="1">
      <c r="A84" s="1213"/>
      <c r="B84" s="2581" t="s">
        <v>2011</v>
      </c>
      <c r="C84" s="2566"/>
      <c r="D84" s="2568"/>
      <c r="E84" s="2570"/>
      <c r="F84" s="1258" t="s">
        <v>1973</v>
      </c>
      <c r="G84" s="1259"/>
      <c r="H84" s="1260"/>
      <c r="I84" s="1261"/>
      <c r="J84" s="1261"/>
      <c r="K84" s="1261"/>
      <c r="L84" s="1261"/>
      <c r="M84" s="1262"/>
      <c r="N84" s="1259"/>
      <c r="O84" s="1260"/>
      <c r="P84" s="1261"/>
      <c r="Q84" s="1261"/>
      <c r="R84" s="1261"/>
      <c r="S84" s="1261"/>
      <c r="T84" s="1262"/>
      <c r="U84" s="1259"/>
      <c r="V84" s="1260"/>
      <c r="W84" s="1261"/>
      <c r="X84" s="1261"/>
      <c r="Y84" s="1261"/>
      <c r="Z84" s="1261"/>
      <c r="AA84" s="1262"/>
      <c r="AB84" s="1259"/>
      <c r="AC84" s="1260"/>
      <c r="AD84" s="1261"/>
      <c r="AE84" s="1261"/>
      <c r="AF84" s="1261"/>
      <c r="AG84" s="1261"/>
      <c r="AH84" s="1262"/>
      <c r="AI84" s="1263"/>
      <c r="AJ84" s="1261"/>
      <c r="AK84" s="1261"/>
      <c r="AL84" s="1264">
        <f>SUM(G85:AK85)</f>
        <v>0</v>
      </c>
      <c r="AM84" s="1265"/>
      <c r="AN84" s="1266"/>
      <c r="AO84" s="1267"/>
      <c r="AP84" s="1265"/>
      <c r="AQ84" s="1268"/>
      <c r="AR84" s="1268"/>
    </row>
    <row r="85" spans="1:44" ht="15.9" hidden="1" customHeight="1">
      <c r="A85" s="1213"/>
      <c r="B85" s="2581"/>
      <c r="C85" s="2582"/>
      <c r="D85" s="2583"/>
      <c r="E85" s="2584"/>
      <c r="F85" s="1269" t="s">
        <v>1974</v>
      </c>
      <c r="G85" s="1270" t="str">
        <f t="shared" ref="G85:AK85" si="38">IF(G84&lt;&gt;"",VLOOKUP(G84,$AC$197:$AL$221,9,FALSE),"")</f>
        <v/>
      </c>
      <c r="H85" s="1271" t="str">
        <f t="shared" si="38"/>
        <v/>
      </c>
      <c r="I85" s="1271" t="str">
        <f t="shared" si="38"/>
        <v/>
      </c>
      <c r="J85" s="1271" t="str">
        <f t="shared" si="38"/>
        <v/>
      </c>
      <c r="K85" s="1271" t="str">
        <f t="shared" si="38"/>
        <v/>
      </c>
      <c r="L85" s="1271" t="str">
        <f t="shared" si="38"/>
        <v/>
      </c>
      <c r="M85" s="1272" t="str">
        <f t="shared" si="38"/>
        <v/>
      </c>
      <c r="N85" s="1270" t="str">
        <f t="shared" si="38"/>
        <v/>
      </c>
      <c r="O85" s="1271" t="str">
        <f t="shared" si="38"/>
        <v/>
      </c>
      <c r="P85" s="1271" t="str">
        <f t="shared" si="38"/>
        <v/>
      </c>
      <c r="Q85" s="1271" t="str">
        <f t="shared" si="38"/>
        <v/>
      </c>
      <c r="R85" s="1271" t="str">
        <f t="shared" si="38"/>
        <v/>
      </c>
      <c r="S85" s="1271" t="str">
        <f t="shared" si="38"/>
        <v/>
      </c>
      <c r="T85" s="1272" t="str">
        <f t="shared" si="38"/>
        <v/>
      </c>
      <c r="U85" s="1270" t="str">
        <f t="shared" si="38"/>
        <v/>
      </c>
      <c r="V85" s="1271" t="str">
        <f t="shared" si="38"/>
        <v/>
      </c>
      <c r="W85" s="1271" t="str">
        <f t="shared" si="38"/>
        <v/>
      </c>
      <c r="X85" s="1271" t="str">
        <f t="shared" si="38"/>
        <v/>
      </c>
      <c r="Y85" s="1271" t="str">
        <f t="shared" si="38"/>
        <v/>
      </c>
      <c r="Z85" s="1271" t="str">
        <f t="shared" si="38"/>
        <v/>
      </c>
      <c r="AA85" s="1272" t="str">
        <f t="shared" si="38"/>
        <v/>
      </c>
      <c r="AB85" s="1270" t="str">
        <f t="shared" si="38"/>
        <v/>
      </c>
      <c r="AC85" s="1271" t="str">
        <f t="shared" si="38"/>
        <v/>
      </c>
      <c r="AD85" s="1271" t="str">
        <f t="shared" si="38"/>
        <v/>
      </c>
      <c r="AE85" s="1271" t="str">
        <f t="shared" si="38"/>
        <v/>
      </c>
      <c r="AF85" s="1271" t="str">
        <f t="shared" si="38"/>
        <v/>
      </c>
      <c r="AG85" s="1271" t="str">
        <f t="shared" si="38"/>
        <v/>
      </c>
      <c r="AH85" s="1272" t="str">
        <f t="shared" si="38"/>
        <v/>
      </c>
      <c r="AI85" s="1273" t="str">
        <f t="shared" si="38"/>
        <v/>
      </c>
      <c r="AJ85" s="1271" t="str">
        <f t="shared" si="38"/>
        <v/>
      </c>
      <c r="AK85" s="1271" t="str">
        <f t="shared" si="38"/>
        <v/>
      </c>
      <c r="AL85" s="1274">
        <f>SUM(G85:AH85)</f>
        <v>0</v>
      </c>
      <c r="AM85" s="1275">
        <f>AL85/4</f>
        <v>0</v>
      </c>
      <c r="AN85" s="1276" t="str">
        <f>IF(C84="","",C84)</f>
        <v/>
      </c>
      <c r="AO85" s="1277" t="str">
        <f>IF(D84="","",D84)</f>
        <v/>
      </c>
      <c r="AP85" s="1278" t="str">
        <f>IF(D84&lt;&gt;"",VLOOKUP(D84,$AU$2:$AV$6,2,FALSE),"")</f>
        <v/>
      </c>
      <c r="AQ85" s="1275">
        <f>ROUNDDOWN(AL85/$AL$6,2)</f>
        <v>0</v>
      </c>
      <c r="AR85" s="1275">
        <f>IF(AP85=1,"",AQ85)</f>
        <v>0</v>
      </c>
    </row>
    <row r="86" spans="1:44" ht="15.9" hidden="1" customHeight="1">
      <c r="A86" s="1213"/>
      <c r="B86" s="2581" t="s">
        <v>2012</v>
      </c>
      <c r="C86" s="2566"/>
      <c r="D86" s="2568"/>
      <c r="E86" s="2570"/>
      <c r="F86" s="1258" t="s">
        <v>1973</v>
      </c>
      <c r="G86" s="1259"/>
      <c r="H86" s="1260"/>
      <c r="I86" s="1261"/>
      <c r="J86" s="1261"/>
      <c r="K86" s="1261"/>
      <c r="L86" s="1261"/>
      <c r="M86" s="1262"/>
      <c r="N86" s="1259"/>
      <c r="O86" s="1260"/>
      <c r="P86" s="1261"/>
      <c r="Q86" s="1261"/>
      <c r="R86" s="1261"/>
      <c r="S86" s="1261"/>
      <c r="T86" s="1262"/>
      <c r="U86" s="1259"/>
      <c r="V86" s="1260"/>
      <c r="W86" s="1261"/>
      <c r="X86" s="1261"/>
      <c r="Y86" s="1261"/>
      <c r="Z86" s="1261"/>
      <c r="AA86" s="1262"/>
      <c r="AB86" s="1259"/>
      <c r="AC86" s="1260"/>
      <c r="AD86" s="1261"/>
      <c r="AE86" s="1261"/>
      <c r="AF86" s="1261"/>
      <c r="AG86" s="1261"/>
      <c r="AH86" s="1262"/>
      <c r="AI86" s="1279"/>
      <c r="AJ86" s="1260"/>
      <c r="AK86" s="1260"/>
      <c r="AL86" s="1264">
        <f>SUM(G87:AK87)</f>
        <v>0</v>
      </c>
      <c r="AM86" s="1265"/>
      <c r="AN86" s="1266"/>
      <c r="AO86" s="1267"/>
      <c r="AP86" s="1265"/>
      <c r="AQ86" s="1268"/>
      <c r="AR86" s="1268"/>
    </row>
    <row r="87" spans="1:44" ht="15.9" hidden="1" customHeight="1">
      <c r="A87" s="1213"/>
      <c r="B87" s="2581"/>
      <c r="C87" s="2582"/>
      <c r="D87" s="2583"/>
      <c r="E87" s="2584"/>
      <c r="F87" s="1269" t="s">
        <v>1974</v>
      </c>
      <c r="G87" s="1270" t="str">
        <f t="shared" ref="G87:AK87" si="39">IF(G86&lt;&gt;"",VLOOKUP(G86,$AC$197:$AL$221,9,FALSE),"")</f>
        <v/>
      </c>
      <c r="H87" s="1271" t="str">
        <f t="shared" si="39"/>
        <v/>
      </c>
      <c r="I87" s="1271" t="str">
        <f t="shared" si="39"/>
        <v/>
      </c>
      <c r="J87" s="1271" t="str">
        <f t="shared" si="39"/>
        <v/>
      </c>
      <c r="K87" s="1271" t="str">
        <f t="shared" si="39"/>
        <v/>
      </c>
      <c r="L87" s="1271" t="str">
        <f t="shared" si="39"/>
        <v/>
      </c>
      <c r="M87" s="1272" t="str">
        <f t="shared" si="39"/>
        <v/>
      </c>
      <c r="N87" s="1270" t="str">
        <f t="shared" si="39"/>
        <v/>
      </c>
      <c r="O87" s="1271" t="str">
        <f t="shared" si="39"/>
        <v/>
      </c>
      <c r="P87" s="1271" t="str">
        <f t="shared" si="39"/>
        <v/>
      </c>
      <c r="Q87" s="1271" t="str">
        <f t="shared" si="39"/>
        <v/>
      </c>
      <c r="R87" s="1271" t="str">
        <f t="shared" si="39"/>
        <v/>
      </c>
      <c r="S87" s="1271" t="str">
        <f t="shared" si="39"/>
        <v/>
      </c>
      <c r="T87" s="1272" t="str">
        <f t="shared" si="39"/>
        <v/>
      </c>
      <c r="U87" s="1270" t="str">
        <f t="shared" si="39"/>
        <v/>
      </c>
      <c r="V87" s="1271" t="str">
        <f t="shared" si="39"/>
        <v/>
      </c>
      <c r="W87" s="1271" t="str">
        <f t="shared" si="39"/>
        <v/>
      </c>
      <c r="X87" s="1271" t="str">
        <f t="shared" si="39"/>
        <v/>
      </c>
      <c r="Y87" s="1271" t="str">
        <f t="shared" si="39"/>
        <v/>
      </c>
      <c r="Z87" s="1271" t="str">
        <f t="shared" si="39"/>
        <v/>
      </c>
      <c r="AA87" s="1272" t="str">
        <f t="shared" si="39"/>
        <v/>
      </c>
      <c r="AB87" s="1270" t="str">
        <f t="shared" si="39"/>
        <v/>
      </c>
      <c r="AC87" s="1271" t="str">
        <f t="shared" si="39"/>
        <v/>
      </c>
      <c r="AD87" s="1271" t="str">
        <f t="shared" si="39"/>
        <v/>
      </c>
      <c r="AE87" s="1271" t="str">
        <f t="shared" si="39"/>
        <v/>
      </c>
      <c r="AF87" s="1271" t="str">
        <f t="shared" si="39"/>
        <v/>
      </c>
      <c r="AG87" s="1271" t="str">
        <f t="shared" si="39"/>
        <v/>
      </c>
      <c r="AH87" s="1272" t="str">
        <f t="shared" si="39"/>
        <v/>
      </c>
      <c r="AI87" s="1273" t="str">
        <f t="shared" si="39"/>
        <v/>
      </c>
      <c r="AJ87" s="1271" t="str">
        <f t="shared" si="39"/>
        <v/>
      </c>
      <c r="AK87" s="1271" t="str">
        <f t="shared" si="39"/>
        <v/>
      </c>
      <c r="AL87" s="1274">
        <f>SUM(G87:AH87)</f>
        <v>0</v>
      </c>
      <c r="AM87" s="1275">
        <f>AL87/4</f>
        <v>0</v>
      </c>
      <c r="AN87" s="1276" t="str">
        <f>IF(C86="","",C86)</f>
        <v/>
      </c>
      <c r="AO87" s="1277" t="str">
        <f>IF(D86="","",D86)</f>
        <v/>
      </c>
      <c r="AP87" s="1278" t="str">
        <f>IF(D86&lt;&gt;"",VLOOKUP(D86,$AU$2:$AV$6,2,FALSE),"")</f>
        <v/>
      </c>
      <c r="AQ87" s="1275">
        <f>ROUNDDOWN(AL87/$AL$6,2)</f>
        <v>0</v>
      </c>
      <c r="AR87" s="1275">
        <f>IF(AP87=1,"",AQ87)</f>
        <v>0</v>
      </c>
    </row>
    <row r="88" spans="1:44" ht="15.9" hidden="1" customHeight="1">
      <c r="A88" s="1213"/>
      <c r="B88" s="2581" t="s">
        <v>2013</v>
      </c>
      <c r="C88" s="2566"/>
      <c r="D88" s="2568"/>
      <c r="E88" s="2570"/>
      <c r="F88" s="1258" t="s">
        <v>1973</v>
      </c>
      <c r="G88" s="1259"/>
      <c r="H88" s="1260"/>
      <c r="I88" s="1261"/>
      <c r="J88" s="1261"/>
      <c r="K88" s="1261"/>
      <c r="L88" s="1261"/>
      <c r="M88" s="1262"/>
      <c r="N88" s="1259"/>
      <c r="O88" s="1260"/>
      <c r="P88" s="1261"/>
      <c r="Q88" s="1261"/>
      <c r="R88" s="1261"/>
      <c r="S88" s="1261"/>
      <c r="T88" s="1262"/>
      <c r="U88" s="1259"/>
      <c r="V88" s="1260"/>
      <c r="W88" s="1261"/>
      <c r="X88" s="1261"/>
      <c r="Y88" s="1261"/>
      <c r="Z88" s="1261"/>
      <c r="AA88" s="1262"/>
      <c r="AB88" s="1259"/>
      <c r="AC88" s="1260"/>
      <c r="AD88" s="1261"/>
      <c r="AE88" s="1261"/>
      <c r="AF88" s="1261"/>
      <c r="AG88" s="1261"/>
      <c r="AH88" s="1262"/>
      <c r="AI88" s="1279"/>
      <c r="AJ88" s="1260"/>
      <c r="AK88" s="1260"/>
      <c r="AL88" s="1264">
        <f>SUM(G89:AK89)</f>
        <v>0</v>
      </c>
      <c r="AM88" s="1265"/>
      <c r="AN88" s="1266"/>
      <c r="AO88" s="1267"/>
      <c r="AP88" s="1265"/>
      <c r="AQ88" s="1268"/>
      <c r="AR88" s="1268"/>
    </row>
    <row r="89" spans="1:44" ht="15.9" hidden="1" customHeight="1">
      <c r="A89" s="1213"/>
      <c r="B89" s="2581"/>
      <c r="C89" s="2582"/>
      <c r="D89" s="2583"/>
      <c r="E89" s="2584"/>
      <c r="F89" s="1269" t="s">
        <v>1974</v>
      </c>
      <c r="G89" s="1270" t="str">
        <f t="shared" ref="G89:AK89" si="40">IF(G88&lt;&gt;"",VLOOKUP(G88,$AC$197:$AL$221,9,FALSE),"")</f>
        <v/>
      </c>
      <c r="H89" s="1271" t="str">
        <f t="shared" si="40"/>
        <v/>
      </c>
      <c r="I89" s="1271" t="str">
        <f t="shared" si="40"/>
        <v/>
      </c>
      <c r="J89" s="1271" t="str">
        <f t="shared" si="40"/>
        <v/>
      </c>
      <c r="K89" s="1271" t="str">
        <f t="shared" si="40"/>
        <v/>
      </c>
      <c r="L89" s="1271" t="str">
        <f t="shared" si="40"/>
        <v/>
      </c>
      <c r="M89" s="1272" t="str">
        <f t="shared" si="40"/>
        <v/>
      </c>
      <c r="N89" s="1270" t="str">
        <f t="shared" si="40"/>
        <v/>
      </c>
      <c r="O89" s="1271" t="str">
        <f t="shared" si="40"/>
        <v/>
      </c>
      <c r="P89" s="1271" t="str">
        <f t="shared" si="40"/>
        <v/>
      </c>
      <c r="Q89" s="1271" t="str">
        <f t="shared" si="40"/>
        <v/>
      </c>
      <c r="R89" s="1271" t="str">
        <f t="shared" si="40"/>
        <v/>
      </c>
      <c r="S89" s="1271" t="str">
        <f t="shared" si="40"/>
        <v/>
      </c>
      <c r="T89" s="1272" t="str">
        <f t="shared" si="40"/>
        <v/>
      </c>
      <c r="U89" s="1270" t="str">
        <f t="shared" si="40"/>
        <v/>
      </c>
      <c r="V89" s="1271" t="str">
        <f t="shared" si="40"/>
        <v/>
      </c>
      <c r="W89" s="1271" t="str">
        <f t="shared" si="40"/>
        <v/>
      </c>
      <c r="X89" s="1271" t="str">
        <f t="shared" si="40"/>
        <v/>
      </c>
      <c r="Y89" s="1271" t="str">
        <f t="shared" si="40"/>
        <v/>
      </c>
      <c r="Z89" s="1271" t="str">
        <f t="shared" si="40"/>
        <v/>
      </c>
      <c r="AA89" s="1272" t="str">
        <f t="shared" si="40"/>
        <v/>
      </c>
      <c r="AB89" s="1270" t="str">
        <f t="shared" si="40"/>
        <v/>
      </c>
      <c r="AC89" s="1271" t="str">
        <f t="shared" si="40"/>
        <v/>
      </c>
      <c r="AD89" s="1271" t="str">
        <f t="shared" si="40"/>
        <v/>
      </c>
      <c r="AE89" s="1271" t="str">
        <f t="shared" si="40"/>
        <v/>
      </c>
      <c r="AF89" s="1271" t="str">
        <f t="shared" si="40"/>
        <v/>
      </c>
      <c r="AG89" s="1271" t="str">
        <f t="shared" si="40"/>
        <v/>
      </c>
      <c r="AH89" s="1272" t="str">
        <f t="shared" si="40"/>
        <v/>
      </c>
      <c r="AI89" s="1273" t="str">
        <f t="shared" si="40"/>
        <v/>
      </c>
      <c r="AJ89" s="1271" t="str">
        <f t="shared" si="40"/>
        <v/>
      </c>
      <c r="AK89" s="1271" t="str">
        <f t="shared" si="40"/>
        <v/>
      </c>
      <c r="AL89" s="1274">
        <f>SUM(G89:AH89)</f>
        <v>0</v>
      </c>
      <c r="AM89" s="1275">
        <f>AL89/4</f>
        <v>0</v>
      </c>
      <c r="AN89" s="1276" t="str">
        <f>IF(C88="","",C88)</f>
        <v/>
      </c>
      <c r="AO89" s="1277" t="str">
        <f>IF(D88="","",D88)</f>
        <v/>
      </c>
      <c r="AP89" s="1278" t="str">
        <f>IF(D88&lt;&gt;"",VLOOKUP(D88,$AU$2:$AV$6,2,FALSE),"")</f>
        <v/>
      </c>
      <c r="AQ89" s="1275">
        <f>ROUNDDOWN(AL89/$AL$6,2)</f>
        <v>0</v>
      </c>
      <c r="AR89" s="1275">
        <f>IF(AP89=1,"",AQ89)</f>
        <v>0</v>
      </c>
    </row>
    <row r="90" spans="1:44" ht="15.9" hidden="1" customHeight="1">
      <c r="A90" s="1213"/>
      <c r="B90" s="2581" t="s">
        <v>2014</v>
      </c>
      <c r="C90" s="2566"/>
      <c r="D90" s="2568"/>
      <c r="E90" s="2570"/>
      <c r="F90" s="1258" t="s">
        <v>1973</v>
      </c>
      <c r="G90" s="1259"/>
      <c r="H90" s="1260"/>
      <c r="I90" s="1261"/>
      <c r="J90" s="1261"/>
      <c r="K90" s="1261"/>
      <c r="L90" s="1261"/>
      <c r="M90" s="1262"/>
      <c r="N90" s="1259"/>
      <c r="O90" s="1260"/>
      <c r="P90" s="1261"/>
      <c r="Q90" s="1261"/>
      <c r="R90" s="1261"/>
      <c r="S90" s="1261"/>
      <c r="T90" s="1262"/>
      <c r="U90" s="1259"/>
      <c r="V90" s="1260"/>
      <c r="W90" s="1261"/>
      <c r="X90" s="1261"/>
      <c r="Y90" s="1261"/>
      <c r="Z90" s="1261"/>
      <c r="AA90" s="1262"/>
      <c r="AB90" s="1259"/>
      <c r="AC90" s="1260"/>
      <c r="AD90" s="1261"/>
      <c r="AE90" s="1261"/>
      <c r="AF90" s="1261"/>
      <c r="AG90" s="1261"/>
      <c r="AH90" s="1262"/>
      <c r="AI90" s="1263"/>
      <c r="AJ90" s="1261"/>
      <c r="AK90" s="1261"/>
      <c r="AL90" s="1264">
        <f>SUM(G91:AK91)</f>
        <v>0</v>
      </c>
      <c r="AM90" s="1265"/>
      <c r="AN90" s="1266"/>
      <c r="AO90" s="1267"/>
      <c r="AP90" s="1265"/>
      <c r="AQ90" s="1268"/>
      <c r="AR90" s="1268"/>
    </row>
    <row r="91" spans="1:44" ht="15.9" hidden="1" customHeight="1">
      <c r="A91" s="1213"/>
      <c r="B91" s="2581"/>
      <c r="C91" s="2582"/>
      <c r="D91" s="2583"/>
      <c r="E91" s="2584"/>
      <c r="F91" s="1269" t="s">
        <v>1974</v>
      </c>
      <c r="G91" s="1270" t="str">
        <f t="shared" ref="G91:AK91" si="41">IF(G90&lt;&gt;"",VLOOKUP(G90,$AC$197:$AL$221,9,FALSE),"")</f>
        <v/>
      </c>
      <c r="H91" s="1271" t="str">
        <f t="shared" si="41"/>
        <v/>
      </c>
      <c r="I91" s="1271" t="str">
        <f t="shared" si="41"/>
        <v/>
      </c>
      <c r="J91" s="1271" t="str">
        <f t="shared" si="41"/>
        <v/>
      </c>
      <c r="K91" s="1271" t="str">
        <f t="shared" si="41"/>
        <v/>
      </c>
      <c r="L91" s="1271" t="str">
        <f t="shared" si="41"/>
        <v/>
      </c>
      <c r="M91" s="1272" t="str">
        <f t="shared" si="41"/>
        <v/>
      </c>
      <c r="N91" s="1270" t="str">
        <f t="shared" si="41"/>
        <v/>
      </c>
      <c r="O91" s="1271" t="str">
        <f t="shared" si="41"/>
        <v/>
      </c>
      <c r="P91" s="1271" t="str">
        <f t="shared" si="41"/>
        <v/>
      </c>
      <c r="Q91" s="1271" t="str">
        <f t="shared" si="41"/>
        <v/>
      </c>
      <c r="R91" s="1271" t="str">
        <f t="shared" si="41"/>
        <v/>
      </c>
      <c r="S91" s="1271" t="str">
        <f t="shared" si="41"/>
        <v/>
      </c>
      <c r="T91" s="1272" t="str">
        <f t="shared" si="41"/>
        <v/>
      </c>
      <c r="U91" s="1270" t="str">
        <f t="shared" si="41"/>
        <v/>
      </c>
      <c r="V91" s="1271" t="str">
        <f t="shared" si="41"/>
        <v/>
      </c>
      <c r="W91" s="1271" t="str">
        <f t="shared" si="41"/>
        <v/>
      </c>
      <c r="X91" s="1271" t="str">
        <f t="shared" si="41"/>
        <v/>
      </c>
      <c r="Y91" s="1271" t="str">
        <f t="shared" si="41"/>
        <v/>
      </c>
      <c r="Z91" s="1271" t="str">
        <f t="shared" si="41"/>
        <v/>
      </c>
      <c r="AA91" s="1272" t="str">
        <f t="shared" si="41"/>
        <v/>
      </c>
      <c r="AB91" s="1270" t="str">
        <f t="shared" si="41"/>
        <v/>
      </c>
      <c r="AC91" s="1271" t="str">
        <f t="shared" si="41"/>
        <v/>
      </c>
      <c r="AD91" s="1271" t="str">
        <f t="shared" si="41"/>
        <v/>
      </c>
      <c r="AE91" s="1271" t="str">
        <f t="shared" si="41"/>
        <v/>
      </c>
      <c r="AF91" s="1271" t="str">
        <f t="shared" si="41"/>
        <v/>
      </c>
      <c r="AG91" s="1271" t="str">
        <f t="shared" si="41"/>
        <v/>
      </c>
      <c r="AH91" s="1272" t="str">
        <f t="shared" si="41"/>
        <v/>
      </c>
      <c r="AI91" s="1273" t="str">
        <f t="shared" si="41"/>
        <v/>
      </c>
      <c r="AJ91" s="1271" t="str">
        <f t="shared" si="41"/>
        <v/>
      </c>
      <c r="AK91" s="1271" t="str">
        <f t="shared" si="41"/>
        <v/>
      </c>
      <c r="AL91" s="1274">
        <f>SUM(G91:AH91)</f>
        <v>0</v>
      </c>
      <c r="AM91" s="1275">
        <f>AL91/4</f>
        <v>0</v>
      </c>
      <c r="AN91" s="1276" t="str">
        <f>IF(C90="","",C90)</f>
        <v/>
      </c>
      <c r="AO91" s="1277" t="str">
        <f>IF(D90="","",D90)</f>
        <v/>
      </c>
      <c r="AP91" s="1278" t="str">
        <f>IF(D90&lt;&gt;"",VLOOKUP(D90,$AU$2:$AV$6,2,FALSE),"")</f>
        <v/>
      </c>
      <c r="AQ91" s="1275">
        <f>ROUNDDOWN(AL91/$AL$6,2)</f>
        <v>0</v>
      </c>
      <c r="AR91" s="1275">
        <f>IF(AP91=1,"",AQ91)</f>
        <v>0</v>
      </c>
    </row>
    <row r="92" spans="1:44" ht="15.9" hidden="1" customHeight="1">
      <c r="A92" s="1213"/>
      <c r="B92" s="2581" t="s">
        <v>2015</v>
      </c>
      <c r="C92" s="2566"/>
      <c r="D92" s="2568"/>
      <c r="E92" s="2570"/>
      <c r="F92" s="1258" t="s">
        <v>1973</v>
      </c>
      <c r="G92" s="1259"/>
      <c r="H92" s="1260"/>
      <c r="I92" s="1261"/>
      <c r="J92" s="1261"/>
      <c r="K92" s="1261"/>
      <c r="L92" s="1261"/>
      <c r="M92" s="1262"/>
      <c r="N92" s="1259"/>
      <c r="O92" s="1260"/>
      <c r="P92" s="1261"/>
      <c r="Q92" s="1261"/>
      <c r="R92" s="1261"/>
      <c r="S92" s="1261"/>
      <c r="T92" s="1262"/>
      <c r="U92" s="1259"/>
      <c r="V92" s="1260"/>
      <c r="W92" s="1261"/>
      <c r="X92" s="1261"/>
      <c r="Y92" s="1261"/>
      <c r="Z92" s="1261"/>
      <c r="AA92" s="1262"/>
      <c r="AB92" s="1259"/>
      <c r="AC92" s="1260"/>
      <c r="AD92" s="1261"/>
      <c r="AE92" s="1261"/>
      <c r="AF92" s="1261"/>
      <c r="AG92" s="1261"/>
      <c r="AH92" s="1262"/>
      <c r="AI92" s="1263"/>
      <c r="AJ92" s="1261"/>
      <c r="AK92" s="1261"/>
      <c r="AL92" s="1264">
        <f>SUM(G93:AK93)</f>
        <v>0</v>
      </c>
      <c r="AM92" s="1265"/>
      <c r="AN92" s="1266"/>
      <c r="AO92" s="1267"/>
      <c r="AP92" s="1265"/>
      <c r="AQ92" s="1268"/>
      <c r="AR92" s="1268"/>
    </row>
    <row r="93" spans="1:44" ht="15.9" hidden="1" customHeight="1">
      <c r="A93" s="1213"/>
      <c r="B93" s="2581"/>
      <c r="C93" s="2582"/>
      <c r="D93" s="2583"/>
      <c r="E93" s="2584"/>
      <c r="F93" s="1269" t="s">
        <v>1974</v>
      </c>
      <c r="G93" s="1270" t="str">
        <f t="shared" ref="G93:AK93" si="42">IF(G92&lt;&gt;"",VLOOKUP(G92,$AC$197:$AL$221,9,FALSE),"")</f>
        <v/>
      </c>
      <c r="H93" s="1271" t="str">
        <f t="shared" si="42"/>
        <v/>
      </c>
      <c r="I93" s="1271" t="str">
        <f t="shared" si="42"/>
        <v/>
      </c>
      <c r="J93" s="1271" t="str">
        <f t="shared" si="42"/>
        <v/>
      </c>
      <c r="K93" s="1271" t="str">
        <f t="shared" si="42"/>
        <v/>
      </c>
      <c r="L93" s="1271" t="str">
        <f t="shared" si="42"/>
        <v/>
      </c>
      <c r="M93" s="1272" t="str">
        <f t="shared" si="42"/>
        <v/>
      </c>
      <c r="N93" s="1270" t="str">
        <f t="shared" si="42"/>
        <v/>
      </c>
      <c r="O93" s="1271" t="str">
        <f t="shared" si="42"/>
        <v/>
      </c>
      <c r="P93" s="1271" t="str">
        <f t="shared" si="42"/>
        <v/>
      </c>
      <c r="Q93" s="1271" t="str">
        <f t="shared" si="42"/>
        <v/>
      </c>
      <c r="R93" s="1271" t="str">
        <f t="shared" si="42"/>
        <v/>
      </c>
      <c r="S93" s="1271" t="str">
        <f t="shared" si="42"/>
        <v/>
      </c>
      <c r="T93" s="1272" t="str">
        <f t="shared" si="42"/>
        <v/>
      </c>
      <c r="U93" s="1270" t="str">
        <f t="shared" si="42"/>
        <v/>
      </c>
      <c r="V93" s="1271" t="str">
        <f t="shared" si="42"/>
        <v/>
      </c>
      <c r="W93" s="1271" t="str">
        <f t="shared" si="42"/>
        <v/>
      </c>
      <c r="X93" s="1271" t="str">
        <f t="shared" si="42"/>
        <v/>
      </c>
      <c r="Y93" s="1271" t="str">
        <f t="shared" si="42"/>
        <v/>
      </c>
      <c r="Z93" s="1271" t="str">
        <f t="shared" si="42"/>
        <v/>
      </c>
      <c r="AA93" s="1272" t="str">
        <f t="shared" si="42"/>
        <v/>
      </c>
      <c r="AB93" s="1270" t="str">
        <f t="shared" si="42"/>
        <v/>
      </c>
      <c r="AC93" s="1271" t="str">
        <f t="shared" si="42"/>
        <v/>
      </c>
      <c r="AD93" s="1271" t="str">
        <f t="shared" si="42"/>
        <v/>
      </c>
      <c r="AE93" s="1271" t="str">
        <f t="shared" si="42"/>
        <v/>
      </c>
      <c r="AF93" s="1271" t="str">
        <f t="shared" si="42"/>
        <v/>
      </c>
      <c r="AG93" s="1271" t="str">
        <f t="shared" si="42"/>
        <v/>
      </c>
      <c r="AH93" s="1272" t="str">
        <f t="shared" si="42"/>
        <v/>
      </c>
      <c r="AI93" s="1273" t="str">
        <f t="shared" si="42"/>
        <v/>
      </c>
      <c r="AJ93" s="1271" t="str">
        <f t="shared" si="42"/>
        <v/>
      </c>
      <c r="AK93" s="1271" t="str">
        <f t="shared" si="42"/>
        <v/>
      </c>
      <c r="AL93" s="1274">
        <f>SUM(G93:AH93)</f>
        <v>0</v>
      </c>
      <c r="AM93" s="1275">
        <f>AL93/4</f>
        <v>0</v>
      </c>
      <c r="AN93" s="1276" t="str">
        <f>IF(C92="","",C92)</f>
        <v/>
      </c>
      <c r="AO93" s="1277" t="str">
        <f>IF(D92="","",D92)</f>
        <v/>
      </c>
      <c r="AP93" s="1278" t="str">
        <f>IF(D92&lt;&gt;"",VLOOKUP(D92,$AU$2:$AV$6,2,FALSE),"")</f>
        <v/>
      </c>
      <c r="AQ93" s="1275">
        <f>ROUNDDOWN(AL93/$AL$6,2)</f>
        <v>0</v>
      </c>
      <c r="AR93" s="1275">
        <f>IF(AP93=1,"",AQ93)</f>
        <v>0</v>
      </c>
    </row>
    <row r="94" spans="1:44" ht="15.9" hidden="1" customHeight="1">
      <c r="A94" s="1213"/>
      <c r="B94" s="2581" t="s">
        <v>2016</v>
      </c>
      <c r="C94" s="2566"/>
      <c r="D94" s="2568"/>
      <c r="E94" s="2570"/>
      <c r="F94" s="1258" t="s">
        <v>1973</v>
      </c>
      <c r="G94" s="1259"/>
      <c r="H94" s="1260"/>
      <c r="I94" s="1261"/>
      <c r="J94" s="1261"/>
      <c r="K94" s="1261"/>
      <c r="L94" s="1261"/>
      <c r="M94" s="1262"/>
      <c r="N94" s="1259"/>
      <c r="O94" s="1260"/>
      <c r="P94" s="1261"/>
      <c r="Q94" s="1261"/>
      <c r="R94" s="1261"/>
      <c r="S94" s="1261"/>
      <c r="T94" s="1262"/>
      <c r="U94" s="1259"/>
      <c r="V94" s="1260"/>
      <c r="W94" s="1261"/>
      <c r="X94" s="1261"/>
      <c r="Y94" s="1261"/>
      <c r="Z94" s="1261"/>
      <c r="AA94" s="1262"/>
      <c r="AB94" s="1259"/>
      <c r="AC94" s="1260"/>
      <c r="AD94" s="1261"/>
      <c r="AE94" s="1261"/>
      <c r="AF94" s="1261"/>
      <c r="AG94" s="1261"/>
      <c r="AH94" s="1262"/>
      <c r="AI94" s="1279"/>
      <c r="AJ94" s="1260"/>
      <c r="AK94" s="1260"/>
      <c r="AL94" s="1264">
        <f>SUM(G95:AK95)</f>
        <v>0</v>
      </c>
      <c r="AM94" s="1265"/>
      <c r="AN94" s="1266"/>
      <c r="AO94" s="1267"/>
      <c r="AP94" s="1265"/>
      <c r="AQ94" s="1268"/>
      <c r="AR94" s="1268"/>
    </row>
    <row r="95" spans="1:44" ht="15.9" hidden="1" customHeight="1">
      <c r="A95" s="1213"/>
      <c r="B95" s="2581"/>
      <c r="C95" s="2582"/>
      <c r="D95" s="2583"/>
      <c r="E95" s="2584"/>
      <c r="F95" s="1269" t="s">
        <v>1974</v>
      </c>
      <c r="G95" s="1270" t="str">
        <f t="shared" ref="G95:AK95" si="43">IF(G94&lt;&gt;"",VLOOKUP(G94,$AC$197:$AL$221,9,FALSE),"")</f>
        <v/>
      </c>
      <c r="H95" s="1271" t="str">
        <f t="shared" si="43"/>
        <v/>
      </c>
      <c r="I95" s="1271" t="str">
        <f t="shared" si="43"/>
        <v/>
      </c>
      <c r="J95" s="1271" t="str">
        <f t="shared" si="43"/>
        <v/>
      </c>
      <c r="K95" s="1271" t="str">
        <f t="shared" si="43"/>
        <v/>
      </c>
      <c r="L95" s="1271" t="str">
        <f t="shared" si="43"/>
        <v/>
      </c>
      <c r="M95" s="1272" t="str">
        <f t="shared" si="43"/>
        <v/>
      </c>
      <c r="N95" s="1270" t="str">
        <f t="shared" si="43"/>
        <v/>
      </c>
      <c r="O95" s="1271" t="str">
        <f t="shared" si="43"/>
        <v/>
      </c>
      <c r="P95" s="1271" t="str">
        <f t="shared" si="43"/>
        <v/>
      </c>
      <c r="Q95" s="1271" t="str">
        <f t="shared" si="43"/>
        <v/>
      </c>
      <c r="R95" s="1271" t="str">
        <f t="shared" si="43"/>
        <v/>
      </c>
      <c r="S95" s="1271" t="str">
        <f t="shared" si="43"/>
        <v/>
      </c>
      <c r="T95" s="1272" t="str">
        <f t="shared" si="43"/>
        <v/>
      </c>
      <c r="U95" s="1270" t="str">
        <f t="shared" si="43"/>
        <v/>
      </c>
      <c r="V95" s="1271" t="str">
        <f t="shared" si="43"/>
        <v/>
      </c>
      <c r="W95" s="1271" t="str">
        <f t="shared" si="43"/>
        <v/>
      </c>
      <c r="X95" s="1271" t="str">
        <f t="shared" si="43"/>
        <v/>
      </c>
      <c r="Y95" s="1271" t="str">
        <f t="shared" si="43"/>
        <v/>
      </c>
      <c r="Z95" s="1271" t="str">
        <f t="shared" si="43"/>
        <v/>
      </c>
      <c r="AA95" s="1272" t="str">
        <f t="shared" si="43"/>
        <v/>
      </c>
      <c r="AB95" s="1270" t="str">
        <f t="shared" si="43"/>
        <v/>
      </c>
      <c r="AC95" s="1271" t="str">
        <f t="shared" si="43"/>
        <v/>
      </c>
      <c r="AD95" s="1271" t="str">
        <f t="shared" si="43"/>
        <v/>
      </c>
      <c r="AE95" s="1271" t="str">
        <f t="shared" si="43"/>
        <v/>
      </c>
      <c r="AF95" s="1271" t="str">
        <f t="shared" si="43"/>
        <v/>
      </c>
      <c r="AG95" s="1271" t="str">
        <f t="shared" si="43"/>
        <v/>
      </c>
      <c r="AH95" s="1272" t="str">
        <f t="shared" si="43"/>
        <v/>
      </c>
      <c r="AI95" s="1273" t="str">
        <f t="shared" si="43"/>
        <v/>
      </c>
      <c r="AJ95" s="1271" t="str">
        <f t="shared" si="43"/>
        <v/>
      </c>
      <c r="AK95" s="1271" t="str">
        <f t="shared" si="43"/>
        <v/>
      </c>
      <c r="AL95" s="1274">
        <f>SUM(G95:AH95)</f>
        <v>0</v>
      </c>
      <c r="AM95" s="1275">
        <f>AL95/4</f>
        <v>0</v>
      </c>
      <c r="AN95" s="1276" t="str">
        <f>IF(C94="","",C94)</f>
        <v/>
      </c>
      <c r="AO95" s="1277" t="str">
        <f>IF(D94="","",D94)</f>
        <v/>
      </c>
      <c r="AP95" s="1278" t="str">
        <f>IF(D94&lt;&gt;"",VLOOKUP(D94,$AU$2:$AV$6,2,FALSE),"")</f>
        <v/>
      </c>
      <c r="AQ95" s="1275">
        <f>ROUNDDOWN(AL95/$AL$6,2)</f>
        <v>0</v>
      </c>
      <c r="AR95" s="1275">
        <f>IF(AP95=1,"",AQ95)</f>
        <v>0</v>
      </c>
    </row>
    <row r="96" spans="1:44" ht="15.9" hidden="1" customHeight="1">
      <c r="A96" s="1213"/>
      <c r="B96" s="2581" t="s">
        <v>2017</v>
      </c>
      <c r="C96" s="2566"/>
      <c r="D96" s="2568"/>
      <c r="E96" s="2570"/>
      <c r="F96" s="1258" t="s">
        <v>1973</v>
      </c>
      <c r="G96" s="1259"/>
      <c r="H96" s="1260"/>
      <c r="I96" s="1261"/>
      <c r="J96" s="1261"/>
      <c r="K96" s="1261"/>
      <c r="L96" s="1261"/>
      <c r="M96" s="1262"/>
      <c r="N96" s="1259"/>
      <c r="O96" s="1260"/>
      <c r="P96" s="1261"/>
      <c r="Q96" s="1261"/>
      <c r="R96" s="1261"/>
      <c r="S96" s="1261"/>
      <c r="T96" s="1262"/>
      <c r="U96" s="1259"/>
      <c r="V96" s="1260"/>
      <c r="W96" s="1261"/>
      <c r="X96" s="1261"/>
      <c r="Y96" s="1261"/>
      <c r="Z96" s="1261"/>
      <c r="AA96" s="1262"/>
      <c r="AB96" s="1259"/>
      <c r="AC96" s="1260"/>
      <c r="AD96" s="1261"/>
      <c r="AE96" s="1261"/>
      <c r="AF96" s="1261"/>
      <c r="AG96" s="1261"/>
      <c r="AH96" s="1262"/>
      <c r="AI96" s="1279"/>
      <c r="AJ96" s="1260"/>
      <c r="AK96" s="1260"/>
      <c r="AL96" s="1264">
        <f>SUM(G97:AK97)</f>
        <v>0</v>
      </c>
      <c r="AM96" s="1265"/>
      <c r="AN96" s="1266"/>
      <c r="AO96" s="1267"/>
      <c r="AP96" s="1265"/>
      <c r="AQ96" s="1268"/>
      <c r="AR96" s="1268"/>
    </row>
    <row r="97" spans="1:44" ht="15.9" hidden="1" customHeight="1">
      <c r="A97" s="1213"/>
      <c r="B97" s="2581"/>
      <c r="C97" s="2582"/>
      <c r="D97" s="2583"/>
      <c r="E97" s="2584"/>
      <c r="F97" s="1269" t="s">
        <v>1974</v>
      </c>
      <c r="G97" s="1270" t="str">
        <f t="shared" ref="G97:AK97" si="44">IF(G96&lt;&gt;"",VLOOKUP(G96,$AC$197:$AL$221,9,FALSE),"")</f>
        <v/>
      </c>
      <c r="H97" s="1271" t="str">
        <f t="shared" si="44"/>
        <v/>
      </c>
      <c r="I97" s="1271" t="str">
        <f t="shared" si="44"/>
        <v/>
      </c>
      <c r="J97" s="1271" t="str">
        <f t="shared" si="44"/>
        <v/>
      </c>
      <c r="K97" s="1271" t="str">
        <f t="shared" si="44"/>
        <v/>
      </c>
      <c r="L97" s="1271" t="str">
        <f t="shared" si="44"/>
        <v/>
      </c>
      <c r="M97" s="1272" t="str">
        <f t="shared" si="44"/>
        <v/>
      </c>
      <c r="N97" s="1270" t="str">
        <f t="shared" si="44"/>
        <v/>
      </c>
      <c r="O97" s="1271" t="str">
        <f t="shared" si="44"/>
        <v/>
      </c>
      <c r="P97" s="1271" t="str">
        <f t="shared" si="44"/>
        <v/>
      </c>
      <c r="Q97" s="1271" t="str">
        <f t="shared" si="44"/>
        <v/>
      </c>
      <c r="R97" s="1271" t="str">
        <f t="shared" si="44"/>
        <v/>
      </c>
      <c r="S97" s="1271" t="str">
        <f t="shared" si="44"/>
        <v/>
      </c>
      <c r="T97" s="1272" t="str">
        <f t="shared" si="44"/>
        <v/>
      </c>
      <c r="U97" s="1270" t="str">
        <f t="shared" si="44"/>
        <v/>
      </c>
      <c r="V97" s="1271" t="str">
        <f t="shared" si="44"/>
        <v/>
      </c>
      <c r="W97" s="1271" t="str">
        <f t="shared" si="44"/>
        <v/>
      </c>
      <c r="X97" s="1271" t="str">
        <f t="shared" si="44"/>
        <v/>
      </c>
      <c r="Y97" s="1271" t="str">
        <f t="shared" si="44"/>
        <v/>
      </c>
      <c r="Z97" s="1271" t="str">
        <f t="shared" si="44"/>
        <v/>
      </c>
      <c r="AA97" s="1272" t="str">
        <f t="shared" si="44"/>
        <v/>
      </c>
      <c r="AB97" s="1270" t="str">
        <f t="shared" si="44"/>
        <v/>
      </c>
      <c r="AC97" s="1271" t="str">
        <f t="shared" si="44"/>
        <v/>
      </c>
      <c r="AD97" s="1271" t="str">
        <f t="shared" si="44"/>
        <v/>
      </c>
      <c r="AE97" s="1271" t="str">
        <f t="shared" si="44"/>
        <v/>
      </c>
      <c r="AF97" s="1271" t="str">
        <f t="shared" si="44"/>
        <v/>
      </c>
      <c r="AG97" s="1271" t="str">
        <f t="shared" si="44"/>
        <v/>
      </c>
      <c r="AH97" s="1272" t="str">
        <f t="shared" si="44"/>
        <v/>
      </c>
      <c r="AI97" s="1273" t="str">
        <f t="shared" si="44"/>
        <v/>
      </c>
      <c r="AJ97" s="1271" t="str">
        <f t="shared" si="44"/>
        <v/>
      </c>
      <c r="AK97" s="1271" t="str">
        <f t="shared" si="44"/>
        <v/>
      </c>
      <c r="AL97" s="1274">
        <f>SUM(G97:AH97)</f>
        <v>0</v>
      </c>
      <c r="AM97" s="1275">
        <f>AL97/4</f>
        <v>0</v>
      </c>
      <c r="AN97" s="1276" t="str">
        <f>IF(C96="","",C96)</f>
        <v/>
      </c>
      <c r="AO97" s="1277" t="str">
        <f>IF(D96="","",D96)</f>
        <v/>
      </c>
      <c r="AP97" s="1278" t="str">
        <f>IF(D96&lt;&gt;"",VLOOKUP(D96,$AU$2:$AV$6,2,FALSE),"")</f>
        <v/>
      </c>
      <c r="AQ97" s="1275">
        <f>ROUNDDOWN(AL97/$AL$6,2)</f>
        <v>0</v>
      </c>
      <c r="AR97" s="1275">
        <f>IF(AP97=1,"",AQ97)</f>
        <v>0</v>
      </c>
    </row>
    <row r="98" spans="1:44" ht="15.9" hidden="1" customHeight="1">
      <c r="A98" s="1213"/>
      <c r="B98" s="2581" t="s">
        <v>2018</v>
      </c>
      <c r="C98" s="2566"/>
      <c r="D98" s="2568"/>
      <c r="E98" s="2570"/>
      <c r="F98" s="1258" t="s">
        <v>1973</v>
      </c>
      <c r="G98" s="1259"/>
      <c r="H98" s="1260"/>
      <c r="I98" s="1261"/>
      <c r="J98" s="1261"/>
      <c r="K98" s="1261"/>
      <c r="L98" s="1261"/>
      <c r="M98" s="1262"/>
      <c r="N98" s="1259"/>
      <c r="O98" s="1260"/>
      <c r="P98" s="1261"/>
      <c r="Q98" s="1261"/>
      <c r="R98" s="1261"/>
      <c r="S98" s="1261"/>
      <c r="T98" s="1262"/>
      <c r="U98" s="1259"/>
      <c r="V98" s="1260"/>
      <c r="W98" s="1261"/>
      <c r="X98" s="1261"/>
      <c r="Y98" s="1261"/>
      <c r="Z98" s="1261"/>
      <c r="AA98" s="1262"/>
      <c r="AB98" s="1259"/>
      <c r="AC98" s="1260"/>
      <c r="AD98" s="1261"/>
      <c r="AE98" s="1261"/>
      <c r="AF98" s="1261"/>
      <c r="AG98" s="1261"/>
      <c r="AH98" s="1262"/>
      <c r="AI98" s="1263"/>
      <c r="AJ98" s="1261"/>
      <c r="AK98" s="1261"/>
      <c r="AL98" s="1264">
        <f>SUM(G99:AK99)</f>
        <v>0</v>
      </c>
      <c r="AM98" s="1265"/>
      <c r="AN98" s="1266"/>
      <c r="AO98" s="1267"/>
      <c r="AP98" s="1265"/>
      <c r="AQ98" s="1268"/>
      <c r="AR98" s="1268"/>
    </row>
    <row r="99" spans="1:44" ht="15.9" hidden="1" customHeight="1">
      <c r="A99" s="1213"/>
      <c r="B99" s="2581"/>
      <c r="C99" s="2582"/>
      <c r="D99" s="2583"/>
      <c r="E99" s="2584"/>
      <c r="F99" s="1269" t="s">
        <v>1974</v>
      </c>
      <c r="G99" s="1270" t="str">
        <f t="shared" ref="G99:AK99" si="45">IF(G98&lt;&gt;"",VLOOKUP(G98,$AC$197:$AL$221,9,FALSE),"")</f>
        <v/>
      </c>
      <c r="H99" s="1271" t="str">
        <f t="shared" si="45"/>
        <v/>
      </c>
      <c r="I99" s="1271" t="str">
        <f t="shared" si="45"/>
        <v/>
      </c>
      <c r="J99" s="1271" t="str">
        <f t="shared" si="45"/>
        <v/>
      </c>
      <c r="K99" s="1271" t="str">
        <f t="shared" si="45"/>
        <v/>
      </c>
      <c r="L99" s="1271" t="str">
        <f t="shared" si="45"/>
        <v/>
      </c>
      <c r="M99" s="1272" t="str">
        <f t="shared" si="45"/>
        <v/>
      </c>
      <c r="N99" s="1270" t="str">
        <f t="shared" si="45"/>
        <v/>
      </c>
      <c r="O99" s="1271" t="str">
        <f t="shared" si="45"/>
        <v/>
      </c>
      <c r="P99" s="1271" t="str">
        <f t="shared" si="45"/>
        <v/>
      </c>
      <c r="Q99" s="1271" t="str">
        <f t="shared" si="45"/>
        <v/>
      </c>
      <c r="R99" s="1271" t="str">
        <f t="shared" si="45"/>
        <v/>
      </c>
      <c r="S99" s="1271" t="str">
        <f t="shared" si="45"/>
        <v/>
      </c>
      <c r="T99" s="1272" t="str">
        <f t="shared" si="45"/>
        <v/>
      </c>
      <c r="U99" s="1270" t="str">
        <f t="shared" si="45"/>
        <v/>
      </c>
      <c r="V99" s="1271" t="str">
        <f t="shared" si="45"/>
        <v/>
      </c>
      <c r="W99" s="1271" t="str">
        <f t="shared" si="45"/>
        <v/>
      </c>
      <c r="X99" s="1271" t="str">
        <f t="shared" si="45"/>
        <v/>
      </c>
      <c r="Y99" s="1271" t="str">
        <f t="shared" si="45"/>
        <v/>
      </c>
      <c r="Z99" s="1271" t="str">
        <f t="shared" si="45"/>
        <v/>
      </c>
      <c r="AA99" s="1272" t="str">
        <f t="shared" si="45"/>
        <v/>
      </c>
      <c r="AB99" s="1270" t="str">
        <f t="shared" si="45"/>
        <v/>
      </c>
      <c r="AC99" s="1271" t="str">
        <f t="shared" si="45"/>
        <v/>
      </c>
      <c r="AD99" s="1271" t="str">
        <f t="shared" si="45"/>
        <v/>
      </c>
      <c r="AE99" s="1271" t="str">
        <f t="shared" si="45"/>
        <v/>
      </c>
      <c r="AF99" s="1271" t="str">
        <f t="shared" si="45"/>
        <v/>
      </c>
      <c r="AG99" s="1271" t="str">
        <f t="shared" si="45"/>
        <v/>
      </c>
      <c r="AH99" s="1272" t="str">
        <f t="shared" si="45"/>
        <v/>
      </c>
      <c r="AI99" s="1273" t="str">
        <f t="shared" si="45"/>
        <v/>
      </c>
      <c r="AJ99" s="1271" t="str">
        <f t="shared" si="45"/>
        <v/>
      </c>
      <c r="AK99" s="1271" t="str">
        <f t="shared" si="45"/>
        <v/>
      </c>
      <c r="AL99" s="1274">
        <f>SUM(G99:AH99)</f>
        <v>0</v>
      </c>
      <c r="AM99" s="1275">
        <f>AL99/4</f>
        <v>0</v>
      </c>
      <c r="AN99" s="1276" t="str">
        <f>IF(C98="","",C98)</f>
        <v/>
      </c>
      <c r="AO99" s="1277" t="str">
        <f>IF(D98="","",D98)</f>
        <v/>
      </c>
      <c r="AP99" s="1278" t="str">
        <f>IF(D98&lt;&gt;"",VLOOKUP(D98,$AU$2:$AV$6,2,FALSE),"")</f>
        <v/>
      </c>
      <c r="AQ99" s="1275">
        <f>ROUNDDOWN(AL99/$AL$6,2)</f>
        <v>0</v>
      </c>
      <c r="AR99" s="1275">
        <f>IF(AP99=1,"",AQ99)</f>
        <v>0</v>
      </c>
    </row>
    <row r="100" spans="1:44" ht="15.9" hidden="1" customHeight="1">
      <c r="A100" s="1213"/>
      <c r="B100" s="2581" t="s">
        <v>2019</v>
      </c>
      <c r="C100" s="2566"/>
      <c r="D100" s="2568"/>
      <c r="E100" s="2570"/>
      <c r="F100" s="1258" t="s">
        <v>1973</v>
      </c>
      <c r="G100" s="1259"/>
      <c r="H100" s="1260"/>
      <c r="I100" s="1261"/>
      <c r="J100" s="1261"/>
      <c r="K100" s="1261"/>
      <c r="L100" s="1261"/>
      <c r="M100" s="1262"/>
      <c r="N100" s="1259"/>
      <c r="O100" s="1260"/>
      <c r="P100" s="1261"/>
      <c r="Q100" s="1261"/>
      <c r="R100" s="1261"/>
      <c r="S100" s="1261"/>
      <c r="T100" s="1262"/>
      <c r="U100" s="1259"/>
      <c r="V100" s="1260"/>
      <c r="W100" s="1261"/>
      <c r="X100" s="1261"/>
      <c r="Y100" s="1261"/>
      <c r="Z100" s="1261"/>
      <c r="AA100" s="1262"/>
      <c r="AB100" s="1259"/>
      <c r="AC100" s="1260"/>
      <c r="AD100" s="1261"/>
      <c r="AE100" s="1261"/>
      <c r="AF100" s="1261"/>
      <c r="AG100" s="1261"/>
      <c r="AH100" s="1262"/>
      <c r="AI100" s="1263"/>
      <c r="AJ100" s="1261"/>
      <c r="AK100" s="1261"/>
      <c r="AL100" s="1264">
        <f>SUM(G101:AK101)</f>
        <v>0</v>
      </c>
      <c r="AM100" s="1265"/>
      <c r="AN100" s="1266"/>
      <c r="AO100" s="1267"/>
      <c r="AP100" s="1265"/>
      <c r="AQ100" s="1268"/>
      <c r="AR100" s="1268"/>
    </row>
    <row r="101" spans="1:44" ht="15.9" hidden="1" customHeight="1">
      <c r="A101" s="1213"/>
      <c r="B101" s="2581"/>
      <c r="C101" s="2582"/>
      <c r="D101" s="2583"/>
      <c r="E101" s="2584"/>
      <c r="F101" s="1269" t="s">
        <v>1974</v>
      </c>
      <c r="G101" s="1270" t="str">
        <f t="shared" ref="G101:AK101" si="46">IF(G100&lt;&gt;"",VLOOKUP(G100,$AC$197:$AL$221,9,FALSE),"")</f>
        <v/>
      </c>
      <c r="H101" s="1271" t="str">
        <f t="shared" si="46"/>
        <v/>
      </c>
      <c r="I101" s="1271" t="str">
        <f t="shared" si="46"/>
        <v/>
      </c>
      <c r="J101" s="1271" t="str">
        <f t="shared" si="46"/>
        <v/>
      </c>
      <c r="K101" s="1271" t="str">
        <f t="shared" si="46"/>
        <v/>
      </c>
      <c r="L101" s="1271" t="str">
        <f t="shared" si="46"/>
        <v/>
      </c>
      <c r="M101" s="1272" t="str">
        <f t="shared" si="46"/>
        <v/>
      </c>
      <c r="N101" s="1270" t="str">
        <f t="shared" si="46"/>
        <v/>
      </c>
      <c r="O101" s="1271" t="str">
        <f t="shared" si="46"/>
        <v/>
      </c>
      <c r="P101" s="1271" t="str">
        <f t="shared" si="46"/>
        <v/>
      </c>
      <c r="Q101" s="1271" t="str">
        <f t="shared" si="46"/>
        <v/>
      </c>
      <c r="R101" s="1271" t="str">
        <f t="shared" si="46"/>
        <v/>
      </c>
      <c r="S101" s="1271" t="str">
        <f t="shared" si="46"/>
        <v/>
      </c>
      <c r="T101" s="1272" t="str">
        <f t="shared" si="46"/>
        <v/>
      </c>
      <c r="U101" s="1270" t="str">
        <f t="shared" si="46"/>
        <v/>
      </c>
      <c r="V101" s="1271" t="str">
        <f t="shared" si="46"/>
        <v/>
      </c>
      <c r="W101" s="1271" t="str">
        <f t="shared" si="46"/>
        <v/>
      </c>
      <c r="X101" s="1271" t="str">
        <f t="shared" si="46"/>
        <v/>
      </c>
      <c r="Y101" s="1271" t="str">
        <f t="shared" si="46"/>
        <v/>
      </c>
      <c r="Z101" s="1271" t="str">
        <f t="shared" si="46"/>
        <v/>
      </c>
      <c r="AA101" s="1272" t="str">
        <f t="shared" si="46"/>
        <v/>
      </c>
      <c r="AB101" s="1270" t="str">
        <f t="shared" si="46"/>
        <v/>
      </c>
      <c r="AC101" s="1271" t="str">
        <f t="shared" si="46"/>
        <v/>
      </c>
      <c r="AD101" s="1271" t="str">
        <f t="shared" si="46"/>
        <v/>
      </c>
      <c r="AE101" s="1271" t="str">
        <f t="shared" si="46"/>
        <v/>
      </c>
      <c r="AF101" s="1271" t="str">
        <f t="shared" si="46"/>
        <v/>
      </c>
      <c r="AG101" s="1271" t="str">
        <f t="shared" si="46"/>
        <v/>
      </c>
      <c r="AH101" s="1272" t="str">
        <f t="shared" si="46"/>
        <v/>
      </c>
      <c r="AI101" s="1273" t="str">
        <f t="shared" si="46"/>
        <v/>
      </c>
      <c r="AJ101" s="1271" t="str">
        <f t="shared" si="46"/>
        <v/>
      </c>
      <c r="AK101" s="1271" t="str">
        <f t="shared" si="46"/>
        <v/>
      </c>
      <c r="AL101" s="1274">
        <f>SUM(G101:AH101)</f>
        <v>0</v>
      </c>
      <c r="AM101" s="1275">
        <f>AL101/4</f>
        <v>0</v>
      </c>
      <c r="AN101" s="1276" t="str">
        <f>IF(C100="","",C100)</f>
        <v/>
      </c>
      <c r="AO101" s="1277" t="str">
        <f>IF(D100="","",D100)</f>
        <v/>
      </c>
      <c r="AP101" s="1278" t="str">
        <f>IF(D100&lt;&gt;"",VLOOKUP(D100,$AU$2:$AV$6,2,FALSE),"")</f>
        <v/>
      </c>
      <c r="AQ101" s="1275">
        <f>ROUNDDOWN(AL101/$AL$6,2)</f>
        <v>0</v>
      </c>
      <c r="AR101" s="1275">
        <f>IF(AP101=1,"",AQ101)</f>
        <v>0</v>
      </c>
    </row>
    <row r="102" spans="1:44" ht="15.9" hidden="1" customHeight="1">
      <c r="A102" s="1213"/>
      <c r="B102" s="2581" t="s">
        <v>2020</v>
      </c>
      <c r="C102" s="2566"/>
      <c r="D102" s="2568"/>
      <c r="E102" s="2570"/>
      <c r="F102" s="1258" t="s">
        <v>1973</v>
      </c>
      <c r="G102" s="1259"/>
      <c r="H102" s="1260"/>
      <c r="I102" s="1261"/>
      <c r="J102" s="1261"/>
      <c r="K102" s="1261"/>
      <c r="L102" s="1261"/>
      <c r="M102" s="1262"/>
      <c r="N102" s="1259"/>
      <c r="O102" s="1260"/>
      <c r="P102" s="1261"/>
      <c r="Q102" s="1261"/>
      <c r="R102" s="1261"/>
      <c r="S102" s="1261"/>
      <c r="T102" s="1262"/>
      <c r="U102" s="1259"/>
      <c r="V102" s="1260"/>
      <c r="W102" s="1261"/>
      <c r="X102" s="1261"/>
      <c r="Y102" s="1261"/>
      <c r="Z102" s="1261"/>
      <c r="AA102" s="1262"/>
      <c r="AB102" s="1259"/>
      <c r="AC102" s="1260"/>
      <c r="AD102" s="1261"/>
      <c r="AE102" s="1261"/>
      <c r="AF102" s="1261"/>
      <c r="AG102" s="1261"/>
      <c r="AH102" s="1262"/>
      <c r="AI102" s="1279"/>
      <c r="AJ102" s="1260"/>
      <c r="AK102" s="1260"/>
      <c r="AL102" s="1264">
        <f>SUM(G103:AK103)</f>
        <v>0</v>
      </c>
      <c r="AM102" s="1265"/>
      <c r="AN102" s="1266"/>
      <c r="AO102" s="1267"/>
      <c r="AP102" s="1265"/>
      <c r="AQ102" s="1268"/>
      <c r="AR102" s="1268"/>
    </row>
    <row r="103" spans="1:44" ht="15.9" hidden="1" customHeight="1">
      <c r="A103" s="1213"/>
      <c r="B103" s="2581"/>
      <c r="C103" s="2582"/>
      <c r="D103" s="2583"/>
      <c r="E103" s="2584"/>
      <c r="F103" s="1269" t="s">
        <v>1974</v>
      </c>
      <c r="G103" s="1270" t="str">
        <f t="shared" ref="G103:AK103" si="47">IF(G102&lt;&gt;"",VLOOKUP(G102,$AC$197:$AL$221,9,FALSE),"")</f>
        <v/>
      </c>
      <c r="H103" s="1271" t="str">
        <f t="shared" si="47"/>
        <v/>
      </c>
      <c r="I103" s="1271" t="str">
        <f t="shared" si="47"/>
        <v/>
      </c>
      <c r="J103" s="1271" t="str">
        <f t="shared" si="47"/>
        <v/>
      </c>
      <c r="K103" s="1271" t="str">
        <f t="shared" si="47"/>
        <v/>
      </c>
      <c r="L103" s="1271" t="str">
        <f t="shared" si="47"/>
        <v/>
      </c>
      <c r="M103" s="1272" t="str">
        <f t="shared" si="47"/>
        <v/>
      </c>
      <c r="N103" s="1270" t="str">
        <f t="shared" si="47"/>
        <v/>
      </c>
      <c r="O103" s="1271" t="str">
        <f t="shared" si="47"/>
        <v/>
      </c>
      <c r="P103" s="1271" t="str">
        <f t="shared" si="47"/>
        <v/>
      </c>
      <c r="Q103" s="1271" t="str">
        <f t="shared" si="47"/>
        <v/>
      </c>
      <c r="R103" s="1271" t="str">
        <f t="shared" si="47"/>
        <v/>
      </c>
      <c r="S103" s="1271" t="str">
        <f t="shared" si="47"/>
        <v/>
      </c>
      <c r="T103" s="1272" t="str">
        <f t="shared" si="47"/>
        <v/>
      </c>
      <c r="U103" s="1270" t="str">
        <f t="shared" si="47"/>
        <v/>
      </c>
      <c r="V103" s="1271" t="str">
        <f t="shared" si="47"/>
        <v/>
      </c>
      <c r="W103" s="1271" t="str">
        <f t="shared" si="47"/>
        <v/>
      </c>
      <c r="X103" s="1271" t="str">
        <f t="shared" si="47"/>
        <v/>
      </c>
      <c r="Y103" s="1271" t="str">
        <f t="shared" si="47"/>
        <v/>
      </c>
      <c r="Z103" s="1271" t="str">
        <f t="shared" si="47"/>
        <v/>
      </c>
      <c r="AA103" s="1272" t="str">
        <f t="shared" si="47"/>
        <v/>
      </c>
      <c r="AB103" s="1270" t="str">
        <f t="shared" si="47"/>
        <v/>
      </c>
      <c r="AC103" s="1271" t="str">
        <f t="shared" si="47"/>
        <v/>
      </c>
      <c r="AD103" s="1271" t="str">
        <f t="shared" si="47"/>
        <v/>
      </c>
      <c r="AE103" s="1271" t="str">
        <f t="shared" si="47"/>
        <v/>
      </c>
      <c r="AF103" s="1271" t="str">
        <f t="shared" si="47"/>
        <v/>
      </c>
      <c r="AG103" s="1271" t="str">
        <f t="shared" si="47"/>
        <v/>
      </c>
      <c r="AH103" s="1272" t="str">
        <f t="shared" si="47"/>
        <v/>
      </c>
      <c r="AI103" s="1273" t="str">
        <f t="shared" si="47"/>
        <v/>
      </c>
      <c r="AJ103" s="1271" t="str">
        <f t="shared" si="47"/>
        <v/>
      </c>
      <c r="AK103" s="1271" t="str">
        <f t="shared" si="47"/>
        <v/>
      </c>
      <c r="AL103" s="1274">
        <f>SUM(G103:AH103)</f>
        <v>0</v>
      </c>
      <c r="AM103" s="1275">
        <f>AL103/4</f>
        <v>0</v>
      </c>
      <c r="AN103" s="1276" t="str">
        <f>IF(C102="","",C102)</f>
        <v/>
      </c>
      <c r="AO103" s="1277" t="str">
        <f>IF(D102="","",D102)</f>
        <v/>
      </c>
      <c r="AP103" s="1278" t="str">
        <f>IF(D102&lt;&gt;"",VLOOKUP(D102,$AU$2:$AV$6,2,FALSE),"")</f>
        <v/>
      </c>
      <c r="AQ103" s="1275">
        <f>ROUNDDOWN(AL103/$AL$6,2)</f>
        <v>0</v>
      </c>
      <c r="AR103" s="1275">
        <f>IF(AP103=1,"",AQ103)</f>
        <v>0</v>
      </c>
    </row>
    <row r="104" spans="1:44" ht="15.9" hidden="1" customHeight="1">
      <c r="A104" s="1213"/>
      <c r="B104" s="2581" t="s">
        <v>2021</v>
      </c>
      <c r="C104" s="2566"/>
      <c r="D104" s="2568"/>
      <c r="E104" s="2570"/>
      <c r="F104" s="1258" t="s">
        <v>1973</v>
      </c>
      <c r="G104" s="1259"/>
      <c r="H104" s="1260"/>
      <c r="I104" s="1261"/>
      <c r="J104" s="1261"/>
      <c r="K104" s="1261"/>
      <c r="L104" s="1261"/>
      <c r="M104" s="1262"/>
      <c r="N104" s="1259"/>
      <c r="O104" s="1260"/>
      <c r="P104" s="1261"/>
      <c r="Q104" s="1261"/>
      <c r="R104" s="1261"/>
      <c r="S104" s="1261"/>
      <c r="T104" s="1262"/>
      <c r="U104" s="1259"/>
      <c r="V104" s="1260"/>
      <c r="W104" s="1261"/>
      <c r="X104" s="1261"/>
      <c r="Y104" s="1261"/>
      <c r="Z104" s="1261"/>
      <c r="AA104" s="1262"/>
      <c r="AB104" s="1259"/>
      <c r="AC104" s="1260"/>
      <c r="AD104" s="1261"/>
      <c r="AE104" s="1261"/>
      <c r="AF104" s="1261"/>
      <c r="AG104" s="1261"/>
      <c r="AH104" s="1262"/>
      <c r="AI104" s="1279"/>
      <c r="AJ104" s="1260"/>
      <c r="AK104" s="1260"/>
      <c r="AL104" s="1264">
        <f>SUM(G105:AK105)</f>
        <v>0</v>
      </c>
      <c r="AM104" s="1265"/>
      <c r="AN104" s="1266"/>
      <c r="AO104" s="1267"/>
      <c r="AP104" s="1265"/>
      <c r="AQ104" s="1268"/>
      <c r="AR104" s="1268"/>
    </row>
    <row r="105" spans="1:44" ht="15.9" hidden="1" customHeight="1">
      <c r="A105" s="1213"/>
      <c r="B105" s="2581"/>
      <c r="C105" s="2582"/>
      <c r="D105" s="2583"/>
      <c r="E105" s="2584"/>
      <c r="F105" s="1269" t="s">
        <v>1974</v>
      </c>
      <c r="G105" s="1270" t="str">
        <f t="shared" ref="G105:AK105" si="48">IF(G104&lt;&gt;"",VLOOKUP(G104,$AC$197:$AL$221,9,FALSE),"")</f>
        <v/>
      </c>
      <c r="H105" s="1271" t="str">
        <f t="shared" si="48"/>
        <v/>
      </c>
      <c r="I105" s="1271" t="str">
        <f t="shared" si="48"/>
        <v/>
      </c>
      <c r="J105" s="1271" t="str">
        <f t="shared" si="48"/>
        <v/>
      </c>
      <c r="K105" s="1271" t="str">
        <f t="shared" si="48"/>
        <v/>
      </c>
      <c r="L105" s="1271" t="str">
        <f t="shared" si="48"/>
        <v/>
      </c>
      <c r="M105" s="1272" t="str">
        <f t="shared" si="48"/>
        <v/>
      </c>
      <c r="N105" s="1270" t="str">
        <f t="shared" si="48"/>
        <v/>
      </c>
      <c r="O105" s="1271" t="str">
        <f t="shared" si="48"/>
        <v/>
      </c>
      <c r="P105" s="1271" t="str">
        <f t="shared" si="48"/>
        <v/>
      </c>
      <c r="Q105" s="1271" t="str">
        <f t="shared" si="48"/>
        <v/>
      </c>
      <c r="R105" s="1271" t="str">
        <f t="shared" si="48"/>
        <v/>
      </c>
      <c r="S105" s="1271" t="str">
        <f t="shared" si="48"/>
        <v/>
      </c>
      <c r="T105" s="1272" t="str">
        <f t="shared" si="48"/>
        <v/>
      </c>
      <c r="U105" s="1270" t="str">
        <f t="shared" si="48"/>
        <v/>
      </c>
      <c r="V105" s="1271" t="str">
        <f t="shared" si="48"/>
        <v/>
      </c>
      <c r="W105" s="1271" t="str">
        <f t="shared" si="48"/>
        <v/>
      </c>
      <c r="X105" s="1271" t="str">
        <f t="shared" si="48"/>
        <v/>
      </c>
      <c r="Y105" s="1271" t="str">
        <f t="shared" si="48"/>
        <v/>
      </c>
      <c r="Z105" s="1271" t="str">
        <f t="shared" si="48"/>
        <v/>
      </c>
      <c r="AA105" s="1272" t="str">
        <f t="shared" si="48"/>
        <v/>
      </c>
      <c r="AB105" s="1270" t="str">
        <f t="shared" si="48"/>
        <v/>
      </c>
      <c r="AC105" s="1271" t="str">
        <f t="shared" si="48"/>
        <v/>
      </c>
      <c r="AD105" s="1271" t="str">
        <f t="shared" si="48"/>
        <v/>
      </c>
      <c r="AE105" s="1271" t="str">
        <f t="shared" si="48"/>
        <v/>
      </c>
      <c r="AF105" s="1271" t="str">
        <f t="shared" si="48"/>
        <v/>
      </c>
      <c r="AG105" s="1271" t="str">
        <f t="shared" si="48"/>
        <v/>
      </c>
      <c r="AH105" s="1272" t="str">
        <f t="shared" si="48"/>
        <v/>
      </c>
      <c r="AI105" s="1273" t="str">
        <f t="shared" si="48"/>
        <v/>
      </c>
      <c r="AJ105" s="1271" t="str">
        <f t="shared" si="48"/>
        <v/>
      </c>
      <c r="AK105" s="1271" t="str">
        <f t="shared" si="48"/>
        <v/>
      </c>
      <c r="AL105" s="1274">
        <f>SUM(G105:AH105)</f>
        <v>0</v>
      </c>
      <c r="AM105" s="1275">
        <f>AL105/4</f>
        <v>0</v>
      </c>
      <c r="AN105" s="1276" t="str">
        <f>IF(C104="","",C104)</f>
        <v/>
      </c>
      <c r="AO105" s="1277" t="str">
        <f>IF(D104="","",D104)</f>
        <v/>
      </c>
      <c r="AP105" s="1278" t="str">
        <f>IF(D104&lt;&gt;"",VLOOKUP(D104,$AU$2:$AV$6,2,FALSE),"")</f>
        <v/>
      </c>
      <c r="AQ105" s="1275">
        <f>ROUNDDOWN(AL105/$AL$6,2)</f>
        <v>0</v>
      </c>
      <c r="AR105" s="1275">
        <f>IF(AP105=1,"",AQ105)</f>
        <v>0</v>
      </c>
    </row>
    <row r="106" spans="1:44" ht="15.9" hidden="1" customHeight="1">
      <c r="A106" s="1213"/>
      <c r="B106" s="2581" t="s">
        <v>2022</v>
      </c>
      <c r="C106" s="2566"/>
      <c r="D106" s="2568"/>
      <c r="E106" s="2570"/>
      <c r="F106" s="1258" t="s">
        <v>1973</v>
      </c>
      <c r="G106" s="1259"/>
      <c r="H106" s="1260"/>
      <c r="I106" s="1261"/>
      <c r="J106" s="1261"/>
      <c r="K106" s="1261"/>
      <c r="L106" s="1261"/>
      <c r="M106" s="1262"/>
      <c r="N106" s="1259"/>
      <c r="O106" s="1260"/>
      <c r="P106" s="1261"/>
      <c r="Q106" s="1261"/>
      <c r="R106" s="1261"/>
      <c r="S106" s="1261"/>
      <c r="T106" s="1262"/>
      <c r="U106" s="1259"/>
      <c r="V106" s="1260"/>
      <c r="W106" s="1261"/>
      <c r="X106" s="1261"/>
      <c r="Y106" s="1261"/>
      <c r="Z106" s="1261"/>
      <c r="AA106" s="1262"/>
      <c r="AB106" s="1259"/>
      <c r="AC106" s="1260"/>
      <c r="AD106" s="1261"/>
      <c r="AE106" s="1261"/>
      <c r="AF106" s="1261"/>
      <c r="AG106" s="1261"/>
      <c r="AH106" s="1262"/>
      <c r="AI106" s="1263"/>
      <c r="AJ106" s="1261"/>
      <c r="AK106" s="1261"/>
      <c r="AL106" s="1264">
        <f>SUM(G107:AK107)</f>
        <v>0</v>
      </c>
      <c r="AM106" s="1265"/>
      <c r="AN106" s="1266"/>
      <c r="AO106" s="1267"/>
      <c r="AP106" s="1265"/>
      <c r="AQ106" s="1268"/>
      <c r="AR106" s="1268"/>
    </row>
    <row r="107" spans="1:44" ht="15.9" hidden="1" customHeight="1">
      <c r="A107" s="1213"/>
      <c r="B107" s="2581"/>
      <c r="C107" s="2582"/>
      <c r="D107" s="2583"/>
      <c r="E107" s="2584"/>
      <c r="F107" s="1269" t="s">
        <v>1974</v>
      </c>
      <c r="G107" s="1270" t="str">
        <f t="shared" ref="G107:AK107" si="49">IF(G106&lt;&gt;"",VLOOKUP(G106,$AC$197:$AL$221,9,FALSE),"")</f>
        <v/>
      </c>
      <c r="H107" s="1271" t="str">
        <f t="shared" si="49"/>
        <v/>
      </c>
      <c r="I107" s="1271" t="str">
        <f t="shared" si="49"/>
        <v/>
      </c>
      <c r="J107" s="1271" t="str">
        <f t="shared" si="49"/>
        <v/>
      </c>
      <c r="K107" s="1271" t="str">
        <f t="shared" si="49"/>
        <v/>
      </c>
      <c r="L107" s="1271" t="str">
        <f t="shared" si="49"/>
        <v/>
      </c>
      <c r="M107" s="1272" t="str">
        <f t="shared" si="49"/>
        <v/>
      </c>
      <c r="N107" s="1270" t="str">
        <f t="shared" si="49"/>
        <v/>
      </c>
      <c r="O107" s="1271" t="str">
        <f t="shared" si="49"/>
        <v/>
      </c>
      <c r="P107" s="1271" t="str">
        <f t="shared" si="49"/>
        <v/>
      </c>
      <c r="Q107" s="1271" t="str">
        <f t="shared" si="49"/>
        <v/>
      </c>
      <c r="R107" s="1271" t="str">
        <f t="shared" si="49"/>
        <v/>
      </c>
      <c r="S107" s="1271" t="str">
        <f t="shared" si="49"/>
        <v/>
      </c>
      <c r="T107" s="1272" t="str">
        <f t="shared" si="49"/>
        <v/>
      </c>
      <c r="U107" s="1270" t="str">
        <f t="shared" si="49"/>
        <v/>
      </c>
      <c r="V107" s="1271" t="str">
        <f t="shared" si="49"/>
        <v/>
      </c>
      <c r="W107" s="1271" t="str">
        <f t="shared" si="49"/>
        <v/>
      </c>
      <c r="X107" s="1271" t="str">
        <f t="shared" si="49"/>
        <v/>
      </c>
      <c r="Y107" s="1271" t="str">
        <f t="shared" si="49"/>
        <v/>
      </c>
      <c r="Z107" s="1271" t="str">
        <f t="shared" si="49"/>
        <v/>
      </c>
      <c r="AA107" s="1272" t="str">
        <f t="shared" si="49"/>
        <v/>
      </c>
      <c r="AB107" s="1270" t="str">
        <f t="shared" si="49"/>
        <v/>
      </c>
      <c r="AC107" s="1271" t="str">
        <f t="shared" si="49"/>
        <v/>
      </c>
      <c r="AD107" s="1271" t="str">
        <f t="shared" si="49"/>
        <v/>
      </c>
      <c r="AE107" s="1271" t="str">
        <f t="shared" si="49"/>
        <v/>
      </c>
      <c r="AF107" s="1271" t="str">
        <f t="shared" si="49"/>
        <v/>
      </c>
      <c r="AG107" s="1271" t="str">
        <f t="shared" si="49"/>
        <v/>
      </c>
      <c r="AH107" s="1272" t="str">
        <f t="shared" si="49"/>
        <v/>
      </c>
      <c r="AI107" s="1273" t="str">
        <f t="shared" si="49"/>
        <v/>
      </c>
      <c r="AJ107" s="1271" t="str">
        <f t="shared" si="49"/>
        <v/>
      </c>
      <c r="AK107" s="1271" t="str">
        <f t="shared" si="49"/>
        <v/>
      </c>
      <c r="AL107" s="1274">
        <f>SUM(G107:AH107)</f>
        <v>0</v>
      </c>
      <c r="AM107" s="1275">
        <f>AL107/4</f>
        <v>0</v>
      </c>
      <c r="AN107" s="1276" t="str">
        <f>IF(C106="","",C106)</f>
        <v/>
      </c>
      <c r="AO107" s="1277" t="str">
        <f>IF(D106="","",D106)</f>
        <v/>
      </c>
      <c r="AP107" s="1278" t="str">
        <f>IF(D106&lt;&gt;"",VLOOKUP(D106,$AU$2:$AV$6,2,FALSE),"")</f>
        <v/>
      </c>
      <c r="AQ107" s="1275">
        <f>ROUNDDOWN(AL107/$AL$6,2)</f>
        <v>0</v>
      </c>
      <c r="AR107" s="1275">
        <f>IF(AP107=1,"",AQ107)</f>
        <v>0</v>
      </c>
    </row>
    <row r="108" spans="1:44" ht="15.9" hidden="1" customHeight="1">
      <c r="A108" s="1213"/>
      <c r="B108" s="2581" t="s">
        <v>2023</v>
      </c>
      <c r="C108" s="2566"/>
      <c r="D108" s="2568"/>
      <c r="E108" s="2570"/>
      <c r="F108" s="1258" t="s">
        <v>1973</v>
      </c>
      <c r="G108" s="1259"/>
      <c r="H108" s="1260"/>
      <c r="I108" s="1261"/>
      <c r="J108" s="1261"/>
      <c r="K108" s="1261"/>
      <c r="L108" s="1261"/>
      <c r="M108" s="1262"/>
      <c r="N108" s="1259"/>
      <c r="O108" s="1260"/>
      <c r="P108" s="1261"/>
      <c r="Q108" s="1261"/>
      <c r="R108" s="1261"/>
      <c r="S108" s="1261"/>
      <c r="T108" s="1262"/>
      <c r="U108" s="1259"/>
      <c r="V108" s="1260"/>
      <c r="W108" s="1261"/>
      <c r="X108" s="1261"/>
      <c r="Y108" s="1261"/>
      <c r="Z108" s="1261"/>
      <c r="AA108" s="1262"/>
      <c r="AB108" s="1259"/>
      <c r="AC108" s="1260"/>
      <c r="AD108" s="1261"/>
      <c r="AE108" s="1261"/>
      <c r="AF108" s="1261"/>
      <c r="AG108" s="1261"/>
      <c r="AH108" s="1262"/>
      <c r="AI108" s="1263"/>
      <c r="AJ108" s="1261"/>
      <c r="AK108" s="1261"/>
      <c r="AL108" s="1264">
        <f>SUM(G109:AK109)</f>
        <v>0</v>
      </c>
      <c r="AM108" s="1265"/>
      <c r="AN108" s="1266"/>
      <c r="AO108" s="1267"/>
      <c r="AP108" s="1265"/>
      <c r="AQ108" s="1268"/>
      <c r="AR108" s="1268"/>
    </row>
    <row r="109" spans="1:44" ht="15.9" hidden="1" customHeight="1">
      <c r="A109" s="1213"/>
      <c r="B109" s="2581"/>
      <c r="C109" s="2582"/>
      <c r="D109" s="2583"/>
      <c r="E109" s="2584"/>
      <c r="F109" s="1269" t="s">
        <v>1974</v>
      </c>
      <c r="G109" s="1270" t="str">
        <f t="shared" ref="G109:AK109" si="50">IF(G108&lt;&gt;"",VLOOKUP(G108,$AC$197:$AL$221,9,FALSE),"")</f>
        <v/>
      </c>
      <c r="H109" s="1271" t="str">
        <f t="shared" si="50"/>
        <v/>
      </c>
      <c r="I109" s="1271" t="str">
        <f t="shared" si="50"/>
        <v/>
      </c>
      <c r="J109" s="1271" t="str">
        <f t="shared" si="50"/>
        <v/>
      </c>
      <c r="K109" s="1271" t="str">
        <f t="shared" si="50"/>
        <v/>
      </c>
      <c r="L109" s="1271" t="str">
        <f t="shared" si="50"/>
        <v/>
      </c>
      <c r="M109" s="1272" t="str">
        <f t="shared" si="50"/>
        <v/>
      </c>
      <c r="N109" s="1270" t="str">
        <f t="shared" si="50"/>
        <v/>
      </c>
      <c r="O109" s="1271" t="str">
        <f t="shared" si="50"/>
        <v/>
      </c>
      <c r="P109" s="1271" t="str">
        <f t="shared" si="50"/>
        <v/>
      </c>
      <c r="Q109" s="1271" t="str">
        <f t="shared" si="50"/>
        <v/>
      </c>
      <c r="R109" s="1271" t="str">
        <f t="shared" si="50"/>
        <v/>
      </c>
      <c r="S109" s="1271" t="str">
        <f t="shared" si="50"/>
        <v/>
      </c>
      <c r="T109" s="1272" t="str">
        <f t="shared" si="50"/>
        <v/>
      </c>
      <c r="U109" s="1270" t="str">
        <f t="shared" si="50"/>
        <v/>
      </c>
      <c r="V109" s="1271" t="str">
        <f t="shared" si="50"/>
        <v/>
      </c>
      <c r="W109" s="1271" t="str">
        <f t="shared" si="50"/>
        <v/>
      </c>
      <c r="X109" s="1271" t="str">
        <f t="shared" si="50"/>
        <v/>
      </c>
      <c r="Y109" s="1271" t="str">
        <f t="shared" si="50"/>
        <v/>
      </c>
      <c r="Z109" s="1271" t="str">
        <f t="shared" si="50"/>
        <v/>
      </c>
      <c r="AA109" s="1272" t="str">
        <f t="shared" si="50"/>
        <v/>
      </c>
      <c r="AB109" s="1270" t="str">
        <f t="shared" si="50"/>
        <v/>
      </c>
      <c r="AC109" s="1271" t="str">
        <f t="shared" si="50"/>
        <v/>
      </c>
      <c r="AD109" s="1271" t="str">
        <f t="shared" si="50"/>
        <v/>
      </c>
      <c r="AE109" s="1271" t="str">
        <f t="shared" si="50"/>
        <v/>
      </c>
      <c r="AF109" s="1271" t="str">
        <f t="shared" si="50"/>
        <v/>
      </c>
      <c r="AG109" s="1271" t="str">
        <f t="shared" si="50"/>
        <v/>
      </c>
      <c r="AH109" s="1272" t="str">
        <f t="shared" si="50"/>
        <v/>
      </c>
      <c r="AI109" s="1273" t="str">
        <f t="shared" si="50"/>
        <v/>
      </c>
      <c r="AJ109" s="1271" t="str">
        <f t="shared" si="50"/>
        <v/>
      </c>
      <c r="AK109" s="1271" t="str">
        <f t="shared" si="50"/>
        <v/>
      </c>
      <c r="AL109" s="1274">
        <f>SUM(G109:AH109)</f>
        <v>0</v>
      </c>
      <c r="AM109" s="1275">
        <f>AL109/4</f>
        <v>0</v>
      </c>
      <c r="AN109" s="1276" t="str">
        <f>IF(C108="","",C108)</f>
        <v/>
      </c>
      <c r="AO109" s="1277" t="str">
        <f>IF(D108="","",D108)</f>
        <v/>
      </c>
      <c r="AP109" s="1278" t="str">
        <f>IF(D108&lt;&gt;"",VLOOKUP(D108,$AU$2:$AV$6,2,FALSE),"")</f>
        <v/>
      </c>
      <c r="AQ109" s="1275">
        <f>ROUNDDOWN(AL109/$AL$6,2)</f>
        <v>0</v>
      </c>
      <c r="AR109" s="1275">
        <f>IF(AP109=1,"",AQ109)</f>
        <v>0</v>
      </c>
    </row>
    <row r="110" spans="1:44" ht="15.9" hidden="1" customHeight="1">
      <c r="A110" s="1213"/>
      <c r="B110" s="2581" t="s">
        <v>2024</v>
      </c>
      <c r="C110" s="2566"/>
      <c r="D110" s="2568"/>
      <c r="E110" s="2570"/>
      <c r="F110" s="1258" t="s">
        <v>1973</v>
      </c>
      <c r="G110" s="1259"/>
      <c r="H110" s="1260"/>
      <c r="I110" s="1261"/>
      <c r="J110" s="1261"/>
      <c r="K110" s="1261"/>
      <c r="L110" s="1261"/>
      <c r="M110" s="1262"/>
      <c r="N110" s="1259"/>
      <c r="O110" s="1260"/>
      <c r="P110" s="1261"/>
      <c r="Q110" s="1261"/>
      <c r="R110" s="1261"/>
      <c r="S110" s="1261"/>
      <c r="T110" s="1262"/>
      <c r="U110" s="1259"/>
      <c r="V110" s="1260"/>
      <c r="W110" s="1261"/>
      <c r="X110" s="1261"/>
      <c r="Y110" s="1261"/>
      <c r="Z110" s="1261"/>
      <c r="AA110" s="1262"/>
      <c r="AB110" s="1259"/>
      <c r="AC110" s="1260"/>
      <c r="AD110" s="1261"/>
      <c r="AE110" s="1261"/>
      <c r="AF110" s="1261"/>
      <c r="AG110" s="1261"/>
      <c r="AH110" s="1262"/>
      <c r="AI110" s="1279"/>
      <c r="AJ110" s="1260"/>
      <c r="AK110" s="1260"/>
      <c r="AL110" s="1264">
        <f>SUM(G111:AK111)</f>
        <v>0</v>
      </c>
      <c r="AM110" s="1265"/>
      <c r="AN110" s="1266"/>
      <c r="AO110" s="1267"/>
      <c r="AP110" s="1265"/>
      <c r="AQ110" s="1268"/>
      <c r="AR110" s="1268"/>
    </row>
    <row r="111" spans="1:44" ht="15.9" hidden="1" customHeight="1">
      <c r="A111" s="1213"/>
      <c r="B111" s="2581"/>
      <c r="C111" s="2582"/>
      <c r="D111" s="2583"/>
      <c r="E111" s="2584"/>
      <c r="F111" s="1269" t="s">
        <v>1974</v>
      </c>
      <c r="G111" s="1270" t="str">
        <f t="shared" ref="G111:AK111" si="51">IF(G110&lt;&gt;"",VLOOKUP(G110,$AC$197:$AL$221,9,FALSE),"")</f>
        <v/>
      </c>
      <c r="H111" s="1271" t="str">
        <f t="shared" si="51"/>
        <v/>
      </c>
      <c r="I111" s="1271" t="str">
        <f t="shared" si="51"/>
        <v/>
      </c>
      <c r="J111" s="1271" t="str">
        <f t="shared" si="51"/>
        <v/>
      </c>
      <c r="K111" s="1271" t="str">
        <f t="shared" si="51"/>
        <v/>
      </c>
      <c r="L111" s="1271" t="str">
        <f t="shared" si="51"/>
        <v/>
      </c>
      <c r="M111" s="1272" t="str">
        <f t="shared" si="51"/>
        <v/>
      </c>
      <c r="N111" s="1270" t="str">
        <f t="shared" si="51"/>
        <v/>
      </c>
      <c r="O111" s="1271" t="str">
        <f t="shared" si="51"/>
        <v/>
      </c>
      <c r="P111" s="1271" t="str">
        <f t="shared" si="51"/>
        <v/>
      </c>
      <c r="Q111" s="1271" t="str">
        <f t="shared" si="51"/>
        <v/>
      </c>
      <c r="R111" s="1271" t="str">
        <f t="shared" si="51"/>
        <v/>
      </c>
      <c r="S111" s="1271" t="str">
        <f t="shared" si="51"/>
        <v/>
      </c>
      <c r="T111" s="1272" t="str">
        <f t="shared" si="51"/>
        <v/>
      </c>
      <c r="U111" s="1270" t="str">
        <f t="shared" si="51"/>
        <v/>
      </c>
      <c r="V111" s="1271" t="str">
        <f t="shared" si="51"/>
        <v/>
      </c>
      <c r="W111" s="1271" t="str">
        <f t="shared" si="51"/>
        <v/>
      </c>
      <c r="X111" s="1271" t="str">
        <f t="shared" si="51"/>
        <v/>
      </c>
      <c r="Y111" s="1271" t="str">
        <f t="shared" si="51"/>
        <v/>
      </c>
      <c r="Z111" s="1271" t="str">
        <f t="shared" si="51"/>
        <v/>
      </c>
      <c r="AA111" s="1272" t="str">
        <f t="shared" si="51"/>
        <v/>
      </c>
      <c r="AB111" s="1270" t="str">
        <f t="shared" si="51"/>
        <v/>
      </c>
      <c r="AC111" s="1271" t="str">
        <f t="shared" si="51"/>
        <v/>
      </c>
      <c r="AD111" s="1271" t="str">
        <f t="shared" si="51"/>
        <v/>
      </c>
      <c r="AE111" s="1271" t="str">
        <f t="shared" si="51"/>
        <v/>
      </c>
      <c r="AF111" s="1271" t="str">
        <f t="shared" si="51"/>
        <v/>
      </c>
      <c r="AG111" s="1271" t="str">
        <f t="shared" si="51"/>
        <v/>
      </c>
      <c r="AH111" s="1272" t="str">
        <f t="shared" si="51"/>
        <v/>
      </c>
      <c r="AI111" s="1273" t="str">
        <f t="shared" si="51"/>
        <v/>
      </c>
      <c r="AJ111" s="1271" t="str">
        <f t="shared" si="51"/>
        <v/>
      </c>
      <c r="AK111" s="1271" t="str">
        <f t="shared" si="51"/>
        <v/>
      </c>
      <c r="AL111" s="1274">
        <f>SUM(G111:AH111)</f>
        <v>0</v>
      </c>
      <c r="AM111" s="1275">
        <f>AL111/4</f>
        <v>0</v>
      </c>
      <c r="AN111" s="1276" t="str">
        <f>IF(C110="","",C110)</f>
        <v/>
      </c>
      <c r="AO111" s="1277" t="str">
        <f>IF(D110="","",D110)</f>
        <v/>
      </c>
      <c r="AP111" s="1278" t="str">
        <f>IF(D110&lt;&gt;"",VLOOKUP(D110,$AU$2:$AV$6,2,FALSE),"")</f>
        <v/>
      </c>
      <c r="AQ111" s="1275">
        <f>ROUNDDOWN(AL111/$AL$6,2)</f>
        <v>0</v>
      </c>
      <c r="AR111" s="1275">
        <f>IF(AP111=1,"",AQ111)</f>
        <v>0</v>
      </c>
    </row>
    <row r="112" spans="1:44" ht="15.9" hidden="1" customHeight="1">
      <c r="A112" s="1213"/>
      <c r="B112" s="2581" t="s">
        <v>2025</v>
      </c>
      <c r="C112" s="2566"/>
      <c r="D112" s="2568"/>
      <c r="E112" s="2570"/>
      <c r="F112" s="1258" t="s">
        <v>1973</v>
      </c>
      <c r="G112" s="1259"/>
      <c r="H112" s="1260"/>
      <c r="I112" s="1261"/>
      <c r="J112" s="1261"/>
      <c r="K112" s="1261"/>
      <c r="L112" s="1261"/>
      <c r="M112" s="1262"/>
      <c r="N112" s="1259"/>
      <c r="O112" s="1260"/>
      <c r="P112" s="1261"/>
      <c r="Q112" s="1261"/>
      <c r="R112" s="1261"/>
      <c r="S112" s="1261"/>
      <c r="T112" s="1262"/>
      <c r="U112" s="1259"/>
      <c r="V112" s="1260"/>
      <c r="W112" s="1261"/>
      <c r="X112" s="1261"/>
      <c r="Y112" s="1261"/>
      <c r="Z112" s="1261"/>
      <c r="AA112" s="1262"/>
      <c r="AB112" s="1259"/>
      <c r="AC112" s="1260"/>
      <c r="AD112" s="1261"/>
      <c r="AE112" s="1261"/>
      <c r="AF112" s="1261"/>
      <c r="AG112" s="1261"/>
      <c r="AH112" s="1262"/>
      <c r="AI112" s="1279"/>
      <c r="AJ112" s="1260"/>
      <c r="AK112" s="1260"/>
      <c r="AL112" s="1264">
        <f>SUM(G113:AK113)</f>
        <v>0</v>
      </c>
      <c r="AM112" s="1265"/>
      <c r="AN112" s="1266"/>
      <c r="AO112" s="1267"/>
      <c r="AP112" s="1265"/>
      <c r="AQ112" s="1268"/>
      <c r="AR112" s="1268"/>
    </row>
    <row r="113" spans="1:44" ht="15.9" hidden="1" customHeight="1">
      <c r="A113" s="1213"/>
      <c r="B113" s="2581"/>
      <c r="C113" s="2582"/>
      <c r="D113" s="2583"/>
      <c r="E113" s="2584"/>
      <c r="F113" s="1269" t="s">
        <v>1974</v>
      </c>
      <c r="G113" s="1270" t="str">
        <f t="shared" ref="G113:AK113" si="52">IF(G112&lt;&gt;"",VLOOKUP(G112,$AC$197:$AL$221,9,FALSE),"")</f>
        <v/>
      </c>
      <c r="H113" s="1271" t="str">
        <f t="shared" si="52"/>
        <v/>
      </c>
      <c r="I113" s="1271" t="str">
        <f t="shared" si="52"/>
        <v/>
      </c>
      <c r="J113" s="1271" t="str">
        <f t="shared" si="52"/>
        <v/>
      </c>
      <c r="K113" s="1271" t="str">
        <f t="shared" si="52"/>
        <v/>
      </c>
      <c r="L113" s="1271" t="str">
        <f t="shared" si="52"/>
        <v/>
      </c>
      <c r="M113" s="1272" t="str">
        <f t="shared" si="52"/>
        <v/>
      </c>
      <c r="N113" s="1270" t="str">
        <f t="shared" si="52"/>
        <v/>
      </c>
      <c r="O113" s="1271" t="str">
        <f t="shared" si="52"/>
        <v/>
      </c>
      <c r="P113" s="1271" t="str">
        <f t="shared" si="52"/>
        <v/>
      </c>
      <c r="Q113" s="1271" t="str">
        <f t="shared" si="52"/>
        <v/>
      </c>
      <c r="R113" s="1271" t="str">
        <f t="shared" si="52"/>
        <v/>
      </c>
      <c r="S113" s="1271" t="str">
        <f t="shared" si="52"/>
        <v/>
      </c>
      <c r="T113" s="1272" t="str">
        <f t="shared" si="52"/>
        <v/>
      </c>
      <c r="U113" s="1270" t="str">
        <f t="shared" si="52"/>
        <v/>
      </c>
      <c r="V113" s="1271" t="str">
        <f t="shared" si="52"/>
        <v/>
      </c>
      <c r="W113" s="1271" t="str">
        <f t="shared" si="52"/>
        <v/>
      </c>
      <c r="X113" s="1271" t="str">
        <f t="shared" si="52"/>
        <v/>
      </c>
      <c r="Y113" s="1271" t="str">
        <f t="shared" si="52"/>
        <v/>
      </c>
      <c r="Z113" s="1271" t="str">
        <f t="shared" si="52"/>
        <v/>
      </c>
      <c r="AA113" s="1272" t="str">
        <f t="shared" si="52"/>
        <v/>
      </c>
      <c r="AB113" s="1270" t="str">
        <f t="shared" si="52"/>
        <v/>
      </c>
      <c r="AC113" s="1271" t="str">
        <f t="shared" si="52"/>
        <v/>
      </c>
      <c r="AD113" s="1271" t="str">
        <f t="shared" si="52"/>
        <v/>
      </c>
      <c r="AE113" s="1271" t="str">
        <f t="shared" si="52"/>
        <v/>
      </c>
      <c r="AF113" s="1271" t="str">
        <f t="shared" si="52"/>
        <v/>
      </c>
      <c r="AG113" s="1271" t="str">
        <f t="shared" si="52"/>
        <v/>
      </c>
      <c r="AH113" s="1272" t="str">
        <f t="shared" si="52"/>
        <v/>
      </c>
      <c r="AI113" s="1273" t="str">
        <f t="shared" si="52"/>
        <v/>
      </c>
      <c r="AJ113" s="1271" t="str">
        <f t="shared" si="52"/>
        <v/>
      </c>
      <c r="AK113" s="1271" t="str">
        <f t="shared" si="52"/>
        <v/>
      </c>
      <c r="AL113" s="1274">
        <f>SUM(G113:AH113)</f>
        <v>0</v>
      </c>
      <c r="AM113" s="1275">
        <f>AL113/4</f>
        <v>0</v>
      </c>
      <c r="AN113" s="1276" t="str">
        <f>IF(C112="","",C112)</f>
        <v/>
      </c>
      <c r="AO113" s="1277" t="str">
        <f>IF(D112="","",D112)</f>
        <v/>
      </c>
      <c r="AP113" s="1278" t="str">
        <f>IF(D112&lt;&gt;"",VLOOKUP(D112,$AU$2:$AV$6,2,FALSE),"")</f>
        <v/>
      </c>
      <c r="AQ113" s="1275">
        <f>ROUNDDOWN(AL113/$AL$6,2)</f>
        <v>0</v>
      </c>
      <c r="AR113" s="1275">
        <f>IF(AP113=1,"",AQ113)</f>
        <v>0</v>
      </c>
    </row>
    <row r="114" spans="1:44" ht="15.9" hidden="1" customHeight="1">
      <c r="A114" s="1213"/>
      <c r="B114" s="2581" t="s">
        <v>2026</v>
      </c>
      <c r="C114" s="2566"/>
      <c r="D114" s="2568"/>
      <c r="E114" s="2570"/>
      <c r="F114" s="1258" t="s">
        <v>1973</v>
      </c>
      <c r="G114" s="1259"/>
      <c r="H114" s="1260"/>
      <c r="I114" s="1261"/>
      <c r="J114" s="1261"/>
      <c r="K114" s="1261"/>
      <c r="L114" s="1261"/>
      <c r="M114" s="1262"/>
      <c r="N114" s="1259"/>
      <c r="O114" s="1260"/>
      <c r="P114" s="1261"/>
      <c r="Q114" s="1261"/>
      <c r="R114" s="1261"/>
      <c r="S114" s="1261"/>
      <c r="T114" s="1262"/>
      <c r="U114" s="1259"/>
      <c r="V114" s="1260"/>
      <c r="W114" s="1261"/>
      <c r="X114" s="1261"/>
      <c r="Y114" s="1261"/>
      <c r="Z114" s="1261"/>
      <c r="AA114" s="1262"/>
      <c r="AB114" s="1259"/>
      <c r="AC114" s="1260"/>
      <c r="AD114" s="1261"/>
      <c r="AE114" s="1261"/>
      <c r="AF114" s="1261"/>
      <c r="AG114" s="1261"/>
      <c r="AH114" s="1262"/>
      <c r="AI114" s="1263"/>
      <c r="AJ114" s="1261"/>
      <c r="AK114" s="1261"/>
      <c r="AL114" s="1264">
        <f>SUM(G115:AK115)</f>
        <v>0</v>
      </c>
      <c r="AM114" s="1265"/>
      <c r="AN114" s="1266"/>
      <c r="AO114" s="1267"/>
      <c r="AP114" s="1265"/>
      <c r="AQ114" s="1268"/>
      <c r="AR114" s="1268"/>
    </row>
    <row r="115" spans="1:44" ht="15.9" hidden="1" customHeight="1">
      <c r="A115" s="1213"/>
      <c r="B115" s="2581"/>
      <c r="C115" s="2582"/>
      <c r="D115" s="2583"/>
      <c r="E115" s="2584"/>
      <c r="F115" s="1269" t="s">
        <v>1974</v>
      </c>
      <c r="G115" s="1270" t="str">
        <f t="shared" ref="G115:AK115" si="53">IF(G114&lt;&gt;"",VLOOKUP(G114,$AC$197:$AL$221,9,FALSE),"")</f>
        <v/>
      </c>
      <c r="H115" s="1271" t="str">
        <f t="shared" si="53"/>
        <v/>
      </c>
      <c r="I115" s="1271" t="str">
        <f t="shared" si="53"/>
        <v/>
      </c>
      <c r="J115" s="1271" t="str">
        <f t="shared" si="53"/>
        <v/>
      </c>
      <c r="K115" s="1271" t="str">
        <f t="shared" si="53"/>
        <v/>
      </c>
      <c r="L115" s="1271" t="str">
        <f t="shared" si="53"/>
        <v/>
      </c>
      <c r="M115" s="1272" t="str">
        <f t="shared" si="53"/>
        <v/>
      </c>
      <c r="N115" s="1270" t="str">
        <f t="shared" si="53"/>
        <v/>
      </c>
      <c r="O115" s="1271" t="str">
        <f t="shared" si="53"/>
        <v/>
      </c>
      <c r="P115" s="1271" t="str">
        <f t="shared" si="53"/>
        <v/>
      </c>
      <c r="Q115" s="1271" t="str">
        <f t="shared" si="53"/>
        <v/>
      </c>
      <c r="R115" s="1271" t="str">
        <f t="shared" si="53"/>
        <v/>
      </c>
      <c r="S115" s="1271" t="str">
        <f t="shared" si="53"/>
        <v/>
      </c>
      <c r="T115" s="1272" t="str">
        <f t="shared" si="53"/>
        <v/>
      </c>
      <c r="U115" s="1270" t="str">
        <f t="shared" si="53"/>
        <v/>
      </c>
      <c r="V115" s="1271" t="str">
        <f t="shared" si="53"/>
        <v/>
      </c>
      <c r="W115" s="1271" t="str">
        <f t="shared" si="53"/>
        <v/>
      </c>
      <c r="X115" s="1271" t="str">
        <f t="shared" si="53"/>
        <v/>
      </c>
      <c r="Y115" s="1271" t="str">
        <f t="shared" si="53"/>
        <v/>
      </c>
      <c r="Z115" s="1271" t="str">
        <f t="shared" si="53"/>
        <v/>
      </c>
      <c r="AA115" s="1272" t="str">
        <f t="shared" si="53"/>
        <v/>
      </c>
      <c r="AB115" s="1270" t="str">
        <f t="shared" si="53"/>
        <v/>
      </c>
      <c r="AC115" s="1271" t="str">
        <f t="shared" si="53"/>
        <v/>
      </c>
      <c r="AD115" s="1271" t="str">
        <f t="shared" si="53"/>
        <v/>
      </c>
      <c r="AE115" s="1271" t="str">
        <f t="shared" si="53"/>
        <v/>
      </c>
      <c r="AF115" s="1271" t="str">
        <f t="shared" si="53"/>
        <v/>
      </c>
      <c r="AG115" s="1271" t="str">
        <f t="shared" si="53"/>
        <v/>
      </c>
      <c r="AH115" s="1272" t="str">
        <f t="shared" si="53"/>
        <v/>
      </c>
      <c r="AI115" s="1273" t="str">
        <f t="shared" si="53"/>
        <v/>
      </c>
      <c r="AJ115" s="1271" t="str">
        <f t="shared" si="53"/>
        <v/>
      </c>
      <c r="AK115" s="1271" t="str">
        <f t="shared" si="53"/>
        <v/>
      </c>
      <c r="AL115" s="1274">
        <f>SUM(G115:AH115)</f>
        <v>0</v>
      </c>
      <c r="AM115" s="1275">
        <f>AL115/4</f>
        <v>0</v>
      </c>
      <c r="AN115" s="1276" t="str">
        <f>IF(C114="","",C114)</f>
        <v/>
      </c>
      <c r="AO115" s="1277" t="str">
        <f>IF(D114="","",D114)</f>
        <v/>
      </c>
      <c r="AP115" s="1278" t="str">
        <f>IF(D114&lt;&gt;"",VLOOKUP(D114,$AU$2:$AV$6,2,FALSE),"")</f>
        <v/>
      </c>
      <c r="AQ115" s="1275">
        <f>ROUNDDOWN(AL115/$AL$6,2)</f>
        <v>0</v>
      </c>
      <c r="AR115" s="1275">
        <f>IF(AP115=1,"",AQ115)</f>
        <v>0</v>
      </c>
    </row>
    <row r="116" spans="1:44" ht="15.9" hidden="1" customHeight="1">
      <c r="A116" s="1213"/>
      <c r="B116" s="2581" t="s">
        <v>2027</v>
      </c>
      <c r="C116" s="2566"/>
      <c r="D116" s="2568"/>
      <c r="E116" s="2570"/>
      <c r="F116" s="1258" t="s">
        <v>1973</v>
      </c>
      <c r="G116" s="1259"/>
      <c r="H116" s="1260"/>
      <c r="I116" s="1261"/>
      <c r="J116" s="1261"/>
      <c r="K116" s="1261"/>
      <c r="L116" s="1261"/>
      <c r="M116" s="1262"/>
      <c r="N116" s="1259"/>
      <c r="O116" s="1260"/>
      <c r="P116" s="1261"/>
      <c r="Q116" s="1261"/>
      <c r="R116" s="1261"/>
      <c r="S116" s="1261"/>
      <c r="T116" s="1262"/>
      <c r="U116" s="1259"/>
      <c r="V116" s="1260"/>
      <c r="W116" s="1261"/>
      <c r="X116" s="1261"/>
      <c r="Y116" s="1261"/>
      <c r="Z116" s="1261"/>
      <c r="AA116" s="1262"/>
      <c r="AB116" s="1259"/>
      <c r="AC116" s="1260"/>
      <c r="AD116" s="1261"/>
      <c r="AE116" s="1261"/>
      <c r="AF116" s="1261"/>
      <c r="AG116" s="1261"/>
      <c r="AH116" s="1262"/>
      <c r="AI116" s="1263"/>
      <c r="AJ116" s="1261"/>
      <c r="AK116" s="1261"/>
      <c r="AL116" s="1264">
        <f>SUM(G117:AK117)</f>
        <v>0</v>
      </c>
      <c r="AM116" s="1265"/>
      <c r="AN116" s="1266"/>
      <c r="AO116" s="1267"/>
      <c r="AP116" s="1265"/>
      <c r="AQ116" s="1268"/>
      <c r="AR116" s="1268"/>
    </row>
    <row r="117" spans="1:44" ht="15.9" hidden="1" customHeight="1">
      <c r="A117" s="1213"/>
      <c r="B117" s="2581"/>
      <c r="C117" s="2582"/>
      <c r="D117" s="2583"/>
      <c r="E117" s="2584"/>
      <c r="F117" s="1269" t="s">
        <v>1974</v>
      </c>
      <c r="G117" s="1270" t="str">
        <f t="shared" ref="G117:AK117" si="54">IF(G116&lt;&gt;"",VLOOKUP(G116,$AC$197:$AL$221,9,FALSE),"")</f>
        <v/>
      </c>
      <c r="H117" s="1271" t="str">
        <f t="shared" si="54"/>
        <v/>
      </c>
      <c r="I117" s="1271" t="str">
        <f t="shared" si="54"/>
        <v/>
      </c>
      <c r="J117" s="1271" t="str">
        <f t="shared" si="54"/>
        <v/>
      </c>
      <c r="K117" s="1271" t="str">
        <f t="shared" si="54"/>
        <v/>
      </c>
      <c r="L117" s="1271" t="str">
        <f t="shared" si="54"/>
        <v/>
      </c>
      <c r="M117" s="1272" t="str">
        <f t="shared" si="54"/>
        <v/>
      </c>
      <c r="N117" s="1270" t="str">
        <f t="shared" si="54"/>
        <v/>
      </c>
      <c r="O117" s="1271" t="str">
        <f t="shared" si="54"/>
        <v/>
      </c>
      <c r="P117" s="1271" t="str">
        <f t="shared" si="54"/>
        <v/>
      </c>
      <c r="Q117" s="1271" t="str">
        <f t="shared" si="54"/>
        <v/>
      </c>
      <c r="R117" s="1271" t="str">
        <f t="shared" si="54"/>
        <v/>
      </c>
      <c r="S117" s="1271" t="str">
        <f t="shared" si="54"/>
        <v/>
      </c>
      <c r="T117" s="1272" t="str">
        <f t="shared" si="54"/>
        <v/>
      </c>
      <c r="U117" s="1270" t="str">
        <f t="shared" si="54"/>
        <v/>
      </c>
      <c r="V117" s="1271" t="str">
        <f t="shared" si="54"/>
        <v/>
      </c>
      <c r="W117" s="1271" t="str">
        <f t="shared" si="54"/>
        <v/>
      </c>
      <c r="X117" s="1271" t="str">
        <f t="shared" si="54"/>
        <v/>
      </c>
      <c r="Y117" s="1271" t="str">
        <f t="shared" si="54"/>
        <v/>
      </c>
      <c r="Z117" s="1271" t="str">
        <f t="shared" si="54"/>
        <v/>
      </c>
      <c r="AA117" s="1272" t="str">
        <f t="shared" si="54"/>
        <v/>
      </c>
      <c r="AB117" s="1270" t="str">
        <f t="shared" si="54"/>
        <v/>
      </c>
      <c r="AC117" s="1271" t="str">
        <f t="shared" si="54"/>
        <v/>
      </c>
      <c r="AD117" s="1271" t="str">
        <f t="shared" si="54"/>
        <v/>
      </c>
      <c r="AE117" s="1271" t="str">
        <f t="shared" si="54"/>
        <v/>
      </c>
      <c r="AF117" s="1271" t="str">
        <f t="shared" si="54"/>
        <v/>
      </c>
      <c r="AG117" s="1271" t="str">
        <f t="shared" si="54"/>
        <v/>
      </c>
      <c r="AH117" s="1272" t="str">
        <f t="shared" si="54"/>
        <v/>
      </c>
      <c r="AI117" s="1273" t="str">
        <f t="shared" si="54"/>
        <v/>
      </c>
      <c r="AJ117" s="1271" t="str">
        <f t="shared" si="54"/>
        <v/>
      </c>
      <c r="AK117" s="1271" t="str">
        <f t="shared" si="54"/>
        <v/>
      </c>
      <c r="AL117" s="1274">
        <f>SUM(G117:AH117)</f>
        <v>0</v>
      </c>
      <c r="AM117" s="1275">
        <f>AL117/4</f>
        <v>0</v>
      </c>
      <c r="AN117" s="1276" t="str">
        <f>IF(C116="","",C116)</f>
        <v/>
      </c>
      <c r="AO117" s="1277" t="str">
        <f>IF(D116="","",D116)</f>
        <v/>
      </c>
      <c r="AP117" s="1278" t="str">
        <f>IF(D116&lt;&gt;"",VLOOKUP(D116,$AU$2:$AV$6,2,FALSE),"")</f>
        <v/>
      </c>
      <c r="AQ117" s="1275">
        <f>ROUNDDOWN(AL117/$AL$6,2)</f>
        <v>0</v>
      </c>
      <c r="AR117" s="1275">
        <f>IF(AP117=1,"",AQ117)</f>
        <v>0</v>
      </c>
    </row>
    <row r="118" spans="1:44" ht="15.9" hidden="1" customHeight="1">
      <c r="A118" s="1213"/>
      <c r="B118" s="2581" t="s">
        <v>2028</v>
      </c>
      <c r="C118" s="2566"/>
      <c r="D118" s="2568"/>
      <c r="E118" s="2570"/>
      <c r="F118" s="1258" t="s">
        <v>1973</v>
      </c>
      <c r="G118" s="1259"/>
      <c r="H118" s="1260"/>
      <c r="I118" s="1261"/>
      <c r="J118" s="1261"/>
      <c r="K118" s="1261"/>
      <c r="L118" s="1261"/>
      <c r="M118" s="1262"/>
      <c r="N118" s="1259"/>
      <c r="O118" s="1260"/>
      <c r="P118" s="1261"/>
      <c r="Q118" s="1261"/>
      <c r="R118" s="1261"/>
      <c r="S118" s="1261"/>
      <c r="T118" s="1262"/>
      <c r="U118" s="1259"/>
      <c r="V118" s="1260"/>
      <c r="W118" s="1261"/>
      <c r="X118" s="1261"/>
      <c r="Y118" s="1261"/>
      <c r="Z118" s="1261"/>
      <c r="AA118" s="1262"/>
      <c r="AB118" s="1259"/>
      <c r="AC118" s="1260"/>
      <c r="AD118" s="1261"/>
      <c r="AE118" s="1261"/>
      <c r="AF118" s="1261"/>
      <c r="AG118" s="1261"/>
      <c r="AH118" s="1262"/>
      <c r="AI118" s="1279"/>
      <c r="AJ118" s="1260"/>
      <c r="AK118" s="1260"/>
      <c r="AL118" s="1264">
        <f>SUM(G119:AK119)</f>
        <v>0</v>
      </c>
      <c r="AM118" s="1265"/>
      <c r="AN118" s="1266"/>
      <c r="AO118" s="1267"/>
      <c r="AP118" s="1265"/>
      <c r="AQ118" s="1268"/>
      <c r="AR118" s="1268"/>
    </row>
    <row r="119" spans="1:44" ht="15.9" hidden="1" customHeight="1">
      <c r="A119" s="1213"/>
      <c r="B119" s="2581"/>
      <c r="C119" s="2582"/>
      <c r="D119" s="2583"/>
      <c r="E119" s="2584"/>
      <c r="F119" s="1269" t="s">
        <v>1974</v>
      </c>
      <c r="G119" s="1270" t="str">
        <f t="shared" ref="G119:AK119" si="55">IF(G118&lt;&gt;"",VLOOKUP(G118,$AC$197:$AL$221,9,FALSE),"")</f>
        <v/>
      </c>
      <c r="H119" s="1271" t="str">
        <f t="shared" si="55"/>
        <v/>
      </c>
      <c r="I119" s="1271" t="str">
        <f t="shared" si="55"/>
        <v/>
      </c>
      <c r="J119" s="1271" t="str">
        <f t="shared" si="55"/>
        <v/>
      </c>
      <c r="K119" s="1271" t="str">
        <f t="shared" si="55"/>
        <v/>
      </c>
      <c r="L119" s="1271" t="str">
        <f t="shared" si="55"/>
        <v/>
      </c>
      <c r="M119" s="1272" t="str">
        <f t="shared" si="55"/>
        <v/>
      </c>
      <c r="N119" s="1270" t="str">
        <f t="shared" si="55"/>
        <v/>
      </c>
      <c r="O119" s="1271" t="str">
        <f t="shared" si="55"/>
        <v/>
      </c>
      <c r="P119" s="1271" t="str">
        <f t="shared" si="55"/>
        <v/>
      </c>
      <c r="Q119" s="1271" t="str">
        <f t="shared" si="55"/>
        <v/>
      </c>
      <c r="R119" s="1271" t="str">
        <f t="shared" si="55"/>
        <v/>
      </c>
      <c r="S119" s="1271" t="str">
        <f t="shared" si="55"/>
        <v/>
      </c>
      <c r="T119" s="1272" t="str">
        <f t="shared" si="55"/>
        <v/>
      </c>
      <c r="U119" s="1270" t="str">
        <f t="shared" si="55"/>
        <v/>
      </c>
      <c r="V119" s="1271" t="str">
        <f t="shared" si="55"/>
        <v/>
      </c>
      <c r="W119" s="1271" t="str">
        <f t="shared" si="55"/>
        <v/>
      </c>
      <c r="X119" s="1271" t="str">
        <f t="shared" si="55"/>
        <v/>
      </c>
      <c r="Y119" s="1271" t="str">
        <f t="shared" si="55"/>
        <v/>
      </c>
      <c r="Z119" s="1271" t="str">
        <f t="shared" si="55"/>
        <v/>
      </c>
      <c r="AA119" s="1272" t="str">
        <f t="shared" si="55"/>
        <v/>
      </c>
      <c r="AB119" s="1270" t="str">
        <f t="shared" si="55"/>
        <v/>
      </c>
      <c r="AC119" s="1271" t="str">
        <f t="shared" si="55"/>
        <v/>
      </c>
      <c r="AD119" s="1271" t="str">
        <f t="shared" si="55"/>
        <v/>
      </c>
      <c r="AE119" s="1271" t="str">
        <f t="shared" si="55"/>
        <v/>
      </c>
      <c r="AF119" s="1271" t="str">
        <f t="shared" si="55"/>
        <v/>
      </c>
      <c r="AG119" s="1271" t="str">
        <f t="shared" si="55"/>
        <v/>
      </c>
      <c r="AH119" s="1272" t="str">
        <f t="shared" si="55"/>
        <v/>
      </c>
      <c r="AI119" s="1273" t="str">
        <f t="shared" si="55"/>
        <v/>
      </c>
      <c r="AJ119" s="1271" t="str">
        <f t="shared" si="55"/>
        <v/>
      </c>
      <c r="AK119" s="1271" t="str">
        <f t="shared" si="55"/>
        <v/>
      </c>
      <c r="AL119" s="1274">
        <f>SUM(G119:AH119)</f>
        <v>0</v>
      </c>
      <c r="AM119" s="1275">
        <f>AL119/4</f>
        <v>0</v>
      </c>
      <c r="AN119" s="1276" t="str">
        <f>IF(C118="","",C118)</f>
        <v/>
      </c>
      <c r="AO119" s="1277" t="str">
        <f>IF(D118="","",D118)</f>
        <v/>
      </c>
      <c r="AP119" s="1278" t="str">
        <f>IF(D118&lt;&gt;"",VLOOKUP(D118,$AU$2:$AV$6,2,FALSE),"")</f>
        <v/>
      </c>
      <c r="AQ119" s="1275">
        <f>ROUNDDOWN(AL119/$AL$6,2)</f>
        <v>0</v>
      </c>
      <c r="AR119" s="1275">
        <f>IF(AP119=1,"",AQ119)</f>
        <v>0</v>
      </c>
    </row>
    <row r="120" spans="1:44" ht="15.9" hidden="1" customHeight="1">
      <c r="A120" s="1213"/>
      <c r="B120" s="2581" t="s">
        <v>2029</v>
      </c>
      <c r="C120" s="2566"/>
      <c r="D120" s="2568"/>
      <c r="E120" s="2570"/>
      <c r="F120" s="1258" t="s">
        <v>1973</v>
      </c>
      <c r="G120" s="1259"/>
      <c r="H120" s="1260"/>
      <c r="I120" s="1261"/>
      <c r="J120" s="1261"/>
      <c r="K120" s="1261"/>
      <c r="L120" s="1261"/>
      <c r="M120" s="1262"/>
      <c r="N120" s="1259"/>
      <c r="O120" s="1260"/>
      <c r="P120" s="1261"/>
      <c r="Q120" s="1261"/>
      <c r="R120" s="1261"/>
      <c r="S120" s="1261"/>
      <c r="T120" s="1262"/>
      <c r="U120" s="1259"/>
      <c r="V120" s="1260"/>
      <c r="W120" s="1261"/>
      <c r="X120" s="1261"/>
      <c r="Y120" s="1261"/>
      <c r="Z120" s="1261"/>
      <c r="AA120" s="1262"/>
      <c r="AB120" s="1259"/>
      <c r="AC120" s="1260"/>
      <c r="AD120" s="1261"/>
      <c r="AE120" s="1261"/>
      <c r="AF120" s="1261"/>
      <c r="AG120" s="1261"/>
      <c r="AH120" s="1262"/>
      <c r="AI120" s="1279"/>
      <c r="AJ120" s="1260"/>
      <c r="AK120" s="1260"/>
      <c r="AL120" s="1264">
        <f>SUM(G121:AK121)</f>
        <v>0</v>
      </c>
      <c r="AM120" s="1265"/>
      <c r="AN120" s="1266"/>
      <c r="AO120" s="1267"/>
      <c r="AP120" s="1265"/>
      <c r="AQ120" s="1268"/>
      <c r="AR120" s="1268"/>
    </row>
    <row r="121" spans="1:44" ht="15.9" hidden="1" customHeight="1">
      <c r="A121" s="1213"/>
      <c r="B121" s="2581"/>
      <c r="C121" s="2582"/>
      <c r="D121" s="2583"/>
      <c r="E121" s="2584"/>
      <c r="F121" s="1269" t="s">
        <v>1974</v>
      </c>
      <c r="G121" s="1270" t="str">
        <f t="shared" ref="G121:AK121" si="56">IF(G120&lt;&gt;"",VLOOKUP(G120,$AC$197:$AL$221,9,FALSE),"")</f>
        <v/>
      </c>
      <c r="H121" s="1271" t="str">
        <f t="shared" si="56"/>
        <v/>
      </c>
      <c r="I121" s="1271" t="str">
        <f t="shared" si="56"/>
        <v/>
      </c>
      <c r="J121" s="1271" t="str">
        <f t="shared" si="56"/>
        <v/>
      </c>
      <c r="K121" s="1271" t="str">
        <f t="shared" si="56"/>
        <v/>
      </c>
      <c r="L121" s="1271" t="str">
        <f t="shared" si="56"/>
        <v/>
      </c>
      <c r="M121" s="1272" t="str">
        <f t="shared" si="56"/>
        <v/>
      </c>
      <c r="N121" s="1270" t="str">
        <f t="shared" si="56"/>
        <v/>
      </c>
      <c r="O121" s="1271" t="str">
        <f t="shared" si="56"/>
        <v/>
      </c>
      <c r="P121" s="1271" t="str">
        <f t="shared" si="56"/>
        <v/>
      </c>
      <c r="Q121" s="1271" t="str">
        <f t="shared" si="56"/>
        <v/>
      </c>
      <c r="R121" s="1271" t="str">
        <f t="shared" si="56"/>
        <v/>
      </c>
      <c r="S121" s="1271" t="str">
        <f t="shared" si="56"/>
        <v/>
      </c>
      <c r="T121" s="1272" t="str">
        <f t="shared" si="56"/>
        <v/>
      </c>
      <c r="U121" s="1270" t="str">
        <f t="shared" si="56"/>
        <v/>
      </c>
      <c r="V121" s="1271" t="str">
        <f t="shared" si="56"/>
        <v/>
      </c>
      <c r="W121" s="1271" t="str">
        <f t="shared" si="56"/>
        <v/>
      </c>
      <c r="X121" s="1271" t="str">
        <f t="shared" si="56"/>
        <v/>
      </c>
      <c r="Y121" s="1271" t="str">
        <f t="shared" si="56"/>
        <v/>
      </c>
      <c r="Z121" s="1271" t="str">
        <f t="shared" si="56"/>
        <v/>
      </c>
      <c r="AA121" s="1272" t="str">
        <f t="shared" si="56"/>
        <v/>
      </c>
      <c r="AB121" s="1270" t="str">
        <f t="shared" si="56"/>
        <v/>
      </c>
      <c r="AC121" s="1271" t="str">
        <f t="shared" si="56"/>
        <v/>
      </c>
      <c r="AD121" s="1271" t="str">
        <f t="shared" si="56"/>
        <v/>
      </c>
      <c r="AE121" s="1271" t="str">
        <f t="shared" si="56"/>
        <v/>
      </c>
      <c r="AF121" s="1271" t="str">
        <f t="shared" si="56"/>
        <v/>
      </c>
      <c r="AG121" s="1271" t="str">
        <f t="shared" si="56"/>
        <v/>
      </c>
      <c r="AH121" s="1272" t="str">
        <f t="shared" si="56"/>
        <v/>
      </c>
      <c r="AI121" s="1273" t="str">
        <f t="shared" si="56"/>
        <v/>
      </c>
      <c r="AJ121" s="1271" t="str">
        <f t="shared" si="56"/>
        <v/>
      </c>
      <c r="AK121" s="1271" t="str">
        <f t="shared" si="56"/>
        <v/>
      </c>
      <c r="AL121" s="1274">
        <f>SUM(G121:AH121)</f>
        <v>0</v>
      </c>
      <c r="AM121" s="1275">
        <f>AL121/4</f>
        <v>0</v>
      </c>
      <c r="AN121" s="1276" t="str">
        <f>IF(C120="","",C120)</f>
        <v/>
      </c>
      <c r="AO121" s="1277" t="str">
        <f>IF(D120="","",D120)</f>
        <v/>
      </c>
      <c r="AP121" s="1278" t="str">
        <f>IF(D120&lt;&gt;"",VLOOKUP(D120,$AU$2:$AV$6,2,FALSE),"")</f>
        <v/>
      </c>
      <c r="AQ121" s="1275">
        <f>ROUNDDOWN(AL121/$AL$6,2)</f>
        <v>0</v>
      </c>
      <c r="AR121" s="1275">
        <f>IF(AP121=1,"",AQ121)</f>
        <v>0</v>
      </c>
    </row>
    <row r="122" spans="1:44" ht="15.9" hidden="1" customHeight="1">
      <c r="A122" s="1213"/>
      <c r="B122" s="2581" t="s">
        <v>2030</v>
      </c>
      <c r="C122" s="2566"/>
      <c r="D122" s="2568"/>
      <c r="E122" s="2570"/>
      <c r="F122" s="1258" t="s">
        <v>1973</v>
      </c>
      <c r="G122" s="1259"/>
      <c r="H122" s="1260"/>
      <c r="I122" s="1261"/>
      <c r="J122" s="1261"/>
      <c r="K122" s="1261"/>
      <c r="L122" s="1261"/>
      <c r="M122" s="1262"/>
      <c r="N122" s="1259"/>
      <c r="O122" s="1260"/>
      <c r="P122" s="1261"/>
      <c r="Q122" s="1261"/>
      <c r="R122" s="1261"/>
      <c r="S122" s="1261"/>
      <c r="T122" s="1262"/>
      <c r="U122" s="1259"/>
      <c r="V122" s="1260"/>
      <c r="W122" s="1261"/>
      <c r="X122" s="1261"/>
      <c r="Y122" s="1261"/>
      <c r="Z122" s="1261"/>
      <c r="AA122" s="1262"/>
      <c r="AB122" s="1259"/>
      <c r="AC122" s="1260"/>
      <c r="AD122" s="1261"/>
      <c r="AE122" s="1261"/>
      <c r="AF122" s="1261"/>
      <c r="AG122" s="1261"/>
      <c r="AH122" s="1262"/>
      <c r="AI122" s="1279"/>
      <c r="AJ122" s="1260"/>
      <c r="AK122" s="1260"/>
      <c r="AL122" s="1264">
        <f>SUM(G123:AK123)</f>
        <v>0</v>
      </c>
      <c r="AM122" s="1265"/>
      <c r="AN122" s="1266"/>
      <c r="AO122" s="1267"/>
      <c r="AP122" s="1265"/>
      <c r="AQ122" s="1268"/>
      <c r="AR122" s="1268"/>
    </row>
    <row r="123" spans="1:44" ht="15.9" hidden="1" customHeight="1">
      <c r="A123" s="1213"/>
      <c r="B123" s="2581"/>
      <c r="C123" s="2582"/>
      <c r="D123" s="2583"/>
      <c r="E123" s="2584"/>
      <c r="F123" s="1269" t="s">
        <v>1974</v>
      </c>
      <c r="G123" s="1270" t="str">
        <f t="shared" ref="G123:AK123" si="57">IF(G122&lt;&gt;"",VLOOKUP(G122,$AC$197:$AL$221,9,FALSE),"")</f>
        <v/>
      </c>
      <c r="H123" s="1271" t="str">
        <f t="shared" si="57"/>
        <v/>
      </c>
      <c r="I123" s="1271" t="str">
        <f t="shared" si="57"/>
        <v/>
      </c>
      <c r="J123" s="1271" t="str">
        <f t="shared" si="57"/>
        <v/>
      </c>
      <c r="K123" s="1271" t="str">
        <f t="shared" si="57"/>
        <v/>
      </c>
      <c r="L123" s="1271" t="str">
        <f t="shared" si="57"/>
        <v/>
      </c>
      <c r="M123" s="1272" t="str">
        <f t="shared" si="57"/>
        <v/>
      </c>
      <c r="N123" s="1270" t="str">
        <f t="shared" si="57"/>
        <v/>
      </c>
      <c r="O123" s="1271" t="str">
        <f t="shared" si="57"/>
        <v/>
      </c>
      <c r="P123" s="1271" t="str">
        <f t="shared" si="57"/>
        <v/>
      </c>
      <c r="Q123" s="1271" t="str">
        <f t="shared" si="57"/>
        <v/>
      </c>
      <c r="R123" s="1271" t="str">
        <f t="shared" si="57"/>
        <v/>
      </c>
      <c r="S123" s="1271" t="str">
        <f t="shared" si="57"/>
        <v/>
      </c>
      <c r="T123" s="1272" t="str">
        <f t="shared" si="57"/>
        <v/>
      </c>
      <c r="U123" s="1270" t="str">
        <f t="shared" si="57"/>
        <v/>
      </c>
      <c r="V123" s="1271" t="str">
        <f t="shared" si="57"/>
        <v/>
      </c>
      <c r="W123" s="1271" t="str">
        <f t="shared" si="57"/>
        <v/>
      </c>
      <c r="X123" s="1271" t="str">
        <f t="shared" si="57"/>
        <v/>
      </c>
      <c r="Y123" s="1271" t="str">
        <f t="shared" si="57"/>
        <v/>
      </c>
      <c r="Z123" s="1271" t="str">
        <f t="shared" si="57"/>
        <v/>
      </c>
      <c r="AA123" s="1272" t="str">
        <f t="shared" si="57"/>
        <v/>
      </c>
      <c r="AB123" s="1270" t="str">
        <f t="shared" si="57"/>
        <v/>
      </c>
      <c r="AC123" s="1271" t="str">
        <f t="shared" si="57"/>
        <v/>
      </c>
      <c r="AD123" s="1271" t="str">
        <f t="shared" si="57"/>
        <v/>
      </c>
      <c r="AE123" s="1271" t="str">
        <f t="shared" si="57"/>
        <v/>
      </c>
      <c r="AF123" s="1271" t="str">
        <f t="shared" si="57"/>
        <v/>
      </c>
      <c r="AG123" s="1271" t="str">
        <f t="shared" si="57"/>
        <v/>
      </c>
      <c r="AH123" s="1272" t="str">
        <f t="shared" si="57"/>
        <v/>
      </c>
      <c r="AI123" s="1273" t="str">
        <f t="shared" si="57"/>
        <v/>
      </c>
      <c r="AJ123" s="1271" t="str">
        <f t="shared" si="57"/>
        <v/>
      </c>
      <c r="AK123" s="1271" t="str">
        <f t="shared" si="57"/>
        <v/>
      </c>
      <c r="AL123" s="1274">
        <f>SUM(G123:AH123)</f>
        <v>0</v>
      </c>
      <c r="AM123" s="1275">
        <f>AL123/4</f>
        <v>0</v>
      </c>
      <c r="AN123" s="1276" t="str">
        <f>IF(C122="","",C122)</f>
        <v/>
      </c>
      <c r="AO123" s="1277" t="str">
        <f>IF(D122="","",D122)</f>
        <v/>
      </c>
      <c r="AP123" s="1278" t="str">
        <f>IF(D122&lt;&gt;"",VLOOKUP(D122,$AU$2:$AV$6,2,FALSE),"")</f>
        <v/>
      </c>
      <c r="AQ123" s="1275">
        <f>ROUNDDOWN(AL123/$AL$6,2)</f>
        <v>0</v>
      </c>
      <c r="AR123" s="1275">
        <f>IF(AP123=1,"",AQ123)</f>
        <v>0</v>
      </c>
    </row>
    <row r="124" spans="1:44" ht="15.9" hidden="1" customHeight="1">
      <c r="A124" s="1213"/>
      <c r="B124" s="2581" t="s">
        <v>2031</v>
      </c>
      <c r="C124" s="2566"/>
      <c r="D124" s="2568"/>
      <c r="E124" s="2570"/>
      <c r="F124" s="1258" t="s">
        <v>1973</v>
      </c>
      <c r="G124" s="1259"/>
      <c r="H124" s="1260"/>
      <c r="I124" s="1261"/>
      <c r="J124" s="1261"/>
      <c r="K124" s="1261"/>
      <c r="L124" s="1261"/>
      <c r="M124" s="1262"/>
      <c r="N124" s="1259"/>
      <c r="O124" s="1260"/>
      <c r="P124" s="1261"/>
      <c r="Q124" s="1261"/>
      <c r="R124" s="1261"/>
      <c r="S124" s="1261"/>
      <c r="T124" s="1262"/>
      <c r="U124" s="1259"/>
      <c r="V124" s="1260"/>
      <c r="W124" s="1261"/>
      <c r="X124" s="1261"/>
      <c r="Y124" s="1261"/>
      <c r="Z124" s="1261"/>
      <c r="AA124" s="1262"/>
      <c r="AB124" s="1259"/>
      <c r="AC124" s="1260"/>
      <c r="AD124" s="1261"/>
      <c r="AE124" s="1261"/>
      <c r="AF124" s="1261"/>
      <c r="AG124" s="1261"/>
      <c r="AH124" s="1262"/>
      <c r="AI124" s="1279"/>
      <c r="AJ124" s="1260"/>
      <c r="AK124" s="1260"/>
      <c r="AL124" s="1264">
        <f>SUM(G125:AK125)</f>
        <v>0</v>
      </c>
      <c r="AM124" s="1265"/>
      <c r="AN124" s="1266"/>
      <c r="AO124" s="1267"/>
      <c r="AP124" s="1265"/>
      <c r="AQ124" s="1268"/>
      <c r="AR124" s="1268"/>
    </row>
    <row r="125" spans="1:44" ht="15.9" hidden="1" customHeight="1">
      <c r="A125" s="1213"/>
      <c r="B125" s="2581"/>
      <c r="C125" s="2582"/>
      <c r="D125" s="2583"/>
      <c r="E125" s="2584"/>
      <c r="F125" s="1269" t="s">
        <v>1974</v>
      </c>
      <c r="G125" s="1270" t="str">
        <f t="shared" ref="G125:AK125" si="58">IF(G124&lt;&gt;"",VLOOKUP(G124,$AC$197:$AL$221,9,FALSE),"")</f>
        <v/>
      </c>
      <c r="H125" s="1271" t="str">
        <f t="shared" si="58"/>
        <v/>
      </c>
      <c r="I125" s="1271" t="str">
        <f t="shared" si="58"/>
        <v/>
      </c>
      <c r="J125" s="1271" t="str">
        <f t="shared" si="58"/>
        <v/>
      </c>
      <c r="K125" s="1271" t="str">
        <f t="shared" si="58"/>
        <v/>
      </c>
      <c r="L125" s="1271" t="str">
        <f t="shared" si="58"/>
        <v/>
      </c>
      <c r="M125" s="1272" t="str">
        <f t="shared" si="58"/>
        <v/>
      </c>
      <c r="N125" s="1270" t="str">
        <f t="shared" si="58"/>
        <v/>
      </c>
      <c r="O125" s="1271" t="str">
        <f t="shared" si="58"/>
        <v/>
      </c>
      <c r="P125" s="1271" t="str">
        <f t="shared" si="58"/>
        <v/>
      </c>
      <c r="Q125" s="1271" t="str">
        <f t="shared" si="58"/>
        <v/>
      </c>
      <c r="R125" s="1271" t="str">
        <f t="shared" si="58"/>
        <v/>
      </c>
      <c r="S125" s="1271" t="str">
        <f t="shared" si="58"/>
        <v/>
      </c>
      <c r="T125" s="1272" t="str">
        <f t="shared" si="58"/>
        <v/>
      </c>
      <c r="U125" s="1270" t="str">
        <f t="shared" si="58"/>
        <v/>
      </c>
      <c r="V125" s="1271" t="str">
        <f t="shared" si="58"/>
        <v/>
      </c>
      <c r="W125" s="1271" t="str">
        <f t="shared" si="58"/>
        <v/>
      </c>
      <c r="X125" s="1271" t="str">
        <f t="shared" si="58"/>
        <v/>
      </c>
      <c r="Y125" s="1271" t="str">
        <f t="shared" si="58"/>
        <v/>
      </c>
      <c r="Z125" s="1271" t="str">
        <f t="shared" si="58"/>
        <v/>
      </c>
      <c r="AA125" s="1272" t="str">
        <f t="shared" si="58"/>
        <v/>
      </c>
      <c r="AB125" s="1270" t="str">
        <f t="shared" si="58"/>
        <v/>
      </c>
      <c r="AC125" s="1271" t="str">
        <f t="shared" si="58"/>
        <v/>
      </c>
      <c r="AD125" s="1271" t="str">
        <f t="shared" si="58"/>
        <v/>
      </c>
      <c r="AE125" s="1271" t="str">
        <f t="shared" si="58"/>
        <v/>
      </c>
      <c r="AF125" s="1271" t="str">
        <f t="shared" si="58"/>
        <v/>
      </c>
      <c r="AG125" s="1271" t="str">
        <f t="shared" si="58"/>
        <v/>
      </c>
      <c r="AH125" s="1272" t="str">
        <f t="shared" si="58"/>
        <v/>
      </c>
      <c r="AI125" s="1273" t="str">
        <f t="shared" si="58"/>
        <v/>
      </c>
      <c r="AJ125" s="1271" t="str">
        <f t="shared" si="58"/>
        <v/>
      </c>
      <c r="AK125" s="1271" t="str">
        <f t="shared" si="58"/>
        <v/>
      </c>
      <c r="AL125" s="1274">
        <f>SUM(G125:AH125)</f>
        <v>0</v>
      </c>
      <c r="AM125" s="1275">
        <f>AL125/4</f>
        <v>0</v>
      </c>
      <c r="AN125" s="1276" t="str">
        <f>IF(C124="","",C124)</f>
        <v/>
      </c>
      <c r="AO125" s="1277" t="str">
        <f>IF(D124="","",D124)</f>
        <v/>
      </c>
      <c r="AP125" s="1278" t="str">
        <f>IF(D124&lt;&gt;"",VLOOKUP(D124,$AU$2:$AV$6,2,FALSE),"")</f>
        <v/>
      </c>
      <c r="AQ125" s="1275">
        <f>ROUNDDOWN(AL125/$AL$6,2)</f>
        <v>0</v>
      </c>
      <c r="AR125" s="1275">
        <f>IF(AP125=1,"",AQ125)</f>
        <v>0</v>
      </c>
    </row>
    <row r="126" spans="1:44" ht="15.9" hidden="1" customHeight="1">
      <c r="A126" s="1213"/>
      <c r="B126" s="2581" t="s">
        <v>2032</v>
      </c>
      <c r="C126" s="2566"/>
      <c r="D126" s="2568"/>
      <c r="E126" s="2570"/>
      <c r="F126" s="1258" t="s">
        <v>1973</v>
      </c>
      <c r="G126" s="1259"/>
      <c r="H126" s="1260"/>
      <c r="I126" s="1261"/>
      <c r="J126" s="1261"/>
      <c r="K126" s="1261"/>
      <c r="L126" s="1261"/>
      <c r="M126" s="1262"/>
      <c r="N126" s="1259"/>
      <c r="O126" s="1260"/>
      <c r="P126" s="1261"/>
      <c r="Q126" s="1261"/>
      <c r="R126" s="1261"/>
      <c r="S126" s="1261"/>
      <c r="T126" s="1262"/>
      <c r="U126" s="1259"/>
      <c r="V126" s="1260"/>
      <c r="W126" s="1261"/>
      <c r="X126" s="1261"/>
      <c r="Y126" s="1261"/>
      <c r="Z126" s="1261"/>
      <c r="AA126" s="1262"/>
      <c r="AB126" s="1259"/>
      <c r="AC126" s="1260"/>
      <c r="AD126" s="1261"/>
      <c r="AE126" s="1261"/>
      <c r="AF126" s="1261"/>
      <c r="AG126" s="1261"/>
      <c r="AH126" s="1262"/>
      <c r="AI126" s="1279"/>
      <c r="AJ126" s="1260"/>
      <c r="AK126" s="1260"/>
      <c r="AL126" s="1264">
        <f>SUM(G127:AK127)</f>
        <v>0</v>
      </c>
      <c r="AM126" s="1265"/>
      <c r="AN126" s="1266"/>
      <c r="AO126" s="1267"/>
      <c r="AP126" s="1265"/>
      <c r="AQ126" s="1268"/>
      <c r="AR126" s="1268"/>
    </row>
    <row r="127" spans="1:44" ht="15.9" hidden="1" customHeight="1">
      <c r="A127" s="1213"/>
      <c r="B127" s="2581"/>
      <c r="C127" s="2582"/>
      <c r="D127" s="2583"/>
      <c r="E127" s="2584"/>
      <c r="F127" s="1269" t="s">
        <v>1974</v>
      </c>
      <c r="G127" s="1270" t="str">
        <f t="shared" ref="G127:AK127" si="59">IF(G126&lt;&gt;"",VLOOKUP(G126,$AC$197:$AL$221,9,FALSE),"")</f>
        <v/>
      </c>
      <c r="H127" s="1271" t="str">
        <f t="shared" si="59"/>
        <v/>
      </c>
      <c r="I127" s="1271" t="str">
        <f t="shared" si="59"/>
        <v/>
      </c>
      <c r="J127" s="1271" t="str">
        <f t="shared" si="59"/>
        <v/>
      </c>
      <c r="K127" s="1271" t="str">
        <f t="shared" si="59"/>
        <v/>
      </c>
      <c r="L127" s="1271" t="str">
        <f t="shared" si="59"/>
        <v/>
      </c>
      <c r="M127" s="1272" t="str">
        <f t="shared" si="59"/>
        <v/>
      </c>
      <c r="N127" s="1270" t="str">
        <f t="shared" si="59"/>
        <v/>
      </c>
      <c r="O127" s="1271" t="str">
        <f t="shared" si="59"/>
        <v/>
      </c>
      <c r="P127" s="1271" t="str">
        <f t="shared" si="59"/>
        <v/>
      </c>
      <c r="Q127" s="1271" t="str">
        <f t="shared" si="59"/>
        <v/>
      </c>
      <c r="R127" s="1271" t="str">
        <f t="shared" si="59"/>
        <v/>
      </c>
      <c r="S127" s="1271" t="str">
        <f t="shared" si="59"/>
        <v/>
      </c>
      <c r="T127" s="1272" t="str">
        <f t="shared" si="59"/>
        <v/>
      </c>
      <c r="U127" s="1270" t="str">
        <f t="shared" si="59"/>
        <v/>
      </c>
      <c r="V127" s="1271" t="str">
        <f t="shared" si="59"/>
        <v/>
      </c>
      <c r="W127" s="1271" t="str">
        <f t="shared" si="59"/>
        <v/>
      </c>
      <c r="X127" s="1271" t="str">
        <f t="shared" si="59"/>
        <v/>
      </c>
      <c r="Y127" s="1271" t="str">
        <f t="shared" si="59"/>
        <v/>
      </c>
      <c r="Z127" s="1271" t="str">
        <f t="shared" si="59"/>
        <v/>
      </c>
      <c r="AA127" s="1272" t="str">
        <f t="shared" si="59"/>
        <v/>
      </c>
      <c r="AB127" s="1270" t="str">
        <f t="shared" si="59"/>
        <v/>
      </c>
      <c r="AC127" s="1271" t="str">
        <f t="shared" si="59"/>
        <v/>
      </c>
      <c r="AD127" s="1271" t="str">
        <f t="shared" si="59"/>
        <v/>
      </c>
      <c r="AE127" s="1271" t="str">
        <f t="shared" si="59"/>
        <v/>
      </c>
      <c r="AF127" s="1271" t="str">
        <f t="shared" si="59"/>
        <v/>
      </c>
      <c r="AG127" s="1271" t="str">
        <f t="shared" si="59"/>
        <v/>
      </c>
      <c r="AH127" s="1272" t="str">
        <f t="shared" si="59"/>
        <v/>
      </c>
      <c r="AI127" s="1273" t="str">
        <f t="shared" si="59"/>
        <v/>
      </c>
      <c r="AJ127" s="1271" t="str">
        <f t="shared" si="59"/>
        <v/>
      </c>
      <c r="AK127" s="1271" t="str">
        <f t="shared" si="59"/>
        <v/>
      </c>
      <c r="AL127" s="1274">
        <f>SUM(G127:AH127)</f>
        <v>0</v>
      </c>
      <c r="AM127" s="1275">
        <f>AL127/4</f>
        <v>0</v>
      </c>
      <c r="AN127" s="1276" t="str">
        <f>IF(C126="","",C126)</f>
        <v/>
      </c>
      <c r="AO127" s="1277" t="str">
        <f>IF(D126="","",D126)</f>
        <v/>
      </c>
      <c r="AP127" s="1278" t="str">
        <f>IF(D126&lt;&gt;"",VLOOKUP(D126,$AU$2:$AV$6,2,FALSE),"")</f>
        <v/>
      </c>
      <c r="AQ127" s="1275">
        <f>ROUNDDOWN(AL127/$AL$6,2)</f>
        <v>0</v>
      </c>
      <c r="AR127" s="1275">
        <f>IF(AP127=1,"",AQ127)</f>
        <v>0</v>
      </c>
    </row>
    <row r="128" spans="1:44" ht="15.9" hidden="1" customHeight="1">
      <c r="A128" s="1213"/>
      <c r="B128" s="2581" t="s">
        <v>2033</v>
      </c>
      <c r="C128" s="2566"/>
      <c r="D128" s="2568"/>
      <c r="E128" s="2570"/>
      <c r="F128" s="1258" t="s">
        <v>1973</v>
      </c>
      <c r="G128" s="1259"/>
      <c r="H128" s="1260"/>
      <c r="I128" s="1261"/>
      <c r="J128" s="1261"/>
      <c r="K128" s="1261"/>
      <c r="L128" s="1261"/>
      <c r="M128" s="1262"/>
      <c r="N128" s="1259"/>
      <c r="O128" s="1260"/>
      <c r="P128" s="1261"/>
      <c r="Q128" s="1261"/>
      <c r="R128" s="1261"/>
      <c r="S128" s="1261"/>
      <c r="T128" s="1262"/>
      <c r="U128" s="1259"/>
      <c r="V128" s="1260"/>
      <c r="W128" s="1261"/>
      <c r="X128" s="1261"/>
      <c r="Y128" s="1261"/>
      <c r="Z128" s="1261"/>
      <c r="AA128" s="1262"/>
      <c r="AB128" s="1259"/>
      <c r="AC128" s="1260"/>
      <c r="AD128" s="1261"/>
      <c r="AE128" s="1261"/>
      <c r="AF128" s="1261"/>
      <c r="AG128" s="1261"/>
      <c r="AH128" s="1262"/>
      <c r="AI128" s="1279"/>
      <c r="AJ128" s="1260"/>
      <c r="AK128" s="1260"/>
      <c r="AL128" s="1264">
        <f>SUM(G129:AK129)</f>
        <v>0</v>
      </c>
      <c r="AM128" s="1265"/>
      <c r="AN128" s="1266"/>
      <c r="AO128" s="1267"/>
      <c r="AP128" s="1265"/>
      <c r="AQ128" s="1268"/>
      <c r="AR128" s="1268"/>
    </row>
    <row r="129" spans="1:44" ht="15.9" hidden="1" customHeight="1">
      <c r="A129" s="1213"/>
      <c r="B129" s="2581"/>
      <c r="C129" s="2582"/>
      <c r="D129" s="2583"/>
      <c r="E129" s="2584"/>
      <c r="F129" s="1269" t="s">
        <v>1974</v>
      </c>
      <c r="G129" s="1270" t="str">
        <f t="shared" ref="G129:AK129" si="60">IF(G128&lt;&gt;"",VLOOKUP(G128,$AC$197:$AL$221,9,FALSE),"")</f>
        <v/>
      </c>
      <c r="H129" s="1271" t="str">
        <f t="shared" si="60"/>
        <v/>
      </c>
      <c r="I129" s="1271" t="str">
        <f t="shared" si="60"/>
        <v/>
      </c>
      <c r="J129" s="1271" t="str">
        <f t="shared" si="60"/>
        <v/>
      </c>
      <c r="K129" s="1271" t="str">
        <f t="shared" si="60"/>
        <v/>
      </c>
      <c r="L129" s="1271" t="str">
        <f t="shared" si="60"/>
        <v/>
      </c>
      <c r="M129" s="1272" t="str">
        <f t="shared" si="60"/>
        <v/>
      </c>
      <c r="N129" s="1270" t="str">
        <f t="shared" si="60"/>
        <v/>
      </c>
      <c r="O129" s="1271" t="str">
        <f t="shared" si="60"/>
        <v/>
      </c>
      <c r="P129" s="1271" t="str">
        <f t="shared" si="60"/>
        <v/>
      </c>
      <c r="Q129" s="1271" t="str">
        <f t="shared" si="60"/>
        <v/>
      </c>
      <c r="R129" s="1271" t="str">
        <f t="shared" si="60"/>
        <v/>
      </c>
      <c r="S129" s="1271" t="str">
        <f t="shared" si="60"/>
        <v/>
      </c>
      <c r="T129" s="1272" t="str">
        <f t="shared" si="60"/>
        <v/>
      </c>
      <c r="U129" s="1270" t="str">
        <f t="shared" si="60"/>
        <v/>
      </c>
      <c r="V129" s="1271" t="str">
        <f t="shared" si="60"/>
        <v/>
      </c>
      <c r="W129" s="1271" t="str">
        <f t="shared" si="60"/>
        <v/>
      </c>
      <c r="X129" s="1271" t="str">
        <f t="shared" si="60"/>
        <v/>
      </c>
      <c r="Y129" s="1271" t="str">
        <f t="shared" si="60"/>
        <v/>
      </c>
      <c r="Z129" s="1271" t="str">
        <f t="shared" si="60"/>
        <v/>
      </c>
      <c r="AA129" s="1272" t="str">
        <f t="shared" si="60"/>
        <v/>
      </c>
      <c r="AB129" s="1270" t="str">
        <f t="shared" si="60"/>
        <v/>
      </c>
      <c r="AC129" s="1271" t="str">
        <f t="shared" si="60"/>
        <v/>
      </c>
      <c r="AD129" s="1271" t="str">
        <f t="shared" si="60"/>
        <v/>
      </c>
      <c r="AE129" s="1271" t="str">
        <f t="shared" si="60"/>
        <v/>
      </c>
      <c r="AF129" s="1271" t="str">
        <f t="shared" si="60"/>
        <v/>
      </c>
      <c r="AG129" s="1271" t="str">
        <f t="shared" si="60"/>
        <v/>
      </c>
      <c r="AH129" s="1272" t="str">
        <f t="shared" si="60"/>
        <v/>
      </c>
      <c r="AI129" s="1273" t="str">
        <f t="shared" si="60"/>
        <v/>
      </c>
      <c r="AJ129" s="1271" t="str">
        <f t="shared" si="60"/>
        <v/>
      </c>
      <c r="AK129" s="1271" t="str">
        <f t="shared" si="60"/>
        <v/>
      </c>
      <c r="AL129" s="1274">
        <f>SUM(G129:AH129)</f>
        <v>0</v>
      </c>
      <c r="AM129" s="1275">
        <f>AL129/4</f>
        <v>0</v>
      </c>
      <c r="AN129" s="1276" t="str">
        <f>IF(C128="","",C128)</f>
        <v/>
      </c>
      <c r="AO129" s="1277" t="str">
        <f>IF(D128="","",D128)</f>
        <v/>
      </c>
      <c r="AP129" s="1278" t="str">
        <f>IF(D128&lt;&gt;"",VLOOKUP(D128,$AU$2:$AV$6,2,FALSE),"")</f>
        <v/>
      </c>
      <c r="AQ129" s="1275">
        <f>ROUNDDOWN(AL129/$AL$6,2)</f>
        <v>0</v>
      </c>
      <c r="AR129" s="1275">
        <f>IF(AP129=1,"",AQ129)</f>
        <v>0</v>
      </c>
    </row>
    <row r="130" spans="1:44" ht="15.9" hidden="1" customHeight="1">
      <c r="A130" s="1213"/>
      <c r="B130" s="2581" t="s">
        <v>2034</v>
      </c>
      <c r="C130" s="2566"/>
      <c r="D130" s="2568"/>
      <c r="E130" s="2570"/>
      <c r="F130" s="1258" t="s">
        <v>1973</v>
      </c>
      <c r="G130" s="1259"/>
      <c r="H130" s="1260"/>
      <c r="I130" s="1261"/>
      <c r="J130" s="1261"/>
      <c r="K130" s="1261"/>
      <c r="L130" s="1261"/>
      <c r="M130" s="1262"/>
      <c r="N130" s="1259"/>
      <c r="O130" s="1260"/>
      <c r="P130" s="1261"/>
      <c r="Q130" s="1261"/>
      <c r="R130" s="1261"/>
      <c r="S130" s="1261"/>
      <c r="T130" s="1262"/>
      <c r="U130" s="1259"/>
      <c r="V130" s="1260"/>
      <c r="W130" s="1261"/>
      <c r="X130" s="1261"/>
      <c r="Y130" s="1261"/>
      <c r="Z130" s="1261"/>
      <c r="AA130" s="1262"/>
      <c r="AB130" s="1259"/>
      <c r="AC130" s="1260"/>
      <c r="AD130" s="1261"/>
      <c r="AE130" s="1261"/>
      <c r="AF130" s="1261"/>
      <c r="AG130" s="1261"/>
      <c r="AH130" s="1262"/>
      <c r="AI130" s="1279"/>
      <c r="AJ130" s="1260"/>
      <c r="AK130" s="1260"/>
      <c r="AL130" s="1264">
        <f>SUM(G131:AK131)</f>
        <v>0</v>
      </c>
      <c r="AM130" s="1265"/>
      <c r="AN130" s="1266"/>
      <c r="AO130" s="1267"/>
      <c r="AP130" s="1265"/>
      <c r="AQ130" s="1268"/>
      <c r="AR130" s="1268"/>
    </row>
    <row r="131" spans="1:44" ht="15.9" hidden="1" customHeight="1">
      <c r="A131" s="1213"/>
      <c r="B131" s="2581"/>
      <c r="C131" s="2582"/>
      <c r="D131" s="2583"/>
      <c r="E131" s="2584"/>
      <c r="F131" s="1269" t="s">
        <v>1974</v>
      </c>
      <c r="G131" s="1270" t="str">
        <f t="shared" ref="G131:AK131" si="61">IF(G130&lt;&gt;"",VLOOKUP(G130,$AC$197:$AL$221,9,FALSE),"")</f>
        <v/>
      </c>
      <c r="H131" s="1271" t="str">
        <f t="shared" si="61"/>
        <v/>
      </c>
      <c r="I131" s="1271" t="str">
        <f t="shared" si="61"/>
        <v/>
      </c>
      <c r="J131" s="1271" t="str">
        <f t="shared" si="61"/>
        <v/>
      </c>
      <c r="K131" s="1271" t="str">
        <f t="shared" si="61"/>
        <v/>
      </c>
      <c r="L131" s="1271" t="str">
        <f t="shared" si="61"/>
        <v/>
      </c>
      <c r="M131" s="1272" t="str">
        <f t="shared" si="61"/>
        <v/>
      </c>
      <c r="N131" s="1270" t="str">
        <f t="shared" si="61"/>
        <v/>
      </c>
      <c r="O131" s="1271" t="str">
        <f t="shared" si="61"/>
        <v/>
      </c>
      <c r="P131" s="1271" t="str">
        <f t="shared" si="61"/>
        <v/>
      </c>
      <c r="Q131" s="1271" t="str">
        <f t="shared" si="61"/>
        <v/>
      </c>
      <c r="R131" s="1271" t="str">
        <f t="shared" si="61"/>
        <v/>
      </c>
      <c r="S131" s="1271" t="str">
        <f t="shared" si="61"/>
        <v/>
      </c>
      <c r="T131" s="1272" t="str">
        <f t="shared" si="61"/>
        <v/>
      </c>
      <c r="U131" s="1270" t="str">
        <f t="shared" si="61"/>
        <v/>
      </c>
      <c r="V131" s="1271" t="str">
        <f t="shared" si="61"/>
        <v/>
      </c>
      <c r="W131" s="1271" t="str">
        <f t="shared" si="61"/>
        <v/>
      </c>
      <c r="X131" s="1271" t="str">
        <f t="shared" si="61"/>
        <v/>
      </c>
      <c r="Y131" s="1271" t="str">
        <f t="shared" si="61"/>
        <v/>
      </c>
      <c r="Z131" s="1271" t="str">
        <f t="shared" si="61"/>
        <v/>
      </c>
      <c r="AA131" s="1272" t="str">
        <f t="shared" si="61"/>
        <v/>
      </c>
      <c r="AB131" s="1270" t="str">
        <f t="shared" si="61"/>
        <v/>
      </c>
      <c r="AC131" s="1271" t="str">
        <f t="shared" si="61"/>
        <v/>
      </c>
      <c r="AD131" s="1271" t="str">
        <f t="shared" si="61"/>
        <v/>
      </c>
      <c r="AE131" s="1271" t="str">
        <f t="shared" si="61"/>
        <v/>
      </c>
      <c r="AF131" s="1271" t="str">
        <f t="shared" si="61"/>
        <v/>
      </c>
      <c r="AG131" s="1271" t="str">
        <f t="shared" si="61"/>
        <v/>
      </c>
      <c r="AH131" s="1272" t="str">
        <f t="shared" si="61"/>
        <v/>
      </c>
      <c r="AI131" s="1273" t="str">
        <f t="shared" si="61"/>
        <v/>
      </c>
      <c r="AJ131" s="1271" t="str">
        <f t="shared" si="61"/>
        <v/>
      </c>
      <c r="AK131" s="1271" t="str">
        <f t="shared" si="61"/>
        <v/>
      </c>
      <c r="AL131" s="1274">
        <f>SUM(G131:AH131)</f>
        <v>0</v>
      </c>
      <c r="AM131" s="1275">
        <f>AL131/4</f>
        <v>0</v>
      </c>
      <c r="AN131" s="1276" t="str">
        <f>IF(C130="","",C130)</f>
        <v/>
      </c>
      <c r="AO131" s="1277" t="str">
        <f>IF(D130="","",D130)</f>
        <v/>
      </c>
      <c r="AP131" s="1278" t="str">
        <f>IF(D130&lt;&gt;"",VLOOKUP(D130,$AU$2:$AV$6,2,FALSE),"")</f>
        <v/>
      </c>
      <c r="AQ131" s="1275">
        <f>ROUNDDOWN(AL131/$AL$6,2)</f>
        <v>0</v>
      </c>
      <c r="AR131" s="1275">
        <f>IF(AP131=1,"",AQ131)</f>
        <v>0</v>
      </c>
    </row>
    <row r="132" spans="1:44" ht="15.9" hidden="1" customHeight="1">
      <c r="A132" s="1213"/>
      <c r="B132" s="2581" t="s">
        <v>2035</v>
      </c>
      <c r="C132" s="2566"/>
      <c r="D132" s="2568"/>
      <c r="E132" s="2570"/>
      <c r="F132" s="1258" t="s">
        <v>1973</v>
      </c>
      <c r="G132" s="1259"/>
      <c r="H132" s="1260"/>
      <c r="I132" s="1261"/>
      <c r="J132" s="1261"/>
      <c r="K132" s="1261"/>
      <c r="L132" s="1261"/>
      <c r="M132" s="1262"/>
      <c r="N132" s="1259"/>
      <c r="O132" s="1260"/>
      <c r="P132" s="1261"/>
      <c r="Q132" s="1261"/>
      <c r="R132" s="1261"/>
      <c r="S132" s="1261"/>
      <c r="T132" s="1262"/>
      <c r="U132" s="1259"/>
      <c r="V132" s="1260"/>
      <c r="W132" s="1261"/>
      <c r="X132" s="1261"/>
      <c r="Y132" s="1261"/>
      <c r="Z132" s="1261"/>
      <c r="AA132" s="1262"/>
      <c r="AB132" s="1259"/>
      <c r="AC132" s="1260"/>
      <c r="AD132" s="1261"/>
      <c r="AE132" s="1261"/>
      <c r="AF132" s="1261"/>
      <c r="AG132" s="1261"/>
      <c r="AH132" s="1262"/>
      <c r="AI132" s="1279"/>
      <c r="AJ132" s="1260"/>
      <c r="AK132" s="1260"/>
      <c r="AL132" s="1264">
        <f>SUM(G133:AK133)</f>
        <v>0</v>
      </c>
      <c r="AM132" s="1265"/>
      <c r="AN132" s="1266"/>
      <c r="AO132" s="1267"/>
      <c r="AP132" s="1265"/>
      <c r="AQ132" s="1268"/>
      <c r="AR132" s="1268"/>
    </row>
    <row r="133" spans="1:44" ht="15.9" hidden="1" customHeight="1">
      <c r="A133" s="1213"/>
      <c r="B133" s="2581"/>
      <c r="C133" s="2582"/>
      <c r="D133" s="2583"/>
      <c r="E133" s="2584"/>
      <c r="F133" s="1269" t="s">
        <v>1974</v>
      </c>
      <c r="G133" s="1270" t="str">
        <f t="shared" ref="G133:AK133" si="62">IF(G132&lt;&gt;"",VLOOKUP(G132,$AC$197:$AL$221,9,FALSE),"")</f>
        <v/>
      </c>
      <c r="H133" s="1271" t="str">
        <f t="shared" si="62"/>
        <v/>
      </c>
      <c r="I133" s="1271" t="str">
        <f t="shared" si="62"/>
        <v/>
      </c>
      <c r="J133" s="1271" t="str">
        <f t="shared" si="62"/>
        <v/>
      </c>
      <c r="K133" s="1271" t="str">
        <f t="shared" si="62"/>
        <v/>
      </c>
      <c r="L133" s="1271" t="str">
        <f t="shared" si="62"/>
        <v/>
      </c>
      <c r="M133" s="1272" t="str">
        <f t="shared" si="62"/>
        <v/>
      </c>
      <c r="N133" s="1270" t="str">
        <f t="shared" si="62"/>
        <v/>
      </c>
      <c r="O133" s="1271" t="str">
        <f t="shared" si="62"/>
        <v/>
      </c>
      <c r="P133" s="1271" t="str">
        <f t="shared" si="62"/>
        <v/>
      </c>
      <c r="Q133" s="1271" t="str">
        <f t="shared" si="62"/>
        <v/>
      </c>
      <c r="R133" s="1271" t="str">
        <f t="shared" si="62"/>
        <v/>
      </c>
      <c r="S133" s="1271" t="str">
        <f t="shared" si="62"/>
        <v/>
      </c>
      <c r="T133" s="1272" t="str">
        <f t="shared" si="62"/>
        <v/>
      </c>
      <c r="U133" s="1270" t="str">
        <f t="shared" si="62"/>
        <v/>
      </c>
      <c r="V133" s="1271" t="str">
        <f t="shared" si="62"/>
        <v/>
      </c>
      <c r="W133" s="1271" t="str">
        <f t="shared" si="62"/>
        <v/>
      </c>
      <c r="X133" s="1271" t="str">
        <f t="shared" si="62"/>
        <v/>
      </c>
      <c r="Y133" s="1271" t="str">
        <f t="shared" si="62"/>
        <v/>
      </c>
      <c r="Z133" s="1271" t="str">
        <f t="shared" si="62"/>
        <v/>
      </c>
      <c r="AA133" s="1272" t="str">
        <f t="shared" si="62"/>
        <v/>
      </c>
      <c r="AB133" s="1270" t="str">
        <f t="shared" si="62"/>
        <v/>
      </c>
      <c r="AC133" s="1271" t="str">
        <f t="shared" si="62"/>
        <v/>
      </c>
      <c r="AD133" s="1271" t="str">
        <f t="shared" si="62"/>
        <v/>
      </c>
      <c r="AE133" s="1271" t="str">
        <f t="shared" si="62"/>
        <v/>
      </c>
      <c r="AF133" s="1271" t="str">
        <f t="shared" si="62"/>
        <v/>
      </c>
      <c r="AG133" s="1271" t="str">
        <f t="shared" si="62"/>
        <v/>
      </c>
      <c r="AH133" s="1272" t="str">
        <f t="shared" si="62"/>
        <v/>
      </c>
      <c r="AI133" s="1273" t="str">
        <f t="shared" si="62"/>
        <v/>
      </c>
      <c r="AJ133" s="1271" t="str">
        <f t="shared" si="62"/>
        <v/>
      </c>
      <c r="AK133" s="1271" t="str">
        <f t="shared" si="62"/>
        <v/>
      </c>
      <c r="AL133" s="1274">
        <f>SUM(G133:AH133)</f>
        <v>0</v>
      </c>
      <c r="AM133" s="1275">
        <f>AL133/4</f>
        <v>0</v>
      </c>
      <c r="AN133" s="1276" t="str">
        <f>IF(C132="","",C132)</f>
        <v/>
      </c>
      <c r="AO133" s="1277" t="str">
        <f>IF(D132="","",D132)</f>
        <v/>
      </c>
      <c r="AP133" s="1278" t="str">
        <f>IF(D132&lt;&gt;"",VLOOKUP(D132,$AU$2:$AV$6,2,FALSE),"")</f>
        <v/>
      </c>
      <c r="AQ133" s="1275">
        <f>ROUNDDOWN(AL133/$AL$6,2)</f>
        <v>0</v>
      </c>
      <c r="AR133" s="1275">
        <f>IF(AP133=1,"",AQ133)</f>
        <v>0</v>
      </c>
    </row>
    <row r="134" spans="1:44" ht="15.9" hidden="1" customHeight="1">
      <c r="A134" s="1213"/>
      <c r="B134" s="2581" t="s">
        <v>2036</v>
      </c>
      <c r="C134" s="2566"/>
      <c r="D134" s="2568"/>
      <c r="E134" s="2570"/>
      <c r="F134" s="1258" t="s">
        <v>1973</v>
      </c>
      <c r="G134" s="1259"/>
      <c r="H134" s="1260"/>
      <c r="I134" s="1261"/>
      <c r="J134" s="1261"/>
      <c r="K134" s="1261"/>
      <c r="L134" s="1261"/>
      <c r="M134" s="1262"/>
      <c r="N134" s="1259"/>
      <c r="O134" s="1260"/>
      <c r="P134" s="1261"/>
      <c r="Q134" s="1261"/>
      <c r="R134" s="1261"/>
      <c r="S134" s="1261"/>
      <c r="T134" s="1262"/>
      <c r="U134" s="1259"/>
      <c r="V134" s="1260"/>
      <c r="W134" s="1261"/>
      <c r="X134" s="1261"/>
      <c r="Y134" s="1261"/>
      <c r="Z134" s="1261"/>
      <c r="AA134" s="1262"/>
      <c r="AB134" s="1259"/>
      <c r="AC134" s="1260"/>
      <c r="AD134" s="1261"/>
      <c r="AE134" s="1261"/>
      <c r="AF134" s="1261"/>
      <c r="AG134" s="1261"/>
      <c r="AH134" s="1262"/>
      <c r="AI134" s="1279"/>
      <c r="AJ134" s="1260"/>
      <c r="AK134" s="1260"/>
      <c r="AL134" s="1264">
        <f>SUM(G135:AK135)</f>
        <v>0</v>
      </c>
      <c r="AM134" s="1265"/>
      <c r="AN134" s="1266"/>
      <c r="AO134" s="1267"/>
      <c r="AP134" s="1265"/>
      <c r="AQ134" s="1268"/>
      <c r="AR134" s="1268"/>
    </row>
    <row r="135" spans="1:44" ht="15.9" hidden="1" customHeight="1">
      <c r="A135" s="1213"/>
      <c r="B135" s="2581"/>
      <c r="C135" s="2582"/>
      <c r="D135" s="2583"/>
      <c r="E135" s="2584"/>
      <c r="F135" s="1269" t="s">
        <v>1974</v>
      </c>
      <c r="G135" s="1270" t="str">
        <f t="shared" ref="G135:AK135" si="63">IF(G134&lt;&gt;"",VLOOKUP(G134,$AC$197:$AL$221,9,FALSE),"")</f>
        <v/>
      </c>
      <c r="H135" s="1271" t="str">
        <f t="shared" si="63"/>
        <v/>
      </c>
      <c r="I135" s="1271" t="str">
        <f t="shared" si="63"/>
        <v/>
      </c>
      <c r="J135" s="1271" t="str">
        <f t="shared" si="63"/>
        <v/>
      </c>
      <c r="K135" s="1271" t="str">
        <f t="shared" si="63"/>
        <v/>
      </c>
      <c r="L135" s="1271" t="str">
        <f t="shared" si="63"/>
        <v/>
      </c>
      <c r="M135" s="1272" t="str">
        <f t="shared" si="63"/>
        <v/>
      </c>
      <c r="N135" s="1270" t="str">
        <f t="shared" si="63"/>
        <v/>
      </c>
      <c r="O135" s="1271" t="str">
        <f t="shared" si="63"/>
        <v/>
      </c>
      <c r="P135" s="1271" t="str">
        <f t="shared" si="63"/>
        <v/>
      </c>
      <c r="Q135" s="1271" t="str">
        <f t="shared" si="63"/>
        <v/>
      </c>
      <c r="R135" s="1271" t="str">
        <f t="shared" si="63"/>
        <v/>
      </c>
      <c r="S135" s="1271" t="str">
        <f t="shared" si="63"/>
        <v/>
      </c>
      <c r="T135" s="1272" t="str">
        <f t="shared" si="63"/>
        <v/>
      </c>
      <c r="U135" s="1270" t="str">
        <f t="shared" si="63"/>
        <v/>
      </c>
      <c r="V135" s="1271" t="str">
        <f t="shared" si="63"/>
        <v/>
      </c>
      <c r="W135" s="1271" t="str">
        <f t="shared" si="63"/>
        <v/>
      </c>
      <c r="X135" s="1271" t="str">
        <f t="shared" si="63"/>
        <v/>
      </c>
      <c r="Y135" s="1271" t="str">
        <f t="shared" si="63"/>
        <v/>
      </c>
      <c r="Z135" s="1271" t="str">
        <f t="shared" si="63"/>
        <v/>
      </c>
      <c r="AA135" s="1272" t="str">
        <f t="shared" si="63"/>
        <v/>
      </c>
      <c r="AB135" s="1270" t="str">
        <f t="shared" si="63"/>
        <v/>
      </c>
      <c r="AC135" s="1271" t="str">
        <f t="shared" si="63"/>
        <v/>
      </c>
      <c r="AD135" s="1271" t="str">
        <f t="shared" si="63"/>
        <v/>
      </c>
      <c r="AE135" s="1271" t="str">
        <f t="shared" si="63"/>
        <v/>
      </c>
      <c r="AF135" s="1271" t="str">
        <f t="shared" si="63"/>
        <v/>
      </c>
      <c r="AG135" s="1271" t="str">
        <f t="shared" si="63"/>
        <v/>
      </c>
      <c r="AH135" s="1272" t="str">
        <f t="shared" si="63"/>
        <v/>
      </c>
      <c r="AI135" s="1273" t="str">
        <f t="shared" si="63"/>
        <v/>
      </c>
      <c r="AJ135" s="1271" t="str">
        <f t="shared" si="63"/>
        <v/>
      </c>
      <c r="AK135" s="1271" t="str">
        <f t="shared" si="63"/>
        <v/>
      </c>
      <c r="AL135" s="1274">
        <f>SUM(G135:AH135)</f>
        <v>0</v>
      </c>
      <c r="AM135" s="1275">
        <f>AL135/4</f>
        <v>0</v>
      </c>
      <c r="AN135" s="1276" t="str">
        <f>IF(C134="","",C134)</f>
        <v/>
      </c>
      <c r="AO135" s="1277" t="str">
        <f>IF(D134="","",D134)</f>
        <v/>
      </c>
      <c r="AP135" s="1278" t="str">
        <f>IF(D134&lt;&gt;"",VLOOKUP(D134,$AU$2:$AV$6,2,FALSE),"")</f>
        <v/>
      </c>
      <c r="AQ135" s="1275">
        <f>ROUNDDOWN(AL135/$AL$6,2)</f>
        <v>0</v>
      </c>
      <c r="AR135" s="1275">
        <f>IF(AP135=1,"",AQ135)</f>
        <v>0</v>
      </c>
    </row>
    <row r="136" spans="1:44" ht="15.9" hidden="1" customHeight="1">
      <c r="A136" s="1213"/>
      <c r="B136" s="2581" t="s">
        <v>2037</v>
      </c>
      <c r="C136" s="2566"/>
      <c r="D136" s="2568"/>
      <c r="E136" s="2570"/>
      <c r="F136" s="1258" t="s">
        <v>1973</v>
      </c>
      <c r="G136" s="1259"/>
      <c r="H136" s="1260"/>
      <c r="I136" s="1261"/>
      <c r="J136" s="1261"/>
      <c r="K136" s="1261"/>
      <c r="L136" s="1261"/>
      <c r="M136" s="1262"/>
      <c r="N136" s="1259"/>
      <c r="O136" s="1260"/>
      <c r="P136" s="1261"/>
      <c r="Q136" s="1261"/>
      <c r="R136" s="1261"/>
      <c r="S136" s="1261"/>
      <c r="T136" s="1262"/>
      <c r="U136" s="1259"/>
      <c r="V136" s="1260"/>
      <c r="W136" s="1261"/>
      <c r="X136" s="1261"/>
      <c r="Y136" s="1261"/>
      <c r="Z136" s="1261"/>
      <c r="AA136" s="1262"/>
      <c r="AB136" s="1259"/>
      <c r="AC136" s="1260"/>
      <c r="AD136" s="1261"/>
      <c r="AE136" s="1261"/>
      <c r="AF136" s="1261"/>
      <c r="AG136" s="1261"/>
      <c r="AH136" s="1262"/>
      <c r="AI136" s="1279"/>
      <c r="AJ136" s="1260"/>
      <c r="AK136" s="1260"/>
      <c r="AL136" s="1264">
        <f>SUM(G137:AK137)</f>
        <v>0</v>
      </c>
      <c r="AM136" s="1265"/>
      <c r="AN136" s="1266"/>
      <c r="AO136" s="1267"/>
      <c r="AP136" s="1265"/>
      <c r="AQ136" s="1268"/>
      <c r="AR136" s="1268"/>
    </row>
    <row r="137" spans="1:44" ht="15.9" hidden="1" customHeight="1">
      <c r="A137" s="1213"/>
      <c r="B137" s="2581"/>
      <c r="C137" s="2582"/>
      <c r="D137" s="2583"/>
      <c r="E137" s="2584"/>
      <c r="F137" s="1269" t="s">
        <v>1974</v>
      </c>
      <c r="G137" s="1270" t="str">
        <f t="shared" ref="G137:AK137" si="64">IF(G136&lt;&gt;"",VLOOKUP(G136,$AC$197:$AL$221,9,FALSE),"")</f>
        <v/>
      </c>
      <c r="H137" s="1271" t="str">
        <f t="shared" si="64"/>
        <v/>
      </c>
      <c r="I137" s="1271" t="str">
        <f t="shared" si="64"/>
        <v/>
      </c>
      <c r="J137" s="1271" t="str">
        <f t="shared" si="64"/>
        <v/>
      </c>
      <c r="K137" s="1271" t="str">
        <f t="shared" si="64"/>
        <v/>
      </c>
      <c r="L137" s="1271" t="str">
        <f t="shared" si="64"/>
        <v/>
      </c>
      <c r="M137" s="1272" t="str">
        <f t="shared" si="64"/>
        <v/>
      </c>
      <c r="N137" s="1270" t="str">
        <f t="shared" si="64"/>
        <v/>
      </c>
      <c r="O137" s="1271" t="str">
        <f t="shared" si="64"/>
        <v/>
      </c>
      <c r="P137" s="1271" t="str">
        <f t="shared" si="64"/>
        <v/>
      </c>
      <c r="Q137" s="1271" t="str">
        <f t="shared" si="64"/>
        <v/>
      </c>
      <c r="R137" s="1271" t="str">
        <f t="shared" si="64"/>
        <v/>
      </c>
      <c r="S137" s="1271" t="str">
        <f t="shared" si="64"/>
        <v/>
      </c>
      <c r="T137" s="1272" t="str">
        <f t="shared" si="64"/>
        <v/>
      </c>
      <c r="U137" s="1270" t="str">
        <f t="shared" si="64"/>
        <v/>
      </c>
      <c r="V137" s="1271" t="str">
        <f t="shared" si="64"/>
        <v/>
      </c>
      <c r="W137" s="1271" t="str">
        <f t="shared" si="64"/>
        <v/>
      </c>
      <c r="X137" s="1271" t="str">
        <f t="shared" si="64"/>
        <v/>
      </c>
      <c r="Y137" s="1271" t="str">
        <f t="shared" si="64"/>
        <v/>
      </c>
      <c r="Z137" s="1271" t="str">
        <f t="shared" si="64"/>
        <v/>
      </c>
      <c r="AA137" s="1272" t="str">
        <f t="shared" si="64"/>
        <v/>
      </c>
      <c r="AB137" s="1270" t="str">
        <f t="shared" si="64"/>
        <v/>
      </c>
      <c r="AC137" s="1271" t="str">
        <f t="shared" si="64"/>
        <v/>
      </c>
      <c r="AD137" s="1271" t="str">
        <f t="shared" si="64"/>
        <v/>
      </c>
      <c r="AE137" s="1271" t="str">
        <f t="shared" si="64"/>
        <v/>
      </c>
      <c r="AF137" s="1271" t="str">
        <f t="shared" si="64"/>
        <v/>
      </c>
      <c r="AG137" s="1271" t="str">
        <f t="shared" si="64"/>
        <v/>
      </c>
      <c r="AH137" s="1272" t="str">
        <f t="shared" si="64"/>
        <v/>
      </c>
      <c r="AI137" s="1273" t="str">
        <f t="shared" si="64"/>
        <v/>
      </c>
      <c r="AJ137" s="1271" t="str">
        <f t="shared" si="64"/>
        <v/>
      </c>
      <c r="AK137" s="1271" t="str">
        <f t="shared" si="64"/>
        <v/>
      </c>
      <c r="AL137" s="1274">
        <f>SUM(G137:AH137)</f>
        <v>0</v>
      </c>
      <c r="AM137" s="1275">
        <f>AL137/4</f>
        <v>0</v>
      </c>
      <c r="AN137" s="1276" t="str">
        <f>IF(C136="","",C136)</f>
        <v/>
      </c>
      <c r="AO137" s="1277" t="str">
        <f>IF(D136="","",D136)</f>
        <v/>
      </c>
      <c r="AP137" s="1278" t="str">
        <f>IF(D136&lt;&gt;"",VLOOKUP(D136,$AU$2:$AV$6,2,FALSE),"")</f>
        <v/>
      </c>
      <c r="AQ137" s="1275">
        <f>ROUNDDOWN(AL137/$AL$6,2)</f>
        <v>0</v>
      </c>
      <c r="AR137" s="1275">
        <f>IF(AP137=1,"",AQ137)</f>
        <v>0</v>
      </c>
    </row>
    <row r="138" spans="1:44" ht="15.9" customHeight="1">
      <c r="A138" s="1213"/>
      <c r="B138" s="2581" t="s">
        <v>2038</v>
      </c>
      <c r="C138" s="2566"/>
      <c r="D138" s="2568"/>
      <c r="E138" s="2570"/>
      <c r="F138" s="1258" t="s">
        <v>1973</v>
      </c>
      <c r="G138" s="1259"/>
      <c r="H138" s="1260"/>
      <c r="I138" s="1261"/>
      <c r="J138" s="1261"/>
      <c r="K138" s="1261"/>
      <c r="L138" s="1261"/>
      <c r="M138" s="1262"/>
      <c r="N138" s="1259"/>
      <c r="O138" s="1260"/>
      <c r="P138" s="1261"/>
      <c r="Q138" s="1261"/>
      <c r="R138" s="1261"/>
      <c r="S138" s="1261"/>
      <c r="T138" s="1262"/>
      <c r="U138" s="1259"/>
      <c r="V138" s="1260"/>
      <c r="W138" s="1261"/>
      <c r="X138" s="1261"/>
      <c r="Y138" s="1261"/>
      <c r="Z138" s="1261"/>
      <c r="AA138" s="1262"/>
      <c r="AB138" s="1259"/>
      <c r="AC138" s="1260"/>
      <c r="AD138" s="1261"/>
      <c r="AE138" s="1261"/>
      <c r="AF138" s="1261"/>
      <c r="AG138" s="1261"/>
      <c r="AH138" s="1262"/>
      <c r="AI138" s="1279"/>
      <c r="AJ138" s="1260"/>
      <c r="AK138" s="1260"/>
      <c r="AL138" s="1264">
        <f>SUM(G139:AK139)</f>
        <v>0</v>
      </c>
      <c r="AM138" s="1265"/>
      <c r="AN138" s="1266"/>
      <c r="AO138" s="1267"/>
      <c r="AP138" s="1265"/>
      <c r="AQ138" s="1268"/>
      <c r="AR138" s="1268"/>
    </row>
    <row r="139" spans="1:44" ht="15.9" customHeight="1" thickBot="1">
      <c r="A139" s="1280"/>
      <c r="B139" s="2585"/>
      <c r="C139" s="2582"/>
      <c r="D139" s="2583"/>
      <c r="E139" s="2584"/>
      <c r="F139" s="1269" t="s">
        <v>1974</v>
      </c>
      <c r="G139" s="1270" t="str">
        <f t="shared" ref="G139:AK139" si="65">IF(G138&lt;&gt;"",VLOOKUP(G138,$AC$197:$AL$221,9,FALSE),"")</f>
        <v/>
      </c>
      <c r="H139" s="1271" t="str">
        <f t="shared" si="65"/>
        <v/>
      </c>
      <c r="I139" s="1271" t="str">
        <f t="shared" si="65"/>
        <v/>
      </c>
      <c r="J139" s="1271" t="str">
        <f t="shared" si="65"/>
        <v/>
      </c>
      <c r="K139" s="1271" t="str">
        <f t="shared" si="65"/>
        <v/>
      </c>
      <c r="L139" s="1271" t="str">
        <f t="shared" si="65"/>
        <v/>
      </c>
      <c r="M139" s="1272" t="str">
        <f t="shared" si="65"/>
        <v/>
      </c>
      <c r="N139" s="1270" t="str">
        <f t="shared" si="65"/>
        <v/>
      </c>
      <c r="O139" s="1271" t="str">
        <f t="shared" si="65"/>
        <v/>
      </c>
      <c r="P139" s="1271" t="str">
        <f t="shared" si="65"/>
        <v/>
      </c>
      <c r="Q139" s="1271" t="str">
        <f t="shared" si="65"/>
        <v/>
      </c>
      <c r="R139" s="1271" t="str">
        <f t="shared" si="65"/>
        <v/>
      </c>
      <c r="S139" s="1271" t="str">
        <f t="shared" si="65"/>
        <v/>
      </c>
      <c r="T139" s="1272" t="str">
        <f t="shared" si="65"/>
        <v/>
      </c>
      <c r="U139" s="1270" t="str">
        <f t="shared" si="65"/>
        <v/>
      </c>
      <c r="V139" s="1271" t="str">
        <f t="shared" si="65"/>
        <v/>
      </c>
      <c r="W139" s="1271" t="str">
        <f t="shared" si="65"/>
        <v/>
      </c>
      <c r="X139" s="1271" t="str">
        <f t="shared" si="65"/>
        <v/>
      </c>
      <c r="Y139" s="1271" t="str">
        <f t="shared" si="65"/>
        <v/>
      </c>
      <c r="Z139" s="1271" t="str">
        <f t="shared" si="65"/>
        <v/>
      </c>
      <c r="AA139" s="1272" t="str">
        <f t="shared" si="65"/>
        <v/>
      </c>
      <c r="AB139" s="1270" t="str">
        <f t="shared" si="65"/>
        <v/>
      </c>
      <c r="AC139" s="1271" t="str">
        <f t="shared" si="65"/>
        <v/>
      </c>
      <c r="AD139" s="1271" t="str">
        <f t="shared" si="65"/>
        <v/>
      </c>
      <c r="AE139" s="1271" t="str">
        <f t="shared" si="65"/>
        <v/>
      </c>
      <c r="AF139" s="1271" t="str">
        <f t="shared" si="65"/>
        <v/>
      </c>
      <c r="AG139" s="1271" t="str">
        <f t="shared" si="65"/>
        <v/>
      </c>
      <c r="AH139" s="1272" t="str">
        <f t="shared" si="65"/>
        <v/>
      </c>
      <c r="AI139" s="1273" t="str">
        <f t="shared" si="65"/>
        <v/>
      </c>
      <c r="AJ139" s="1271" t="str">
        <f t="shared" si="65"/>
        <v/>
      </c>
      <c r="AK139" s="1271" t="str">
        <f t="shared" si="65"/>
        <v/>
      </c>
      <c r="AL139" s="1274">
        <f>SUM(G139:AH139)</f>
        <v>0</v>
      </c>
      <c r="AM139" s="1275">
        <f>AL139/4</f>
        <v>0</v>
      </c>
      <c r="AN139" s="1276" t="str">
        <f>IF(C138="","",C138)</f>
        <v/>
      </c>
      <c r="AO139" s="1277" t="str">
        <f>IF(D138="","",D138)</f>
        <v/>
      </c>
      <c r="AP139" s="1278" t="str">
        <f>IF(D138&lt;&gt;"",VLOOKUP(D138,$AU$2:$AV$6,2,FALSE),"")</f>
        <v/>
      </c>
      <c r="AQ139" s="1275">
        <f>ROUNDDOWN(AL139/$AL$6,2)</f>
        <v>0</v>
      </c>
      <c r="AR139" s="1275">
        <f>IF(AP139=1,"",AQ139)</f>
        <v>0</v>
      </c>
    </row>
    <row r="140" spans="1:44" ht="15.9" customHeight="1" thickTop="1">
      <c r="A140" s="1213"/>
      <c r="B140" s="1281"/>
      <c r="C140" s="2566"/>
      <c r="D140" s="2568"/>
      <c r="E140" s="2570"/>
      <c r="F140" s="1258" t="s">
        <v>1973</v>
      </c>
      <c r="G140" s="1259"/>
      <c r="H140" s="1260"/>
      <c r="I140" s="1261"/>
      <c r="J140" s="1261"/>
      <c r="K140" s="1261"/>
      <c r="L140" s="1261"/>
      <c r="M140" s="1262"/>
      <c r="N140" s="1259"/>
      <c r="O140" s="1260"/>
      <c r="P140" s="1261"/>
      <c r="Q140" s="1261"/>
      <c r="R140" s="1261"/>
      <c r="S140" s="1261"/>
      <c r="T140" s="1262"/>
      <c r="U140" s="1259"/>
      <c r="V140" s="1260"/>
      <c r="W140" s="1261"/>
      <c r="X140" s="1261"/>
      <c r="Y140" s="1261"/>
      <c r="Z140" s="1261"/>
      <c r="AA140" s="1262"/>
      <c r="AB140" s="1259"/>
      <c r="AC140" s="1260"/>
      <c r="AD140" s="1261"/>
      <c r="AE140" s="1261"/>
      <c r="AF140" s="1261"/>
      <c r="AG140" s="1261"/>
      <c r="AH140" s="1262"/>
      <c r="AI140" s="1279"/>
      <c r="AJ140" s="1260"/>
      <c r="AK140" s="1260"/>
      <c r="AL140" s="1264">
        <f>SUM(G141:AK141)</f>
        <v>0</v>
      </c>
      <c r="AM140" s="1265"/>
      <c r="AN140" s="1266"/>
      <c r="AO140" s="1267"/>
      <c r="AP140" s="1265"/>
      <c r="AQ140" s="1268"/>
      <c r="AR140" s="1268"/>
    </row>
    <row r="141" spans="1:44" ht="15.9" customHeight="1">
      <c r="A141" s="1213"/>
      <c r="B141" s="1281"/>
      <c r="C141" s="2567"/>
      <c r="D141" s="2569"/>
      <c r="E141" s="2571"/>
      <c r="F141" s="1269" t="s">
        <v>1974</v>
      </c>
      <c r="G141" s="1270" t="str">
        <f t="shared" ref="G141:AK141" si="66">IF(G140&lt;&gt;"",VLOOKUP(G140,$AC$197:$AL$221,9,FALSE),"")</f>
        <v/>
      </c>
      <c r="H141" s="1271" t="str">
        <f t="shared" si="66"/>
        <v/>
      </c>
      <c r="I141" s="1271" t="str">
        <f t="shared" si="66"/>
        <v/>
      </c>
      <c r="J141" s="1271" t="str">
        <f t="shared" si="66"/>
        <v/>
      </c>
      <c r="K141" s="1271" t="str">
        <f t="shared" si="66"/>
        <v/>
      </c>
      <c r="L141" s="1271" t="str">
        <f t="shared" si="66"/>
        <v/>
      </c>
      <c r="M141" s="1272" t="str">
        <f t="shared" si="66"/>
        <v/>
      </c>
      <c r="N141" s="1270" t="str">
        <f t="shared" si="66"/>
        <v/>
      </c>
      <c r="O141" s="1271" t="str">
        <f t="shared" si="66"/>
        <v/>
      </c>
      <c r="P141" s="1271" t="str">
        <f t="shared" si="66"/>
        <v/>
      </c>
      <c r="Q141" s="1271" t="str">
        <f t="shared" si="66"/>
        <v/>
      </c>
      <c r="R141" s="1271" t="str">
        <f t="shared" si="66"/>
        <v/>
      </c>
      <c r="S141" s="1271" t="str">
        <f t="shared" si="66"/>
        <v/>
      </c>
      <c r="T141" s="1272" t="str">
        <f t="shared" si="66"/>
        <v/>
      </c>
      <c r="U141" s="1270" t="str">
        <f t="shared" si="66"/>
        <v/>
      </c>
      <c r="V141" s="1271" t="str">
        <f t="shared" si="66"/>
        <v/>
      </c>
      <c r="W141" s="1271" t="str">
        <f t="shared" si="66"/>
        <v/>
      </c>
      <c r="X141" s="1271" t="str">
        <f t="shared" si="66"/>
        <v/>
      </c>
      <c r="Y141" s="1271" t="str">
        <f t="shared" si="66"/>
        <v/>
      </c>
      <c r="Z141" s="1271" t="str">
        <f t="shared" si="66"/>
        <v/>
      </c>
      <c r="AA141" s="1272" t="str">
        <f t="shared" si="66"/>
        <v/>
      </c>
      <c r="AB141" s="1270" t="str">
        <f t="shared" si="66"/>
        <v/>
      </c>
      <c r="AC141" s="1271" t="str">
        <f t="shared" si="66"/>
        <v/>
      </c>
      <c r="AD141" s="1271" t="str">
        <f t="shared" si="66"/>
        <v/>
      </c>
      <c r="AE141" s="1271" t="str">
        <f t="shared" si="66"/>
        <v/>
      </c>
      <c r="AF141" s="1271" t="str">
        <f t="shared" si="66"/>
        <v/>
      </c>
      <c r="AG141" s="1271" t="str">
        <f t="shared" si="66"/>
        <v/>
      </c>
      <c r="AH141" s="1272" t="str">
        <f t="shared" si="66"/>
        <v/>
      </c>
      <c r="AI141" s="1273" t="str">
        <f t="shared" si="66"/>
        <v/>
      </c>
      <c r="AJ141" s="1271" t="str">
        <f t="shared" si="66"/>
        <v/>
      </c>
      <c r="AK141" s="1271" t="str">
        <f t="shared" si="66"/>
        <v/>
      </c>
      <c r="AL141" s="1274">
        <f>SUM(G141:AH141)</f>
        <v>0</v>
      </c>
      <c r="AM141" s="1282">
        <f>AL141/4</f>
        <v>0</v>
      </c>
      <c r="AN141" s="1276" t="str">
        <f>IF(C140="","",C140)</f>
        <v/>
      </c>
      <c r="AO141" s="1277" t="str">
        <f>IF(D140="","",D140)</f>
        <v/>
      </c>
      <c r="AP141" s="1278" t="str">
        <f>IF(D140&lt;&gt;"",VLOOKUP(D140,$AU$2:$AV$6,2,FALSE),"")</f>
        <v/>
      </c>
      <c r="AQ141" s="1275">
        <f>ROUNDDOWN(AL141/$AL$6,2)</f>
        <v>0</v>
      </c>
      <c r="AR141" s="1275">
        <f>IF(AP141=1,"",AQ141)</f>
        <v>0</v>
      </c>
    </row>
    <row r="142" spans="1:44" ht="8.25" customHeight="1">
      <c r="A142" s="1213"/>
      <c r="B142" s="1281"/>
      <c r="C142" s="1283"/>
      <c r="D142" s="1284"/>
      <c r="E142" s="1285"/>
      <c r="F142" s="1286"/>
      <c r="G142" s="1287"/>
      <c r="H142" s="1288"/>
      <c r="I142" s="1288"/>
      <c r="J142" s="1288"/>
      <c r="K142" s="1288"/>
      <c r="L142" s="1288"/>
      <c r="M142" s="1289"/>
      <c r="N142" s="1287"/>
      <c r="O142" s="1288"/>
      <c r="P142" s="1288"/>
      <c r="Q142" s="1288"/>
      <c r="R142" s="1288"/>
      <c r="S142" s="1288"/>
      <c r="T142" s="1289"/>
      <c r="U142" s="1287"/>
      <c r="V142" s="1288"/>
      <c r="W142" s="1288"/>
      <c r="X142" s="1288"/>
      <c r="Y142" s="1288"/>
      <c r="Z142" s="1288"/>
      <c r="AA142" s="1289"/>
      <c r="AB142" s="1287"/>
      <c r="AC142" s="1288"/>
      <c r="AD142" s="1288"/>
      <c r="AE142" s="1288"/>
      <c r="AF142" s="1288"/>
      <c r="AG142" s="1288"/>
      <c r="AH142" s="1289"/>
      <c r="AI142" s="1290"/>
      <c r="AJ142" s="1288"/>
      <c r="AK142" s="1288"/>
      <c r="AL142" s="1291"/>
      <c r="AM142" s="1292"/>
      <c r="AN142" s="1293"/>
      <c r="AO142" s="1294"/>
      <c r="AP142" s="1295"/>
      <c r="AQ142" s="1291"/>
      <c r="AR142" s="1291"/>
    </row>
    <row r="143" spans="1:44" ht="15.9" customHeight="1">
      <c r="A143" s="1213"/>
      <c r="B143" s="1281"/>
      <c r="C143" s="2572" t="s">
        <v>2039</v>
      </c>
      <c r="D143" s="2573"/>
      <c r="E143" s="2574"/>
      <c r="F143" s="1296" t="str">
        <f>AC197</f>
        <v>夜</v>
      </c>
      <c r="G143" s="1297">
        <f>COUNTIF(G10:G142,$F$143)</f>
        <v>1</v>
      </c>
      <c r="H143" s="1298">
        <f t="shared" ref="H143:AK143" si="67">COUNTIF(H10:H142,$F$143)</f>
        <v>1</v>
      </c>
      <c r="I143" s="1298">
        <f t="shared" si="67"/>
        <v>1</v>
      </c>
      <c r="J143" s="1298">
        <f t="shared" si="67"/>
        <v>1</v>
      </c>
      <c r="K143" s="1298">
        <f t="shared" si="67"/>
        <v>1</v>
      </c>
      <c r="L143" s="1298">
        <f t="shared" si="67"/>
        <v>1</v>
      </c>
      <c r="M143" s="1299">
        <f t="shared" si="67"/>
        <v>1</v>
      </c>
      <c r="N143" s="1297">
        <f t="shared" si="67"/>
        <v>1</v>
      </c>
      <c r="O143" s="1298">
        <f t="shared" si="67"/>
        <v>1</v>
      </c>
      <c r="P143" s="1298">
        <f t="shared" si="67"/>
        <v>1</v>
      </c>
      <c r="Q143" s="1298">
        <f t="shared" si="67"/>
        <v>1</v>
      </c>
      <c r="R143" s="1298">
        <f t="shared" si="67"/>
        <v>1</v>
      </c>
      <c r="S143" s="1298">
        <f t="shared" si="67"/>
        <v>1</v>
      </c>
      <c r="T143" s="1299">
        <f t="shared" si="67"/>
        <v>1</v>
      </c>
      <c r="U143" s="1297">
        <f t="shared" si="67"/>
        <v>1</v>
      </c>
      <c r="V143" s="1298">
        <f t="shared" si="67"/>
        <v>1</v>
      </c>
      <c r="W143" s="1298">
        <f t="shared" si="67"/>
        <v>1</v>
      </c>
      <c r="X143" s="1298">
        <f t="shared" si="67"/>
        <v>1</v>
      </c>
      <c r="Y143" s="1298">
        <f t="shared" si="67"/>
        <v>1</v>
      </c>
      <c r="Z143" s="1298">
        <f t="shared" si="67"/>
        <v>1</v>
      </c>
      <c r="AA143" s="1299">
        <f t="shared" si="67"/>
        <v>1</v>
      </c>
      <c r="AB143" s="1297">
        <f t="shared" si="67"/>
        <v>1</v>
      </c>
      <c r="AC143" s="1298">
        <f t="shared" si="67"/>
        <v>1</v>
      </c>
      <c r="AD143" s="1298">
        <f t="shared" si="67"/>
        <v>1</v>
      </c>
      <c r="AE143" s="1298">
        <f t="shared" si="67"/>
        <v>1</v>
      </c>
      <c r="AF143" s="1298">
        <f t="shared" si="67"/>
        <v>1</v>
      </c>
      <c r="AG143" s="1298">
        <f t="shared" si="67"/>
        <v>1</v>
      </c>
      <c r="AH143" s="1299">
        <f t="shared" si="67"/>
        <v>1</v>
      </c>
      <c r="AI143" s="1300">
        <f t="shared" si="67"/>
        <v>1</v>
      </c>
      <c r="AJ143" s="1298">
        <f t="shared" si="67"/>
        <v>1</v>
      </c>
      <c r="AK143" s="1298">
        <f t="shared" si="67"/>
        <v>1</v>
      </c>
      <c r="AL143" s="1301">
        <f>SUM(G143:AK143)</f>
        <v>31</v>
      </c>
      <c r="AM143" s="1302"/>
      <c r="AN143" s="1303"/>
      <c r="AO143" s="1304"/>
      <c r="AP143" s="1305"/>
      <c r="AQ143" s="1306"/>
      <c r="AR143" s="1306"/>
    </row>
    <row r="144" spans="1:44" ht="15.9" customHeight="1">
      <c r="A144" s="1213"/>
      <c r="B144" s="1307"/>
      <c r="C144" s="1308"/>
      <c r="D144" s="1308"/>
      <c r="E144" s="1308"/>
      <c r="F144" s="1309"/>
      <c r="G144" s="1310"/>
      <c r="H144" s="1310"/>
      <c r="I144" s="1310"/>
      <c r="J144" s="1310"/>
      <c r="K144" s="1310"/>
      <c r="L144" s="1310"/>
      <c r="M144" s="1310"/>
      <c r="N144" s="1310"/>
      <c r="O144" s="1310"/>
      <c r="P144" s="1310"/>
      <c r="Q144" s="1310"/>
      <c r="R144" s="1310"/>
      <c r="S144" s="1310"/>
      <c r="T144" s="1310"/>
      <c r="U144" s="1310"/>
      <c r="V144" s="1310"/>
      <c r="W144" s="1310"/>
      <c r="X144" s="1310"/>
      <c r="Y144" s="1310"/>
      <c r="Z144" s="1310"/>
      <c r="AA144" s="1310"/>
      <c r="AB144" s="1310"/>
      <c r="AC144" s="1310"/>
      <c r="AD144" s="1310"/>
      <c r="AE144" s="1310"/>
      <c r="AF144" s="1310"/>
      <c r="AG144" s="1310"/>
      <c r="AH144" s="1310"/>
      <c r="AI144" s="1310"/>
      <c r="AJ144" s="1310"/>
      <c r="AK144" s="1310"/>
      <c r="AL144" s="1311"/>
      <c r="AM144" s="1312"/>
      <c r="AN144" s="1313"/>
      <c r="AO144" s="1313"/>
      <c r="AP144" s="1312"/>
      <c r="AQ144" s="1312"/>
      <c r="AR144" s="1312"/>
    </row>
    <row r="145" spans="1:48" ht="15.9" customHeight="1">
      <c r="A145" s="1213"/>
      <c r="B145" s="1281"/>
      <c r="C145" s="1214" t="s">
        <v>2040</v>
      </c>
      <c r="D145" s="1416"/>
      <c r="E145" s="1416"/>
      <c r="F145" s="1417"/>
      <c r="G145" s="1418"/>
      <c r="H145" s="1418"/>
      <c r="I145" s="1418"/>
      <c r="J145" s="1418"/>
      <c r="K145" s="1418"/>
      <c r="L145" s="1418"/>
      <c r="M145" s="1418"/>
      <c r="N145" s="1418"/>
      <c r="O145" s="1418"/>
      <c r="P145" s="1418"/>
      <c r="Q145" s="1418"/>
      <c r="R145" s="1418"/>
      <c r="S145" s="1418"/>
      <c r="T145" s="1418"/>
      <c r="U145" s="1418"/>
      <c r="V145" s="1418"/>
      <c r="W145" s="1418"/>
      <c r="X145" s="1418"/>
      <c r="Y145" s="1418"/>
      <c r="Z145" s="1418"/>
      <c r="AA145" s="1418"/>
      <c r="AB145" s="1418"/>
      <c r="AC145" s="1418"/>
      <c r="AD145" s="1418"/>
      <c r="AE145" s="1418"/>
      <c r="AF145" s="1418"/>
      <c r="AG145" s="1418"/>
      <c r="AH145" s="1418"/>
      <c r="AI145" s="1418"/>
      <c r="AJ145" s="1418"/>
      <c r="AK145" s="1418"/>
      <c r="AP145" s="1317"/>
      <c r="AQ145" s="1419"/>
      <c r="AR145" s="1419"/>
    </row>
    <row r="146" spans="1:48">
      <c r="A146" s="1213"/>
      <c r="B146" s="1281"/>
      <c r="C146" s="1223"/>
      <c r="D146" s="1314"/>
      <c r="E146" s="1314"/>
      <c r="F146" s="1315"/>
      <c r="G146" s="1316"/>
      <c r="H146" s="1316"/>
      <c r="I146" s="1316"/>
      <c r="J146" s="1316"/>
      <c r="K146" s="1316"/>
      <c r="L146" s="1316"/>
      <c r="M146" s="1316"/>
      <c r="N146" s="1316"/>
      <c r="O146" s="1316"/>
      <c r="P146" s="1316"/>
      <c r="Q146" s="1316"/>
      <c r="R146" s="1316"/>
      <c r="S146" s="1318"/>
      <c r="T146" s="1316"/>
      <c r="U146" s="1316"/>
      <c r="V146" s="1316"/>
      <c r="W146" s="1316"/>
      <c r="X146" s="1316"/>
      <c r="Y146" s="2575" t="s">
        <v>2041</v>
      </c>
      <c r="Z146" s="2575"/>
      <c r="AA146" s="2575"/>
      <c r="AB146" s="2575"/>
      <c r="AC146" s="1316"/>
      <c r="AD146" s="2576" t="s">
        <v>2042</v>
      </c>
      <c r="AE146" s="2577"/>
      <c r="AF146" s="2577"/>
      <c r="AG146" s="2577"/>
      <c r="AH146" s="2577"/>
      <c r="AI146" s="2577"/>
      <c r="AJ146" s="2577"/>
      <c r="AK146" s="2577"/>
      <c r="AL146" s="2577"/>
      <c r="AM146" s="1319"/>
      <c r="AN146" s="1319"/>
      <c r="AO146" s="1319"/>
      <c r="AP146" s="1317"/>
      <c r="AQ146" s="1317"/>
      <c r="AR146" s="1317"/>
    </row>
    <row r="147" spans="1:48" s="1321" customFormat="1" ht="12.6" thickBot="1">
      <c r="A147" s="1314"/>
      <c r="B147" s="1281"/>
      <c r="C147" s="1315" t="s">
        <v>1947</v>
      </c>
      <c r="D147" s="1314"/>
      <c r="E147" s="1314"/>
      <c r="F147" s="2578" t="s">
        <v>2043</v>
      </c>
      <c r="G147" s="2578"/>
      <c r="H147" s="2578"/>
      <c r="I147" s="2578"/>
      <c r="J147" s="1316"/>
      <c r="K147" s="1316"/>
      <c r="L147" s="2579" t="s">
        <v>2044</v>
      </c>
      <c r="M147" s="2579"/>
      <c r="N147" s="2579"/>
      <c r="O147" s="2579"/>
      <c r="P147" s="1320"/>
      <c r="Q147" s="1320"/>
      <c r="R147" s="1320"/>
      <c r="S147" s="2578" t="s">
        <v>2045</v>
      </c>
      <c r="T147" s="2578"/>
      <c r="U147" s="2578"/>
      <c r="V147" s="2578"/>
      <c r="W147" s="2578"/>
      <c r="X147" s="1316"/>
      <c r="Y147" s="2580" t="s">
        <v>2046</v>
      </c>
      <c r="Z147" s="2580"/>
      <c r="AA147" s="2580"/>
      <c r="AB147" s="2580"/>
      <c r="AC147" s="1316"/>
      <c r="AD147" s="2577"/>
      <c r="AE147" s="2577"/>
      <c r="AF147" s="2577"/>
      <c r="AG147" s="2577"/>
      <c r="AH147" s="2577"/>
      <c r="AI147" s="2577"/>
      <c r="AJ147" s="2577"/>
      <c r="AK147" s="2577"/>
      <c r="AL147" s="2577"/>
      <c r="AM147" s="1319"/>
      <c r="AN147" s="1319"/>
      <c r="AO147" s="1317"/>
      <c r="AP147" s="1317"/>
      <c r="AQ147" s="1314"/>
      <c r="AR147" s="1317"/>
      <c r="AS147" s="1314"/>
      <c r="AT147" s="1314"/>
      <c r="AU147" s="1314"/>
      <c r="AV147" s="1314"/>
    </row>
    <row r="148" spans="1:48" s="1321" customFormat="1" ht="14.25" customHeight="1" thickBot="1">
      <c r="A148" s="1314"/>
      <c r="B148" s="1281"/>
      <c r="C148" s="1322">
        <f>C4</f>
        <v>43800</v>
      </c>
      <c r="D148" s="1314"/>
      <c r="E148" s="1314"/>
      <c r="F148" s="1314"/>
      <c r="G148" s="2555">
        <f>AN176</f>
        <v>557.73</v>
      </c>
      <c r="H148" s="2556"/>
      <c r="I148" s="2557"/>
      <c r="J148" s="1314"/>
      <c r="K148" s="1314"/>
      <c r="L148" s="1314"/>
      <c r="M148" s="2558">
        <f>C149</f>
        <v>31</v>
      </c>
      <c r="N148" s="2559"/>
      <c r="O148" s="1323" t="s">
        <v>1963</v>
      </c>
      <c r="P148" s="1315" t="s">
        <v>2047</v>
      </c>
      <c r="Q148" s="2560">
        <v>16</v>
      </c>
      <c r="R148" s="2561"/>
      <c r="S148" s="1323" t="s">
        <v>1974</v>
      </c>
      <c r="T148" s="1316" t="s">
        <v>2048</v>
      </c>
      <c r="U148" s="2558">
        <f>M148*Q148</f>
        <v>496</v>
      </c>
      <c r="V148" s="2559"/>
      <c r="W148" s="1324" t="s">
        <v>1974</v>
      </c>
      <c r="X148" s="1316"/>
      <c r="Y148" s="2562">
        <f>ROUNDDOWN(G148/U148,2)</f>
        <v>1.1200000000000001</v>
      </c>
      <c r="Z148" s="2563"/>
      <c r="AA148" s="2563"/>
      <c r="AB148" s="1325" t="s">
        <v>2049</v>
      </c>
      <c r="AC148" s="1326" t="s">
        <v>2050</v>
      </c>
      <c r="AD148" s="2564">
        <f>AG148+AJ148</f>
        <v>3</v>
      </c>
      <c r="AE148" s="2565"/>
      <c r="AF148" s="1316" t="s">
        <v>2051</v>
      </c>
      <c r="AG148" s="2545">
        <v>3</v>
      </c>
      <c r="AH148" s="2545"/>
      <c r="AI148" s="1316" t="s">
        <v>2052</v>
      </c>
      <c r="AJ148" s="2545">
        <v>0</v>
      </c>
      <c r="AK148" s="2545"/>
      <c r="AL148" s="1318" t="s">
        <v>2053</v>
      </c>
      <c r="AM148" s="1327" t="str">
        <f>IF(Y148&gt;=AD148,"ＯＫ","ＮＧ")</f>
        <v>ＮＧ</v>
      </c>
      <c r="AN148" s="1319"/>
      <c r="AO148" s="1317"/>
      <c r="AP148" s="1317"/>
      <c r="AQ148" s="1314"/>
      <c r="AR148" s="1317"/>
      <c r="AS148" s="1314"/>
      <c r="AT148" s="1314"/>
      <c r="AU148" s="1314"/>
      <c r="AV148" s="1314"/>
    </row>
    <row r="149" spans="1:48" s="1321" customFormat="1">
      <c r="A149" s="1314"/>
      <c r="B149" s="1281"/>
      <c r="C149" s="1328">
        <f>DAY(EOMONTH(C148,0))</f>
        <v>31</v>
      </c>
      <c r="D149" s="1329"/>
      <c r="E149" s="1329"/>
      <c r="F149" s="1330"/>
      <c r="G149" s="1331"/>
      <c r="H149" s="1331"/>
      <c r="I149" s="1331"/>
      <c r="J149" s="1331"/>
      <c r="K149" s="1331"/>
      <c r="L149" s="1331"/>
      <c r="M149" s="1331"/>
      <c r="N149" s="1331"/>
      <c r="O149" s="1331"/>
      <c r="P149" s="1331"/>
      <c r="Q149" s="1331"/>
      <c r="R149" s="1331"/>
      <c r="S149" s="1331"/>
      <c r="T149" s="1331"/>
      <c r="U149" s="1331"/>
      <c r="V149" s="1331"/>
      <c r="W149" s="1331"/>
      <c r="X149" s="1331"/>
      <c r="Y149" s="1331"/>
      <c r="Z149" s="1331"/>
      <c r="AA149" s="1331"/>
      <c r="AB149" s="1331"/>
      <c r="AC149" s="1331"/>
      <c r="AD149" s="1331"/>
      <c r="AE149" s="1331"/>
      <c r="AF149" s="1331"/>
      <c r="AG149" s="1331"/>
      <c r="AH149" s="1331"/>
      <c r="AI149" s="1331"/>
      <c r="AJ149" s="1331"/>
      <c r="AK149" s="1331"/>
      <c r="AL149" s="1332" t="s">
        <v>2054</v>
      </c>
      <c r="AM149" s="1319" t="s">
        <v>2055</v>
      </c>
      <c r="AN149" s="2546" t="s">
        <v>2056</v>
      </c>
      <c r="AO149" s="2546"/>
      <c r="AP149" s="1317"/>
      <c r="AQ149" s="1317"/>
      <c r="AR149" s="1317"/>
      <c r="AS149" s="1314"/>
      <c r="AT149" s="1314"/>
      <c r="AU149" s="1314"/>
      <c r="AV149" s="1314"/>
    </row>
    <row r="150" spans="1:48" ht="15.9" customHeight="1">
      <c r="A150" s="1213"/>
      <c r="B150" s="1281"/>
      <c r="C150" s="2547" t="s">
        <v>2057</v>
      </c>
      <c r="D150" s="2547"/>
      <c r="E150" s="2547"/>
      <c r="F150" s="2548"/>
      <c r="G150" s="1333">
        <f>G8</f>
        <v>1</v>
      </c>
      <c r="H150" s="1334">
        <f t="shared" ref="H150:AK150" si="68">H8</f>
        <v>2</v>
      </c>
      <c r="I150" s="1334">
        <f t="shared" si="68"/>
        <v>3</v>
      </c>
      <c r="J150" s="1334">
        <f t="shared" si="68"/>
        <v>4</v>
      </c>
      <c r="K150" s="1334">
        <f t="shared" si="68"/>
        <v>5</v>
      </c>
      <c r="L150" s="1334">
        <f t="shared" si="68"/>
        <v>6</v>
      </c>
      <c r="M150" s="1335">
        <f t="shared" si="68"/>
        <v>7</v>
      </c>
      <c r="N150" s="1333">
        <f t="shared" si="68"/>
        <v>8</v>
      </c>
      <c r="O150" s="1334">
        <f t="shared" si="68"/>
        <v>9</v>
      </c>
      <c r="P150" s="1334">
        <f t="shared" si="68"/>
        <v>10</v>
      </c>
      <c r="Q150" s="1334">
        <f t="shared" si="68"/>
        <v>11</v>
      </c>
      <c r="R150" s="1334">
        <f t="shared" si="68"/>
        <v>12</v>
      </c>
      <c r="S150" s="1334">
        <f t="shared" si="68"/>
        <v>13</v>
      </c>
      <c r="T150" s="1335">
        <f t="shared" si="68"/>
        <v>14</v>
      </c>
      <c r="U150" s="1333">
        <f t="shared" si="68"/>
        <v>15</v>
      </c>
      <c r="V150" s="1334">
        <f t="shared" si="68"/>
        <v>16</v>
      </c>
      <c r="W150" s="1334">
        <f t="shared" si="68"/>
        <v>17</v>
      </c>
      <c r="X150" s="1334">
        <f t="shared" si="68"/>
        <v>18</v>
      </c>
      <c r="Y150" s="1334">
        <f t="shared" si="68"/>
        <v>19</v>
      </c>
      <c r="Z150" s="1334">
        <f t="shared" si="68"/>
        <v>20</v>
      </c>
      <c r="AA150" s="1335">
        <f t="shared" si="68"/>
        <v>21</v>
      </c>
      <c r="AB150" s="1333">
        <f t="shared" si="68"/>
        <v>22</v>
      </c>
      <c r="AC150" s="1334">
        <f t="shared" si="68"/>
        <v>23</v>
      </c>
      <c r="AD150" s="1334">
        <f t="shared" si="68"/>
        <v>24</v>
      </c>
      <c r="AE150" s="1334">
        <f t="shared" si="68"/>
        <v>25</v>
      </c>
      <c r="AF150" s="1334">
        <f t="shared" si="68"/>
        <v>26</v>
      </c>
      <c r="AG150" s="1334">
        <f t="shared" si="68"/>
        <v>27</v>
      </c>
      <c r="AH150" s="1335">
        <f t="shared" si="68"/>
        <v>28</v>
      </c>
      <c r="AI150" s="1333">
        <f t="shared" si="68"/>
        <v>29</v>
      </c>
      <c r="AJ150" s="1334">
        <f t="shared" si="68"/>
        <v>30</v>
      </c>
      <c r="AK150" s="1334">
        <f t="shared" si="68"/>
        <v>31</v>
      </c>
      <c r="AL150" s="1336" t="s">
        <v>2058</v>
      </c>
      <c r="AM150" s="1337" t="s">
        <v>2059</v>
      </c>
      <c r="AN150" s="2548" t="s">
        <v>2060</v>
      </c>
      <c r="AO150" s="2549"/>
      <c r="AP150" s="1338"/>
      <c r="AQ150" s="1317"/>
      <c r="AR150" s="1317"/>
    </row>
    <row r="151" spans="1:48">
      <c r="A151" s="1213"/>
      <c r="B151" s="1281" t="s">
        <v>2061</v>
      </c>
      <c r="C151" s="2550" t="str">
        <f>CONCATENATE(AC197,"：",AD197,"（",AF197,AH197,AI197,"）",AK197,AM197)</f>
        <v>夜：夜勤（16：30～0：00）7.5ｈ</v>
      </c>
      <c r="D151" s="2551"/>
      <c r="E151" s="2552"/>
      <c r="F151" s="1339" t="str">
        <f>IF(AC197="","",AC197)</f>
        <v>夜</v>
      </c>
      <c r="G151" s="1340">
        <f>COUNTIF($G$10:$G$142,F151)</f>
        <v>1</v>
      </c>
      <c r="H151" s="1341">
        <f>COUNTIF($H$10:$H$142,F151)</f>
        <v>1</v>
      </c>
      <c r="I151" s="1341">
        <f>COUNTIF($I$10:$I$142,F151)</f>
        <v>1</v>
      </c>
      <c r="J151" s="1341">
        <f>COUNTIF($J$10:$J$142,F151)</f>
        <v>1</v>
      </c>
      <c r="K151" s="1341">
        <f>COUNTIF($K$10:$K$142,F151)</f>
        <v>1</v>
      </c>
      <c r="L151" s="1341">
        <f>COUNTIF(L$10:L$142,F151)</f>
        <v>1</v>
      </c>
      <c r="M151" s="1342">
        <f>COUNTIF(M$10:M$142,F151)</f>
        <v>1</v>
      </c>
      <c r="N151" s="1340">
        <f>COUNTIF(N$10:N$142,F151)</f>
        <v>1</v>
      </c>
      <c r="O151" s="1341">
        <f>COUNTIF(O$10:O$142,F151)</f>
        <v>1</v>
      </c>
      <c r="P151" s="1341">
        <f>COUNTIF(P$10:P$142,F151)</f>
        <v>1</v>
      </c>
      <c r="Q151" s="1341">
        <f>COUNTIF(Q$10:Q$142,F151)</f>
        <v>1</v>
      </c>
      <c r="R151" s="1341">
        <f>COUNTIF(R$10:R$142,F151)</f>
        <v>1</v>
      </c>
      <c r="S151" s="1341">
        <f>COUNTIF(S$10:S$142,F151)</f>
        <v>1</v>
      </c>
      <c r="T151" s="1342">
        <f>COUNTIF(T$10:T$142,F151)</f>
        <v>1</v>
      </c>
      <c r="U151" s="1340">
        <f>COUNTIF(U$10:U$142,F151)</f>
        <v>1</v>
      </c>
      <c r="V151" s="1341">
        <f>COUNTIF(V$10:V$142,F151)</f>
        <v>1</v>
      </c>
      <c r="W151" s="1341">
        <f>COUNTIF(W$10:W$142,F151)</f>
        <v>1</v>
      </c>
      <c r="X151" s="1341">
        <f>COUNTIF(X$10:X$142,F151)</f>
        <v>1</v>
      </c>
      <c r="Y151" s="1341">
        <f>COUNTIF(Y$10:Y$142,F151)</f>
        <v>1</v>
      </c>
      <c r="Z151" s="1341">
        <f>COUNTIF(Z$10:Z$142,F151)</f>
        <v>1</v>
      </c>
      <c r="AA151" s="1342">
        <f>COUNTIF(AA$10:AA$142,F151)</f>
        <v>1</v>
      </c>
      <c r="AB151" s="1340">
        <f>COUNTIF(AB$10:AB$142,F151)</f>
        <v>1</v>
      </c>
      <c r="AC151" s="1341">
        <f>COUNTIF(AC$10:AC$142,F151)</f>
        <v>1</v>
      </c>
      <c r="AD151" s="1341">
        <f>COUNTIF(AD$10:AD$142,F151)</f>
        <v>1</v>
      </c>
      <c r="AE151" s="1341">
        <f>COUNTIF(AE$10:AE$142,F151)</f>
        <v>1</v>
      </c>
      <c r="AF151" s="1341">
        <f>COUNTIF(AF$10:AF$142,F151)</f>
        <v>1</v>
      </c>
      <c r="AG151" s="1341">
        <f>COUNTIF(AG$10:AG$142,F151)</f>
        <v>1</v>
      </c>
      <c r="AH151" s="1342">
        <f>COUNTIF(AH$10:AH$142,F151)</f>
        <v>1</v>
      </c>
      <c r="AI151" s="1343">
        <f>COUNTIF(AI$10:AI$142,F151)</f>
        <v>1</v>
      </c>
      <c r="AJ151" s="1341">
        <f>COUNTIF(AJ$10:AJ$142,F151)</f>
        <v>1</v>
      </c>
      <c r="AK151" s="1341">
        <f>COUNTIF(AK$10:AK$142,F151)</f>
        <v>1</v>
      </c>
      <c r="AL151" s="1344">
        <f>SUM(G151:AK151)</f>
        <v>31</v>
      </c>
      <c r="AM151" s="1345">
        <f>IF(AR197="","",AR197)</f>
        <v>7.5</v>
      </c>
      <c r="AN151" s="2553">
        <f>AL151*AM151</f>
        <v>232.5</v>
      </c>
      <c r="AO151" s="2554"/>
      <c r="AP151" s="1338"/>
      <c r="AQ151" s="1317"/>
      <c r="AR151" s="1317"/>
    </row>
    <row r="152" spans="1:48">
      <c r="A152" s="1213"/>
      <c r="B152" s="1281" t="s">
        <v>2062</v>
      </c>
      <c r="C152" s="2534" t="str">
        <f t="shared" ref="C152:C175" si="69">CONCATENATE(AC198,"：",AD198,"（",AF198,AH198,AI198,"）",AK198,AM198)</f>
        <v>明：明け（0：00～9：15）7.25ｈ</v>
      </c>
      <c r="D152" s="2535"/>
      <c r="E152" s="2536"/>
      <c r="F152" s="1346" t="str">
        <f t="shared" ref="F152:F175" si="70">IF(AC198="","",AC198)</f>
        <v>明</v>
      </c>
      <c r="G152" s="1347">
        <f t="shared" ref="G152:G175" si="71">COUNTIF($G$10:$G$142,F152)</f>
        <v>0</v>
      </c>
      <c r="H152" s="1348">
        <f t="shared" ref="H152:H175" si="72">COUNTIF($H$10:$H$142,F152)</f>
        <v>1</v>
      </c>
      <c r="I152" s="1348">
        <f t="shared" ref="I152:I175" si="73">COUNTIF($I$10:$I$142,F152)</f>
        <v>1</v>
      </c>
      <c r="J152" s="1348">
        <f t="shared" ref="J152:J175" si="74">COUNTIF($J$10:$J$142,F152)</f>
        <v>1</v>
      </c>
      <c r="K152" s="1348">
        <f t="shared" ref="K152:K175" si="75">COUNTIF($K$10:$K$142,F152)</f>
        <v>1</v>
      </c>
      <c r="L152" s="1348">
        <f t="shared" ref="L152:L175" si="76">COUNTIF(L$10:L$142,F152)</f>
        <v>1</v>
      </c>
      <c r="M152" s="1349">
        <f t="shared" ref="M152:M175" si="77">COUNTIF(M$10:M$142,F152)</f>
        <v>1</v>
      </c>
      <c r="N152" s="1347">
        <f t="shared" ref="N152:N175" si="78">COUNTIF(N$10:N$142,F152)</f>
        <v>1</v>
      </c>
      <c r="O152" s="1348">
        <f t="shared" ref="O152:O175" si="79">COUNTIF(O$10:O$142,F152)</f>
        <v>1</v>
      </c>
      <c r="P152" s="1348">
        <f t="shared" ref="P152:P175" si="80">COUNTIF(P$10:P$142,F152)</f>
        <v>1</v>
      </c>
      <c r="Q152" s="1348">
        <f t="shared" ref="Q152:Q175" si="81">COUNTIF(Q$10:Q$142,F152)</f>
        <v>1</v>
      </c>
      <c r="R152" s="1348">
        <f t="shared" ref="R152:R175" si="82">COUNTIF(R$10:R$142,F152)</f>
        <v>1</v>
      </c>
      <c r="S152" s="1348">
        <f t="shared" ref="S152:S175" si="83">COUNTIF(S$10:S$142,F152)</f>
        <v>1</v>
      </c>
      <c r="T152" s="1349">
        <f t="shared" ref="T152:T175" si="84">COUNTIF(T$10:T$142,F152)</f>
        <v>1</v>
      </c>
      <c r="U152" s="1347">
        <f t="shared" ref="U152:U175" si="85">COUNTIF(U$10:U$142,F152)</f>
        <v>1</v>
      </c>
      <c r="V152" s="1348">
        <f t="shared" ref="V152:V175" si="86">COUNTIF(V$10:V$142,F152)</f>
        <v>1</v>
      </c>
      <c r="W152" s="1348">
        <f t="shared" ref="W152:W175" si="87">COUNTIF(W$10:W$142,F152)</f>
        <v>1</v>
      </c>
      <c r="X152" s="1348">
        <f t="shared" ref="X152:X175" si="88">COUNTIF(X$10:X$142,F152)</f>
        <v>1</v>
      </c>
      <c r="Y152" s="1348">
        <f t="shared" ref="Y152:Y175" si="89">COUNTIF(Y$10:Y$142,F152)</f>
        <v>1</v>
      </c>
      <c r="Z152" s="1348">
        <f t="shared" ref="Z152:Z175" si="90">COUNTIF(Z$10:Z$142,F152)</f>
        <v>1</v>
      </c>
      <c r="AA152" s="1349">
        <f t="shared" ref="AA152:AA175" si="91">COUNTIF(AA$10:AA$142,F152)</f>
        <v>1</v>
      </c>
      <c r="AB152" s="1347">
        <f t="shared" ref="AB152:AB175" si="92">COUNTIF(AB$10:AB$142,F152)</f>
        <v>1</v>
      </c>
      <c r="AC152" s="1348">
        <f t="shared" ref="AC152:AC175" si="93">COUNTIF(AC$10:AC$142,F152)</f>
        <v>1</v>
      </c>
      <c r="AD152" s="1348">
        <f t="shared" ref="AD152:AD175" si="94">COUNTIF(AD$10:AD$142,F152)</f>
        <v>1</v>
      </c>
      <c r="AE152" s="1348">
        <f t="shared" ref="AE152:AE175" si="95">COUNTIF(AE$10:AE$142,F152)</f>
        <v>1</v>
      </c>
      <c r="AF152" s="1348">
        <f t="shared" ref="AF152:AF175" si="96">COUNTIF(AF$10:AF$142,F152)</f>
        <v>1</v>
      </c>
      <c r="AG152" s="1348">
        <f t="shared" ref="AG152:AG175" si="97">COUNTIF(AG$10:AG$142,F152)</f>
        <v>1</v>
      </c>
      <c r="AH152" s="1349">
        <f t="shared" ref="AH152:AH175" si="98">COUNTIF(AH$10:AH$142,F152)</f>
        <v>1</v>
      </c>
      <c r="AI152" s="1350">
        <f t="shared" ref="AI152:AI175" si="99">COUNTIF(AI$10:AI$142,F152)</f>
        <v>1</v>
      </c>
      <c r="AJ152" s="1348">
        <f t="shared" ref="AJ152:AJ175" si="100">COUNTIF(AJ$10:AJ$142,F152)</f>
        <v>1</v>
      </c>
      <c r="AK152" s="1348">
        <f t="shared" ref="AK152:AK175" si="101">COUNTIF(AK$10:AK$142,F152)</f>
        <v>1</v>
      </c>
      <c r="AL152" s="1351">
        <f t="shared" ref="AL152:AL175" si="102">SUM(G152:AK152)</f>
        <v>30</v>
      </c>
      <c r="AM152" s="1352">
        <f t="shared" ref="AM152:AM175" si="103">IF(AR198="","",AR198)</f>
        <v>7.25</v>
      </c>
      <c r="AN152" s="2537">
        <f t="shared" ref="AN152:AN175" si="104">AL152*AM152</f>
        <v>217.5</v>
      </c>
      <c r="AO152" s="2544"/>
      <c r="AP152" s="1338"/>
      <c r="AQ152" s="1317"/>
      <c r="AR152" s="1317"/>
    </row>
    <row r="153" spans="1:48">
      <c r="A153" s="1213"/>
      <c r="B153" s="1281" t="s">
        <v>2063</v>
      </c>
      <c r="C153" s="2534" t="str">
        <f t="shared" si="69"/>
        <v>①：日勤Ａ（8：40～17：15）7.75ｈ</v>
      </c>
      <c r="D153" s="2535"/>
      <c r="E153" s="2536"/>
      <c r="F153" s="1346" t="str">
        <f t="shared" si="70"/>
        <v>①</v>
      </c>
      <c r="G153" s="1347">
        <f t="shared" si="71"/>
        <v>0</v>
      </c>
      <c r="H153" s="1348">
        <f t="shared" si="72"/>
        <v>0</v>
      </c>
      <c r="I153" s="1348">
        <f t="shared" si="73"/>
        <v>0</v>
      </c>
      <c r="J153" s="1348">
        <f t="shared" si="74"/>
        <v>1</v>
      </c>
      <c r="K153" s="1348">
        <f t="shared" si="75"/>
        <v>2</v>
      </c>
      <c r="L153" s="1348">
        <f t="shared" si="76"/>
        <v>3</v>
      </c>
      <c r="M153" s="1349">
        <f t="shared" si="77"/>
        <v>3</v>
      </c>
      <c r="N153" s="1347">
        <f t="shared" si="78"/>
        <v>3</v>
      </c>
      <c r="O153" s="1348">
        <f t="shared" si="79"/>
        <v>3</v>
      </c>
      <c r="P153" s="1348">
        <f t="shared" si="80"/>
        <v>3</v>
      </c>
      <c r="Q153" s="1348">
        <f t="shared" si="81"/>
        <v>3</v>
      </c>
      <c r="R153" s="1348">
        <f t="shared" si="82"/>
        <v>3</v>
      </c>
      <c r="S153" s="1348">
        <f t="shared" si="83"/>
        <v>3</v>
      </c>
      <c r="T153" s="1349">
        <f t="shared" si="84"/>
        <v>3</v>
      </c>
      <c r="U153" s="1347">
        <f t="shared" si="85"/>
        <v>3</v>
      </c>
      <c r="V153" s="1348">
        <f t="shared" si="86"/>
        <v>3</v>
      </c>
      <c r="W153" s="1348">
        <f t="shared" si="87"/>
        <v>3</v>
      </c>
      <c r="X153" s="1348">
        <f t="shared" si="88"/>
        <v>3</v>
      </c>
      <c r="Y153" s="1348">
        <f t="shared" si="89"/>
        <v>3</v>
      </c>
      <c r="Z153" s="1348">
        <f t="shared" si="90"/>
        <v>3</v>
      </c>
      <c r="AA153" s="1349">
        <f t="shared" si="91"/>
        <v>3</v>
      </c>
      <c r="AB153" s="1347">
        <f t="shared" si="92"/>
        <v>3</v>
      </c>
      <c r="AC153" s="1348">
        <f t="shared" si="93"/>
        <v>3</v>
      </c>
      <c r="AD153" s="1348">
        <f t="shared" si="94"/>
        <v>3</v>
      </c>
      <c r="AE153" s="1348">
        <f t="shared" si="95"/>
        <v>3</v>
      </c>
      <c r="AF153" s="1348">
        <f t="shared" si="96"/>
        <v>3</v>
      </c>
      <c r="AG153" s="1348">
        <f t="shared" si="97"/>
        <v>3</v>
      </c>
      <c r="AH153" s="1349">
        <f t="shared" si="98"/>
        <v>3</v>
      </c>
      <c r="AI153" s="1350">
        <f t="shared" si="99"/>
        <v>3</v>
      </c>
      <c r="AJ153" s="1348">
        <f t="shared" si="100"/>
        <v>3</v>
      </c>
      <c r="AK153" s="1348">
        <f t="shared" si="101"/>
        <v>3</v>
      </c>
      <c r="AL153" s="1351">
        <f t="shared" si="102"/>
        <v>81</v>
      </c>
      <c r="AM153" s="1352">
        <f t="shared" si="103"/>
        <v>1.33</v>
      </c>
      <c r="AN153" s="2537">
        <f t="shared" si="104"/>
        <v>107.73</v>
      </c>
      <c r="AO153" s="2538"/>
      <c r="AP153" s="1317"/>
      <c r="AQ153" s="1317"/>
      <c r="AR153" s="1317"/>
    </row>
    <row r="154" spans="1:48">
      <c r="A154" s="1213"/>
      <c r="B154" s="1281" t="s">
        <v>2064</v>
      </c>
      <c r="C154" s="2534" t="str">
        <f t="shared" si="69"/>
        <v>②：早出（7：10～15：45）7.75ｈ</v>
      </c>
      <c r="D154" s="2535"/>
      <c r="E154" s="2536"/>
      <c r="F154" s="1346" t="str">
        <f t="shared" si="70"/>
        <v>②</v>
      </c>
      <c r="G154" s="1347">
        <f t="shared" si="71"/>
        <v>0</v>
      </c>
      <c r="H154" s="1348">
        <f t="shared" si="72"/>
        <v>0</v>
      </c>
      <c r="I154" s="1348">
        <f t="shared" si="73"/>
        <v>0</v>
      </c>
      <c r="J154" s="1348">
        <f t="shared" si="74"/>
        <v>0</v>
      </c>
      <c r="K154" s="1348">
        <f t="shared" si="75"/>
        <v>0</v>
      </c>
      <c r="L154" s="1348">
        <f t="shared" si="76"/>
        <v>0</v>
      </c>
      <c r="M154" s="1349">
        <f t="shared" si="77"/>
        <v>0</v>
      </c>
      <c r="N154" s="1347">
        <f t="shared" si="78"/>
        <v>0</v>
      </c>
      <c r="O154" s="1348">
        <f t="shared" si="79"/>
        <v>0</v>
      </c>
      <c r="P154" s="1348">
        <f t="shared" si="80"/>
        <v>0</v>
      </c>
      <c r="Q154" s="1348">
        <f t="shared" si="81"/>
        <v>0</v>
      </c>
      <c r="R154" s="1348">
        <f t="shared" si="82"/>
        <v>0</v>
      </c>
      <c r="S154" s="1348">
        <f t="shared" si="83"/>
        <v>0</v>
      </c>
      <c r="T154" s="1349">
        <f t="shared" si="84"/>
        <v>0</v>
      </c>
      <c r="U154" s="1347">
        <f t="shared" si="85"/>
        <v>0</v>
      </c>
      <c r="V154" s="1348">
        <f t="shared" si="86"/>
        <v>0</v>
      </c>
      <c r="W154" s="1348">
        <f t="shared" si="87"/>
        <v>0</v>
      </c>
      <c r="X154" s="1348">
        <f t="shared" si="88"/>
        <v>0</v>
      </c>
      <c r="Y154" s="1348">
        <f t="shared" si="89"/>
        <v>0</v>
      </c>
      <c r="Z154" s="1348">
        <f t="shared" si="90"/>
        <v>0</v>
      </c>
      <c r="AA154" s="1349">
        <f t="shared" si="91"/>
        <v>0</v>
      </c>
      <c r="AB154" s="1347">
        <f t="shared" si="92"/>
        <v>0</v>
      </c>
      <c r="AC154" s="1348">
        <f t="shared" si="93"/>
        <v>0</v>
      </c>
      <c r="AD154" s="1348">
        <f t="shared" si="94"/>
        <v>0</v>
      </c>
      <c r="AE154" s="1348">
        <f t="shared" si="95"/>
        <v>0</v>
      </c>
      <c r="AF154" s="1348">
        <f t="shared" si="96"/>
        <v>0</v>
      </c>
      <c r="AG154" s="1348">
        <f t="shared" si="97"/>
        <v>0</v>
      </c>
      <c r="AH154" s="1349">
        <f t="shared" si="98"/>
        <v>0</v>
      </c>
      <c r="AI154" s="1350">
        <f t="shared" si="99"/>
        <v>0</v>
      </c>
      <c r="AJ154" s="1348">
        <f t="shared" si="100"/>
        <v>0</v>
      </c>
      <c r="AK154" s="1348">
        <f t="shared" si="101"/>
        <v>0</v>
      </c>
      <c r="AL154" s="1351">
        <f t="shared" si="102"/>
        <v>0</v>
      </c>
      <c r="AM154" s="1352">
        <f t="shared" si="103"/>
        <v>2.08</v>
      </c>
      <c r="AN154" s="2537">
        <f t="shared" si="104"/>
        <v>0</v>
      </c>
      <c r="AO154" s="2538"/>
      <c r="AP154" s="1317"/>
      <c r="AQ154" s="1317"/>
      <c r="AR154" s="1317"/>
    </row>
    <row r="155" spans="1:48">
      <c r="A155" s="1213"/>
      <c r="B155" s="1281" t="s">
        <v>2065</v>
      </c>
      <c r="C155" s="2534" t="str">
        <f t="shared" si="69"/>
        <v>③：遅出（11：25～20：00）7.75ｈ</v>
      </c>
      <c r="D155" s="2535"/>
      <c r="E155" s="2536"/>
      <c r="F155" s="1346" t="str">
        <f t="shared" si="70"/>
        <v>③</v>
      </c>
      <c r="G155" s="1347">
        <f t="shared" si="71"/>
        <v>0</v>
      </c>
      <c r="H155" s="1348">
        <f t="shared" si="72"/>
        <v>0</v>
      </c>
      <c r="I155" s="1348">
        <f t="shared" si="73"/>
        <v>0</v>
      </c>
      <c r="J155" s="1348">
        <f t="shared" si="74"/>
        <v>0</v>
      </c>
      <c r="K155" s="1348">
        <f t="shared" si="75"/>
        <v>0</v>
      </c>
      <c r="L155" s="1348">
        <f t="shared" si="76"/>
        <v>0</v>
      </c>
      <c r="M155" s="1349">
        <f t="shared" si="77"/>
        <v>0</v>
      </c>
      <c r="N155" s="1347">
        <f t="shared" si="78"/>
        <v>0</v>
      </c>
      <c r="O155" s="1348">
        <f t="shared" si="79"/>
        <v>0</v>
      </c>
      <c r="P155" s="1348">
        <f t="shared" si="80"/>
        <v>0</v>
      </c>
      <c r="Q155" s="1348">
        <f t="shared" si="81"/>
        <v>0</v>
      </c>
      <c r="R155" s="1348">
        <f t="shared" si="82"/>
        <v>0</v>
      </c>
      <c r="S155" s="1348">
        <f t="shared" si="83"/>
        <v>0</v>
      </c>
      <c r="T155" s="1349">
        <f t="shared" si="84"/>
        <v>0</v>
      </c>
      <c r="U155" s="1347">
        <f t="shared" si="85"/>
        <v>0</v>
      </c>
      <c r="V155" s="1348">
        <f t="shared" si="86"/>
        <v>0</v>
      </c>
      <c r="W155" s="1348">
        <f t="shared" si="87"/>
        <v>0</v>
      </c>
      <c r="X155" s="1348">
        <f t="shared" si="88"/>
        <v>0</v>
      </c>
      <c r="Y155" s="1348">
        <f t="shared" si="89"/>
        <v>0</v>
      </c>
      <c r="Z155" s="1348">
        <f t="shared" si="90"/>
        <v>0</v>
      </c>
      <c r="AA155" s="1349">
        <f t="shared" si="91"/>
        <v>0</v>
      </c>
      <c r="AB155" s="1347">
        <f t="shared" si="92"/>
        <v>0</v>
      </c>
      <c r="AC155" s="1348">
        <f t="shared" si="93"/>
        <v>0</v>
      </c>
      <c r="AD155" s="1348">
        <f t="shared" si="94"/>
        <v>0</v>
      </c>
      <c r="AE155" s="1348">
        <f t="shared" si="95"/>
        <v>0</v>
      </c>
      <c r="AF155" s="1348">
        <f t="shared" si="96"/>
        <v>0</v>
      </c>
      <c r="AG155" s="1348">
        <f t="shared" si="97"/>
        <v>0</v>
      </c>
      <c r="AH155" s="1349">
        <f t="shared" si="98"/>
        <v>0</v>
      </c>
      <c r="AI155" s="1350">
        <f t="shared" si="99"/>
        <v>0</v>
      </c>
      <c r="AJ155" s="1348">
        <f t="shared" si="100"/>
        <v>0</v>
      </c>
      <c r="AK155" s="1348">
        <f t="shared" si="101"/>
        <v>0</v>
      </c>
      <c r="AL155" s="1351">
        <f t="shared" si="102"/>
        <v>0</v>
      </c>
      <c r="AM155" s="1352">
        <f t="shared" si="103"/>
        <v>2.5</v>
      </c>
      <c r="AN155" s="2537">
        <f t="shared" si="104"/>
        <v>0</v>
      </c>
      <c r="AO155" s="2538"/>
      <c r="AP155" s="1317"/>
      <c r="AQ155" s="1317"/>
      <c r="AR155" s="1317"/>
    </row>
    <row r="156" spans="1:48">
      <c r="A156" s="1213"/>
      <c r="B156" s="1281" t="s">
        <v>2066</v>
      </c>
      <c r="C156" s="2534" t="str">
        <f t="shared" si="69"/>
        <v>⑤：午前Ａ（8：40～12：40）4ｈ</v>
      </c>
      <c r="D156" s="2535"/>
      <c r="E156" s="2536"/>
      <c r="F156" s="1346" t="str">
        <f t="shared" si="70"/>
        <v>⑤</v>
      </c>
      <c r="G156" s="1347">
        <f t="shared" si="71"/>
        <v>0</v>
      </c>
      <c r="H156" s="1348">
        <f t="shared" si="72"/>
        <v>0</v>
      </c>
      <c r="I156" s="1348">
        <f t="shared" si="73"/>
        <v>0</v>
      </c>
      <c r="J156" s="1348">
        <f t="shared" si="74"/>
        <v>0</v>
      </c>
      <c r="K156" s="1348">
        <f t="shared" si="75"/>
        <v>0</v>
      </c>
      <c r="L156" s="1348">
        <f t="shared" si="76"/>
        <v>0</v>
      </c>
      <c r="M156" s="1349">
        <f t="shared" si="77"/>
        <v>0</v>
      </c>
      <c r="N156" s="1347">
        <f t="shared" si="78"/>
        <v>0</v>
      </c>
      <c r="O156" s="1348">
        <f t="shared" si="79"/>
        <v>0</v>
      </c>
      <c r="P156" s="1348">
        <f t="shared" si="80"/>
        <v>0</v>
      </c>
      <c r="Q156" s="1348">
        <f t="shared" si="81"/>
        <v>0</v>
      </c>
      <c r="R156" s="1348">
        <f t="shared" si="82"/>
        <v>0</v>
      </c>
      <c r="S156" s="1348">
        <f t="shared" si="83"/>
        <v>0</v>
      </c>
      <c r="T156" s="1349">
        <f t="shared" si="84"/>
        <v>0</v>
      </c>
      <c r="U156" s="1347">
        <f t="shared" si="85"/>
        <v>0</v>
      </c>
      <c r="V156" s="1348">
        <f t="shared" si="86"/>
        <v>0</v>
      </c>
      <c r="W156" s="1348">
        <f t="shared" si="87"/>
        <v>0</v>
      </c>
      <c r="X156" s="1348">
        <f t="shared" si="88"/>
        <v>0</v>
      </c>
      <c r="Y156" s="1348">
        <f t="shared" si="89"/>
        <v>0</v>
      </c>
      <c r="Z156" s="1348">
        <f t="shared" si="90"/>
        <v>0</v>
      </c>
      <c r="AA156" s="1349">
        <f t="shared" si="91"/>
        <v>0</v>
      </c>
      <c r="AB156" s="1347">
        <f t="shared" si="92"/>
        <v>0</v>
      </c>
      <c r="AC156" s="1348">
        <f t="shared" si="93"/>
        <v>0</v>
      </c>
      <c r="AD156" s="1348">
        <f t="shared" si="94"/>
        <v>0</v>
      </c>
      <c r="AE156" s="1348">
        <f t="shared" si="95"/>
        <v>0</v>
      </c>
      <c r="AF156" s="1348">
        <f t="shared" si="96"/>
        <v>0</v>
      </c>
      <c r="AG156" s="1348">
        <f t="shared" si="97"/>
        <v>0</v>
      </c>
      <c r="AH156" s="1349">
        <f t="shared" si="98"/>
        <v>0</v>
      </c>
      <c r="AI156" s="1350">
        <f t="shared" si="99"/>
        <v>0</v>
      </c>
      <c r="AJ156" s="1348">
        <f t="shared" si="100"/>
        <v>0</v>
      </c>
      <c r="AK156" s="1348">
        <f t="shared" si="101"/>
        <v>0</v>
      </c>
      <c r="AL156" s="1351">
        <f t="shared" si="102"/>
        <v>0</v>
      </c>
      <c r="AM156" s="1352">
        <f t="shared" si="103"/>
        <v>0.57999999999999996</v>
      </c>
      <c r="AN156" s="2537">
        <f t="shared" si="104"/>
        <v>0</v>
      </c>
      <c r="AO156" s="2538"/>
      <c r="AP156" s="1317"/>
      <c r="AQ156" s="1317"/>
      <c r="AR156" s="1317"/>
    </row>
    <row r="157" spans="1:48">
      <c r="A157" s="1213"/>
      <c r="B157" s="1281" t="s">
        <v>2067</v>
      </c>
      <c r="C157" s="2534" t="str">
        <f t="shared" si="69"/>
        <v>⑥：午後Ａ（13：30～17：30）4ｈ</v>
      </c>
      <c r="D157" s="2535"/>
      <c r="E157" s="2536"/>
      <c r="F157" s="1346" t="str">
        <f t="shared" si="70"/>
        <v>⑥</v>
      </c>
      <c r="G157" s="1347">
        <f t="shared" si="71"/>
        <v>0</v>
      </c>
      <c r="H157" s="1348">
        <f t="shared" si="72"/>
        <v>0</v>
      </c>
      <c r="I157" s="1348">
        <f t="shared" si="73"/>
        <v>0</v>
      </c>
      <c r="J157" s="1348">
        <f t="shared" si="74"/>
        <v>0</v>
      </c>
      <c r="K157" s="1348">
        <f t="shared" si="75"/>
        <v>0</v>
      </c>
      <c r="L157" s="1348">
        <f t="shared" si="76"/>
        <v>0</v>
      </c>
      <c r="M157" s="1349">
        <f t="shared" si="77"/>
        <v>0</v>
      </c>
      <c r="N157" s="1347">
        <f t="shared" si="78"/>
        <v>0</v>
      </c>
      <c r="O157" s="1348">
        <f t="shared" si="79"/>
        <v>0</v>
      </c>
      <c r="P157" s="1348">
        <f t="shared" si="80"/>
        <v>0</v>
      </c>
      <c r="Q157" s="1348">
        <f t="shared" si="81"/>
        <v>0</v>
      </c>
      <c r="R157" s="1348">
        <f t="shared" si="82"/>
        <v>0</v>
      </c>
      <c r="S157" s="1348">
        <f t="shared" si="83"/>
        <v>0</v>
      </c>
      <c r="T157" s="1349">
        <f t="shared" si="84"/>
        <v>0</v>
      </c>
      <c r="U157" s="1347">
        <f t="shared" si="85"/>
        <v>0</v>
      </c>
      <c r="V157" s="1348">
        <f t="shared" si="86"/>
        <v>0</v>
      </c>
      <c r="W157" s="1348">
        <f t="shared" si="87"/>
        <v>0</v>
      </c>
      <c r="X157" s="1348">
        <f t="shared" si="88"/>
        <v>0</v>
      </c>
      <c r="Y157" s="1348">
        <f t="shared" si="89"/>
        <v>0</v>
      </c>
      <c r="Z157" s="1348">
        <f t="shared" si="90"/>
        <v>0</v>
      </c>
      <c r="AA157" s="1349">
        <f t="shared" si="91"/>
        <v>0</v>
      </c>
      <c r="AB157" s="1347">
        <f t="shared" si="92"/>
        <v>0</v>
      </c>
      <c r="AC157" s="1348">
        <f t="shared" si="93"/>
        <v>0</v>
      </c>
      <c r="AD157" s="1348">
        <f t="shared" si="94"/>
        <v>0</v>
      </c>
      <c r="AE157" s="1348">
        <f t="shared" si="95"/>
        <v>0</v>
      </c>
      <c r="AF157" s="1348">
        <f t="shared" si="96"/>
        <v>0</v>
      </c>
      <c r="AG157" s="1348">
        <f t="shared" si="97"/>
        <v>0</v>
      </c>
      <c r="AH157" s="1349">
        <f t="shared" si="98"/>
        <v>0</v>
      </c>
      <c r="AI157" s="1350">
        <f t="shared" si="99"/>
        <v>0</v>
      </c>
      <c r="AJ157" s="1348">
        <f t="shared" si="100"/>
        <v>0</v>
      </c>
      <c r="AK157" s="1348">
        <f t="shared" si="101"/>
        <v>0</v>
      </c>
      <c r="AL157" s="1351">
        <f t="shared" si="102"/>
        <v>0</v>
      </c>
      <c r="AM157" s="1352">
        <f t="shared" si="103"/>
        <v>1</v>
      </c>
      <c r="AN157" s="2537">
        <f t="shared" si="104"/>
        <v>0</v>
      </c>
      <c r="AO157" s="2538"/>
      <c r="AP157" s="1317"/>
      <c r="AQ157" s="1317"/>
      <c r="AR157" s="1317"/>
    </row>
    <row r="158" spans="1:48">
      <c r="A158" s="1213"/>
      <c r="B158" s="1281" t="s">
        <v>2068</v>
      </c>
      <c r="C158" s="2534" t="str">
        <f t="shared" si="69"/>
        <v>⑦：日勤Ｂ（9：00～17：00）7ｈ</v>
      </c>
      <c r="D158" s="2535"/>
      <c r="E158" s="2536"/>
      <c r="F158" s="1346" t="str">
        <f t="shared" si="70"/>
        <v>⑦</v>
      </c>
      <c r="G158" s="1347">
        <f t="shared" si="71"/>
        <v>0</v>
      </c>
      <c r="H158" s="1348">
        <f t="shared" si="72"/>
        <v>0</v>
      </c>
      <c r="I158" s="1348">
        <f t="shared" si="73"/>
        <v>0</v>
      </c>
      <c r="J158" s="1348">
        <f t="shared" si="74"/>
        <v>0</v>
      </c>
      <c r="K158" s="1348">
        <f t="shared" si="75"/>
        <v>0</v>
      </c>
      <c r="L158" s="1348">
        <f t="shared" si="76"/>
        <v>0</v>
      </c>
      <c r="M158" s="1349">
        <f t="shared" si="77"/>
        <v>0</v>
      </c>
      <c r="N158" s="1347">
        <f t="shared" si="78"/>
        <v>0</v>
      </c>
      <c r="O158" s="1348">
        <f t="shared" si="79"/>
        <v>0</v>
      </c>
      <c r="P158" s="1348">
        <f t="shared" si="80"/>
        <v>0</v>
      </c>
      <c r="Q158" s="1348">
        <f t="shared" si="81"/>
        <v>0</v>
      </c>
      <c r="R158" s="1348">
        <f t="shared" si="82"/>
        <v>0</v>
      </c>
      <c r="S158" s="1348">
        <f t="shared" si="83"/>
        <v>0</v>
      </c>
      <c r="T158" s="1349">
        <f t="shared" si="84"/>
        <v>0</v>
      </c>
      <c r="U158" s="1347">
        <f t="shared" si="85"/>
        <v>0</v>
      </c>
      <c r="V158" s="1348">
        <f t="shared" si="86"/>
        <v>0</v>
      </c>
      <c r="W158" s="1348">
        <f t="shared" si="87"/>
        <v>0</v>
      </c>
      <c r="X158" s="1348">
        <f t="shared" si="88"/>
        <v>0</v>
      </c>
      <c r="Y158" s="1348">
        <f t="shared" si="89"/>
        <v>0</v>
      </c>
      <c r="Z158" s="1348">
        <f t="shared" si="90"/>
        <v>0</v>
      </c>
      <c r="AA158" s="1349">
        <f t="shared" si="91"/>
        <v>0</v>
      </c>
      <c r="AB158" s="1347">
        <f t="shared" si="92"/>
        <v>0</v>
      </c>
      <c r="AC158" s="1348">
        <f t="shared" si="93"/>
        <v>0</v>
      </c>
      <c r="AD158" s="1348">
        <f t="shared" si="94"/>
        <v>0</v>
      </c>
      <c r="AE158" s="1348">
        <f t="shared" si="95"/>
        <v>0</v>
      </c>
      <c r="AF158" s="1348">
        <f t="shared" si="96"/>
        <v>0</v>
      </c>
      <c r="AG158" s="1348">
        <f t="shared" si="97"/>
        <v>0</v>
      </c>
      <c r="AH158" s="1349">
        <f t="shared" si="98"/>
        <v>0</v>
      </c>
      <c r="AI158" s="1350">
        <f t="shared" si="99"/>
        <v>0</v>
      </c>
      <c r="AJ158" s="1348">
        <f t="shared" si="100"/>
        <v>0</v>
      </c>
      <c r="AK158" s="1348">
        <f t="shared" si="101"/>
        <v>0</v>
      </c>
      <c r="AL158" s="1351">
        <f t="shared" si="102"/>
        <v>0</v>
      </c>
      <c r="AM158" s="1352">
        <f t="shared" si="103"/>
        <v>0.75</v>
      </c>
      <c r="AN158" s="2537">
        <f t="shared" si="104"/>
        <v>0</v>
      </c>
      <c r="AO158" s="2538"/>
      <c r="AP158" s="1317"/>
      <c r="AQ158" s="1317"/>
      <c r="AR158" s="1317"/>
    </row>
    <row r="159" spans="1:48">
      <c r="A159" s="1213"/>
      <c r="B159" s="1281" t="s">
        <v>2069</v>
      </c>
      <c r="C159" s="2534" t="str">
        <f t="shared" si="69"/>
        <v>⑧：午前Ｂ（9：00～13：00）4ｈ</v>
      </c>
      <c r="D159" s="2535"/>
      <c r="E159" s="2536"/>
      <c r="F159" s="1346" t="str">
        <f t="shared" si="70"/>
        <v>⑧</v>
      </c>
      <c r="G159" s="1347">
        <f t="shared" si="71"/>
        <v>0</v>
      </c>
      <c r="H159" s="1348">
        <f t="shared" si="72"/>
        <v>0</v>
      </c>
      <c r="I159" s="1348">
        <f t="shared" si="73"/>
        <v>0</v>
      </c>
      <c r="J159" s="1348">
        <f t="shared" si="74"/>
        <v>0</v>
      </c>
      <c r="K159" s="1348">
        <f t="shared" si="75"/>
        <v>0</v>
      </c>
      <c r="L159" s="1348">
        <f t="shared" si="76"/>
        <v>0</v>
      </c>
      <c r="M159" s="1349">
        <f t="shared" si="77"/>
        <v>0</v>
      </c>
      <c r="N159" s="1347">
        <f t="shared" si="78"/>
        <v>0</v>
      </c>
      <c r="O159" s="1348">
        <f t="shared" si="79"/>
        <v>0</v>
      </c>
      <c r="P159" s="1348">
        <f t="shared" si="80"/>
        <v>0</v>
      </c>
      <c r="Q159" s="1348">
        <f t="shared" si="81"/>
        <v>0</v>
      </c>
      <c r="R159" s="1348">
        <f t="shared" si="82"/>
        <v>0</v>
      </c>
      <c r="S159" s="1348">
        <f t="shared" si="83"/>
        <v>0</v>
      </c>
      <c r="T159" s="1349">
        <f t="shared" si="84"/>
        <v>0</v>
      </c>
      <c r="U159" s="1347">
        <f t="shared" si="85"/>
        <v>0</v>
      </c>
      <c r="V159" s="1348">
        <f t="shared" si="86"/>
        <v>0</v>
      </c>
      <c r="W159" s="1348">
        <f t="shared" si="87"/>
        <v>0</v>
      </c>
      <c r="X159" s="1348">
        <f t="shared" si="88"/>
        <v>0</v>
      </c>
      <c r="Y159" s="1348">
        <f t="shared" si="89"/>
        <v>0</v>
      </c>
      <c r="Z159" s="1348">
        <f t="shared" si="90"/>
        <v>0</v>
      </c>
      <c r="AA159" s="1349">
        <f t="shared" si="91"/>
        <v>0</v>
      </c>
      <c r="AB159" s="1347">
        <f t="shared" si="92"/>
        <v>0</v>
      </c>
      <c r="AC159" s="1348">
        <f t="shared" si="93"/>
        <v>0</v>
      </c>
      <c r="AD159" s="1348">
        <f t="shared" si="94"/>
        <v>0</v>
      </c>
      <c r="AE159" s="1348">
        <f t="shared" si="95"/>
        <v>0</v>
      </c>
      <c r="AF159" s="1348">
        <f t="shared" si="96"/>
        <v>0</v>
      </c>
      <c r="AG159" s="1348">
        <f t="shared" si="97"/>
        <v>0</v>
      </c>
      <c r="AH159" s="1349">
        <f t="shared" si="98"/>
        <v>0</v>
      </c>
      <c r="AI159" s="1350">
        <f t="shared" si="99"/>
        <v>0</v>
      </c>
      <c r="AJ159" s="1348">
        <f t="shared" si="100"/>
        <v>0</v>
      </c>
      <c r="AK159" s="1348">
        <f t="shared" si="101"/>
        <v>0</v>
      </c>
      <c r="AL159" s="1351">
        <f t="shared" si="102"/>
        <v>0</v>
      </c>
      <c r="AM159" s="1352">
        <f t="shared" si="103"/>
        <v>0.25</v>
      </c>
      <c r="AN159" s="2537">
        <f t="shared" si="104"/>
        <v>0</v>
      </c>
      <c r="AO159" s="2538"/>
      <c r="AP159" s="1317"/>
      <c r="AQ159" s="1317"/>
      <c r="AR159" s="1317"/>
    </row>
    <row r="160" spans="1:48">
      <c r="A160" s="1213"/>
      <c r="B160" s="1281" t="s">
        <v>2070</v>
      </c>
      <c r="C160" s="2534" t="str">
        <f t="shared" si="69"/>
        <v>⑨：午後Ｂ（13：00～17：00）4ｈ</v>
      </c>
      <c r="D160" s="2535"/>
      <c r="E160" s="2536"/>
      <c r="F160" s="1346" t="str">
        <f t="shared" si="70"/>
        <v>⑨</v>
      </c>
      <c r="G160" s="1347">
        <f t="shared" si="71"/>
        <v>0</v>
      </c>
      <c r="H160" s="1348">
        <f t="shared" si="72"/>
        <v>0</v>
      </c>
      <c r="I160" s="1348">
        <f t="shared" si="73"/>
        <v>0</v>
      </c>
      <c r="J160" s="1348">
        <f t="shared" si="74"/>
        <v>0</v>
      </c>
      <c r="K160" s="1348">
        <f t="shared" si="75"/>
        <v>0</v>
      </c>
      <c r="L160" s="1348">
        <f t="shared" si="76"/>
        <v>0</v>
      </c>
      <c r="M160" s="1349">
        <f t="shared" si="77"/>
        <v>0</v>
      </c>
      <c r="N160" s="1347">
        <f t="shared" si="78"/>
        <v>0</v>
      </c>
      <c r="O160" s="1348">
        <f t="shared" si="79"/>
        <v>0</v>
      </c>
      <c r="P160" s="1348">
        <f t="shared" si="80"/>
        <v>0</v>
      </c>
      <c r="Q160" s="1348">
        <f t="shared" si="81"/>
        <v>0</v>
      </c>
      <c r="R160" s="1348">
        <f t="shared" si="82"/>
        <v>0</v>
      </c>
      <c r="S160" s="1348">
        <f t="shared" si="83"/>
        <v>0</v>
      </c>
      <c r="T160" s="1349">
        <f t="shared" si="84"/>
        <v>0</v>
      </c>
      <c r="U160" s="1347">
        <f t="shared" si="85"/>
        <v>0</v>
      </c>
      <c r="V160" s="1348">
        <f t="shared" si="86"/>
        <v>0</v>
      </c>
      <c r="W160" s="1348">
        <f t="shared" si="87"/>
        <v>0</v>
      </c>
      <c r="X160" s="1348">
        <f t="shared" si="88"/>
        <v>0</v>
      </c>
      <c r="Y160" s="1348">
        <f t="shared" si="89"/>
        <v>0</v>
      </c>
      <c r="Z160" s="1348">
        <f t="shared" si="90"/>
        <v>0</v>
      </c>
      <c r="AA160" s="1349">
        <f t="shared" si="91"/>
        <v>0</v>
      </c>
      <c r="AB160" s="1347">
        <f t="shared" si="92"/>
        <v>0</v>
      </c>
      <c r="AC160" s="1348">
        <f t="shared" si="93"/>
        <v>0</v>
      </c>
      <c r="AD160" s="1348">
        <f t="shared" si="94"/>
        <v>0</v>
      </c>
      <c r="AE160" s="1348">
        <f t="shared" si="95"/>
        <v>0</v>
      </c>
      <c r="AF160" s="1348">
        <f t="shared" si="96"/>
        <v>0</v>
      </c>
      <c r="AG160" s="1348">
        <f t="shared" si="97"/>
        <v>0</v>
      </c>
      <c r="AH160" s="1349">
        <f t="shared" si="98"/>
        <v>0</v>
      </c>
      <c r="AI160" s="1350">
        <f t="shared" si="99"/>
        <v>0</v>
      </c>
      <c r="AJ160" s="1348">
        <f t="shared" si="100"/>
        <v>0</v>
      </c>
      <c r="AK160" s="1348">
        <f t="shared" si="101"/>
        <v>0</v>
      </c>
      <c r="AL160" s="1351">
        <f t="shared" si="102"/>
        <v>0</v>
      </c>
      <c r="AM160" s="1352">
        <f t="shared" si="103"/>
        <v>0.5</v>
      </c>
      <c r="AN160" s="2537">
        <f t="shared" si="104"/>
        <v>0</v>
      </c>
      <c r="AO160" s="2538"/>
      <c r="AP160" s="1317"/>
      <c r="AQ160" s="1317"/>
      <c r="AR160" s="1317"/>
    </row>
    <row r="161" spans="1:44">
      <c r="A161" s="1213"/>
      <c r="B161" s="1281" t="s">
        <v>2071</v>
      </c>
      <c r="C161" s="2534" t="str">
        <f t="shared" si="69"/>
        <v>⑩：午後Ｃ（11：25～15：25）4ｈ</v>
      </c>
      <c r="D161" s="2535"/>
      <c r="E161" s="2536"/>
      <c r="F161" s="1346" t="str">
        <f t="shared" si="70"/>
        <v>⑩</v>
      </c>
      <c r="G161" s="1347">
        <f t="shared" si="71"/>
        <v>0</v>
      </c>
      <c r="H161" s="1348">
        <f t="shared" si="72"/>
        <v>0</v>
      </c>
      <c r="I161" s="1348">
        <f t="shared" si="73"/>
        <v>0</v>
      </c>
      <c r="J161" s="1348">
        <f t="shared" si="74"/>
        <v>0</v>
      </c>
      <c r="K161" s="1348">
        <f t="shared" si="75"/>
        <v>0</v>
      </c>
      <c r="L161" s="1348">
        <f t="shared" si="76"/>
        <v>0</v>
      </c>
      <c r="M161" s="1349">
        <f t="shared" si="77"/>
        <v>0</v>
      </c>
      <c r="N161" s="1347">
        <f t="shared" si="78"/>
        <v>0</v>
      </c>
      <c r="O161" s="1348">
        <f t="shared" si="79"/>
        <v>0</v>
      </c>
      <c r="P161" s="1348">
        <f t="shared" si="80"/>
        <v>0</v>
      </c>
      <c r="Q161" s="1348">
        <f t="shared" si="81"/>
        <v>0</v>
      </c>
      <c r="R161" s="1348">
        <f t="shared" si="82"/>
        <v>0</v>
      </c>
      <c r="S161" s="1348">
        <f t="shared" si="83"/>
        <v>0</v>
      </c>
      <c r="T161" s="1349">
        <f t="shared" si="84"/>
        <v>0</v>
      </c>
      <c r="U161" s="1347">
        <f t="shared" si="85"/>
        <v>0</v>
      </c>
      <c r="V161" s="1348">
        <f t="shared" si="86"/>
        <v>0</v>
      </c>
      <c r="W161" s="1348">
        <f t="shared" si="87"/>
        <v>0</v>
      </c>
      <c r="X161" s="1348">
        <f t="shared" si="88"/>
        <v>0</v>
      </c>
      <c r="Y161" s="1348">
        <f t="shared" si="89"/>
        <v>0</v>
      </c>
      <c r="Z161" s="1348">
        <f t="shared" si="90"/>
        <v>0</v>
      </c>
      <c r="AA161" s="1349">
        <f t="shared" si="91"/>
        <v>0</v>
      </c>
      <c r="AB161" s="1347">
        <f t="shared" si="92"/>
        <v>0</v>
      </c>
      <c r="AC161" s="1348">
        <f t="shared" si="93"/>
        <v>0</v>
      </c>
      <c r="AD161" s="1348">
        <f t="shared" si="94"/>
        <v>0</v>
      </c>
      <c r="AE161" s="1348">
        <f t="shared" si="95"/>
        <v>0</v>
      </c>
      <c r="AF161" s="1348">
        <f t="shared" si="96"/>
        <v>0</v>
      </c>
      <c r="AG161" s="1348">
        <f t="shared" si="97"/>
        <v>0</v>
      </c>
      <c r="AH161" s="1349">
        <f t="shared" si="98"/>
        <v>0</v>
      </c>
      <c r="AI161" s="1350">
        <f t="shared" si="99"/>
        <v>0</v>
      </c>
      <c r="AJ161" s="1348">
        <f t="shared" si="100"/>
        <v>0</v>
      </c>
      <c r="AK161" s="1348">
        <f t="shared" si="101"/>
        <v>0</v>
      </c>
      <c r="AL161" s="1351">
        <f t="shared" si="102"/>
        <v>0</v>
      </c>
      <c r="AM161" s="1352">
        <f t="shared" si="103"/>
        <v>0</v>
      </c>
      <c r="AN161" s="2537">
        <f t="shared" si="104"/>
        <v>0</v>
      </c>
      <c r="AO161" s="2538"/>
      <c r="AP161" s="1317"/>
      <c r="AQ161" s="1317"/>
      <c r="AR161" s="1317"/>
    </row>
    <row r="162" spans="1:44">
      <c r="A162" s="1213"/>
      <c r="B162" s="1281" t="s">
        <v>2072</v>
      </c>
      <c r="C162" s="2534" t="str">
        <f t="shared" si="69"/>
        <v>⑪：午後Ｄ（16：00～20：00）4ｈ</v>
      </c>
      <c r="D162" s="2535"/>
      <c r="E162" s="2536"/>
      <c r="F162" s="1346" t="str">
        <f t="shared" si="70"/>
        <v>⑪</v>
      </c>
      <c r="G162" s="1347">
        <f t="shared" si="71"/>
        <v>0</v>
      </c>
      <c r="H162" s="1348">
        <f t="shared" si="72"/>
        <v>0</v>
      </c>
      <c r="I162" s="1348">
        <f t="shared" si="73"/>
        <v>0</v>
      </c>
      <c r="J162" s="1348">
        <f t="shared" si="74"/>
        <v>0</v>
      </c>
      <c r="K162" s="1348">
        <f t="shared" si="75"/>
        <v>0</v>
      </c>
      <c r="L162" s="1348">
        <f t="shared" si="76"/>
        <v>0</v>
      </c>
      <c r="M162" s="1349">
        <f t="shared" si="77"/>
        <v>0</v>
      </c>
      <c r="N162" s="1347">
        <f t="shared" si="78"/>
        <v>0</v>
      </c>
      <c r="O162" s="1348">
        <f t="shared" si="79"/>
        <v>0</v>
      </c>
      <c r="P162" s="1348">
        <f t="shared" si="80"/>
        <v>0</v>
      </c>
      <c r="Q162" s="1348">
        <f t="shared" si="81"/>
        <v>0</v>
      </c>
      <c r="R162" s="1348">
        <f t="shared" si="82"/>
        <v>0</v>
      </c>
      <c r="S162" s="1348">
        <f t="shared" si="83"/>
        <v>0</v>
      </c>
      <c r="T162" s="1349">
        <f t="shared" si="84"/>
        <v>0</v>
      </c>
      <c r="U162" s="1347">
        <f t="shared" si="85"/>
        <v>0</v>
      </c>
      <c r="V162" s="1348">
        <f t="shared" si="86"/>
        <v>0</v>
      </c>
      <c r="W162" s="1348">
        <f t="shared" si="87"/>
        <v>0</v>
      </c>
      <c r="X162" s="1348">
        <f t="shared" si="88"/>
        <v>0</v>
      </c>
      <c r="Y162" s="1348">
        <f t="shared" si="89"/>
        <v>0</v>
      </c>
      <c r="Z162" s="1348">
        <f t="shared" si="90"/>
        <v>0</v>
      </c>
      <c r="AA162" s="1349">
        <f t="shared" si="91"/>
        <v>0</v>
      </c>
      <c r="AB162" s="1347">
        <f t="shared" si="92"/>
        <v>0</v>
      </c>
      <c r="AC162" s="1348">
        <f t="shared" si="93"/>
        <v>0</v>
      </c>
      <c r="AD162" s="1348">
        <f t="shared" si="94"/>
        <v>0</v>
      </c>
      <c r="AE162" s="1348">
        <f t="shared" si="95"/>
        <v>0</v>
      </c>
      <c r="AF162" s="1348">
        <f t="shared" si="96"/>
        <v>0</v>
      </c>
      <c r="AG162" s="1348">
        <f t="shared" si="97"/>
        <v>0</v>
      </c>
      <c r="AH162" s="1349">
        <f t="shared" si="98"/>
        <v>0</v>
      </c>
      <c r="AI162" s="1350">
        <f t="shared" si="99"/>
        <v>0</v>
      </c>
      <c r="AJ162" s="1348">
        <f t="shared" si="100"/>
        <v>0</v>
      </c>
      <c r="AK162" s="1348">
        <f t="shared" si="101"/>
        <v>0</v>
      </c>
      <c r="AL162" s="1351">
        <f t="shared" si="102"/>
        <v>0</v>
      </c>
      <c r="AM162" s="1352">
        <f t="shared" si="103"/>
        <v>3.5</v>
      </c>
      <c r="AN162" s="2537">
        <f t="shared" si="104"/>
        <v>0</v>
      </c>
      <c r="AO162" s="2538"/>
      <c r="AP162" s="1317"/>
      <c r="AQ162" s="1317"/>
      <c r="AR162" s="1317"/>
    </row>
    <row r="163" spans="1:44">
      <c r="A163" s="1213"/>
      <c r="B163" s="1281" t="s">
        <v>2073</v>
      </c>
      <c r="C163" s="2534" t="str">
        <f t="shared" si="69"/>
        <v>⑱：日勤Ｃ（8：40～17：00）7.5ｈ</v>
      </c>
      <c r="D163" s="2535"/>
      <c r="E163" s="2536"/>
      <c r="F163" s="1346" t="str">
        <f t="shared" si="70"/>
        <v>⑱</v>
      </c>
      <c r="G163" s="1347">
        <f t="shared" si="71"/>
        <v>0</v>
      </c>
      <c r="H163" s="1348">
        <f t="shared" si="72"/>
        <v>0</v>
      </c>
      <c r="I163" s="1348">
        <f t="shared" si="73"/>
        <v>0</v>
      </c>
      <c r="J163" s="1348">
        <f t="shared" si="74"/>
        <v>0</v>
      </c>
      <c r="K163" s="1348">
        <f t="shared" si="75"/>
        <v>0</v>
      </c>
      <c r="L163" s="1348">
        <f t="shared" si="76"/>
        <v>0</v>
      </c>
      <c r="M163" s="1349">
        <f t="shared" si="77"/>
        <v>0</v>
      </c>
      <c r="N163" s="1347">
        <f t="shared" si="78"/>
        <v>0</v>
      </c>
      <c r="O163" s="1348">
        <f t="shared" si="79"/>
        <v>0</v>
      </c>
      <c r="P163" s="1348">
        <f t="shared" si="80"/>
        <v>0</v>
      </c>
      <c r="Q163" s="1348">
        <f t="shared" si="81"/>
        <v>0</v>
      </c>
      <c r="R163" s="1348">
        <f t="shared" si="82"/>
        <v>0</v>
      </c>
      <c r="S163" s="1348">
        <f t="shared" si="83"/>
        <v>0</v>
      </c>
      <c r="T163" s="1349">
        <f t="shared" si="84"/>
        <v>0</v>
      </c>
      <c r="U163" s="1347">
        <f t="shared" si="85"/>
        <v>0</v>
      </c>
      <c r="V163" s="1348">
        <f t="shared" si="86"/>
        <v>0</v>
      </c>
      <c r="W163" s="1348">
        <f t="shared" si="87"/>
        <v>0</v>
      </c>
      <c r="X163" s="1348">
        <f t="shared" si="88"/>
        <v>0</v>
      </c>
      <c r="Y163" s="1348">
        <f t="shared" si="89"/>
        <v>0</v>
      </c>
      <c r="Z163" s="1348">
        <f t="shared" si="90"/>
        <v>0</v>
      </c>
      <c r="AA163" s="1349">
        <f t="shared" si="91"/>
        <v>0</v>
      </c>
      <c r="AB163" s="1347">
        <f t="shared" si="92"/>
        <v>0</v>
      </c>
      <c r="AC163" s="1348">
        <f t="shared" si="93"/>
        <v>0</v>
      </c>
      <c r="AD163" s="1348">
        <f t="shared" si="94"/>
        <v>0</v>
      </c>
      <c r="AE163" s="1348">
        <f t="shared" si="95"/>
        <v>0</v>
      </c>
      <c r="AF163" s="1348">
        <f t="shared" si="96"/>
        <v>0</v>
      </c>
      <c r="AG163" s="1348">
        <f t="shared" si="97"/>
        <v>0</v>
      </c>
      <c r="AH163" s="1349">
        <f t="shared" si="98"/>
        <v>0</v>
      </c>
      <c r="AI163" s="1350">
        <f t="shared" si="99"/>
        <v>0</v>
      </c>
      <c r="AJ163" s="1348">
        <f t="shared" si="100"/>
        <v>0</v>
      </c>
      <c r="AK163" s="1348">
        <f t="shared" si="101"/>
        <v>0</v>
      </c>
      <c r="AL163" s="1351">
        <f t="shared" si="102"/>
        <v>0</v>
      </c>
      <c r="AM163" s="1352">
        <f t="shared" si="103"/>
        <v>1.08</v>
      </c>
      <c r="AN163" s="2537">
        <f t="shared" si="104"/>
        <v>0</v>
      </c>
      <c r="AO163" s="2538"/>
      <c r="AP163" s="1317"/>
      <c r="AQ163" s="1317"/>
      <c r="AR163" s="1317"/>
    </row>
    <row r="164" spans="1:44">
      <c r="A164" s="1213"/>
      <c r="B164" s="1281" t="s">
        <v>2074</v>
      </c>
      <c r="C164" s="2534" t="str">
        <f t="shared" si="69"/>
        <v>⑲：午前Ｃ（9：00～13：00）4ｈ</v>
      </c>
      <c r="D164" s="2535"/>
      <c r="E164" s="2536"/>
      <c r="F164" s="1346" t="str">
        <f t="shared" si="70"/>
        <v>⑲</v>
      </c>
      <c r="G164" s="1347">
        <f t="shared" si="71"/>
        <v>0</v>
      </c>
      <c r="H164" s="1348">
        <f t="shared" si="72"/>
        <v>0</v>
      </c>
      <c r="I164" s="1348">
        <f t="shared" si="73"/>
        <v>0</v>
      </c>
      <c r="J164" s="1348">
        <f t="shared" si="74"/>
        <v>0</v>
      </c>
      <c r="K164" s="1348">
        <f t="shared" si="75"/>
        <v>0</v>
      </c>
      <c r="L164" s="1348">
        <f t="shared" si="76"/>
        <v>0</v>
      </c>
      <c r="M164" s="1349">
        <f t="shared" si="77"/>
        <v>0</v>
      </c>
      <c r="N164" s="1347">
        <f t="shared" si="78"/>
        <v>0</v>
      </c>
      <c r="O164" s="1348">
        <f t="shared" si="79"/>
        <v>0</v>
      </c>
      <c r="P164" s="1348">
        <f t="shared" si="80"/>
        <v>0</v>
      </c>
      <c r="Q164" s="1348">
        <f t="shared" si="81"/>
        <v>0</v>
      </c>
      <c r="R164" s="1348">
        <f t="shared" si="82"/>
        <v>0</v>
      </c>
      <c r="S164" s="1348">
        <f t="shared" si="83"/>
        <v>0</v>
      </c>
      <c r="T164" s="1349">
        <f t="shared" si="84"/>
        <v>0</v>
      </c>
      <c r="U164" s="1347">
        <f t="shared" si="85"/>
        <v>0</v>
      </c>
      <c r="V164" s="1348">
        <f t="shared" si="86"/>
        <v>0</v>
      </c>
      <c r="W164" s="1348">
        <f t="shared" si="87"/>
        <v>0</v>
      </c>
      <c r="X164" s="1348">
        <f t="shared" si="88"/>
        <v>0</v>
      </c>
      <c r="Y164" s="1348">
        <f t="shared" si="89"/>
        <v>0</v>
      </c>
      <c r="Z164" s="1348">
        <f t="shared" si="90"/>
        <v>0</v>
      </c>
      <c r="AA164" s="1349">
        <f t="shared" si="91"/>
        <v>0</v>
      </c>
      <c r="AB164" s="1347">
        <f t="shared" si="92"/>
        <v>0</v>
      </c>
      <c r="AC164" s="1348">
        <f t="shared" si="93"/>
        <v>0</v>
      </c>
      <c r="AD164" s="1348">
        <f t="shared" si="94"/>
        <v>0</v>
      </c>
      <c r="AE164" s="1348">
        <f t="shared" si="95"/>
        <v>0</v>
      </c>
      <c r="AF164" s="1348">
        <f t="shared" si="96"/>
        <v>0</v>
      </c>
      <c r="AG164" s="1348">
        <f t="shared" si="97"/>
        <v>0</v>
      </c>
      <c r="AH164" s="1349">
        <f t="shared" si="98"/>
        <v>0</v>
      </c>
      <c r="AI164" s="1350">
        <f t="shared" si="99"/>
        <v>0</v>
      </c>
      <c r="AJ164" s="1348">
        <f t="shared" si="100"/>
        <v>0</v>
      </c>
      <c r="AK164" s="1348">
        <f t="shared" si="101"/>
        <v>0</v>
      </c>
      <c r="AL164" s="1351">
        <f t="shared" si="102"/>
        <v>0</v>
      </c>
      <c r="AM164" s="1352">
        <f t="shared" si="103"/>
        <v>0.25</v>
      </c>
      <c r="AN164" s="2537">
        <f t="shared" si="104"/>
        <v>0</v>
      </c>
      <c r="AO164" s="2538"/>
      <c r="AP164" s="1317"/>
      <c r="AQ164" s="1317"/>
      <c r="AR164" s="1317"/>
    </row>
    <row r="165" spans="1:44">
      <c r="A165" s="1213"/>
      <c r="B165" s="1281" t="s">
        <v>2075</v>
      </c>
      <c r="C165" s="2534" t="str">
        <f t="shared" si="69"/>
        <v>⑳：午前Ｄ（7：10～11：10）4ｈ</v>
      </c>
      <c r="D165" s="2535"/>
      <c r="E165" s="2536"/>
      <c r="F165" s="1346" t="str">
        <f t="shared" si="70"/>
        <v>⑳</v>
      </c>
      <c r="G165" s="1347">
        <f t="shared" si="71"/>
        <v>0</v>
      </c>
      <c r="H165" s="1348">
        <f t="shared" si="72"/>
        <v>0</v>
      </c>
      <c r="I165" s="1348">
        <f t="shared" si="73"/>
        <v>0</v>
      </c>
      <c r="J165" s="1348">
        <f t="shared" si="74"/>
        <v>0</v>
      </c>
      <c r="K165" s="1348">
        <f t="shared" si="75"/>
        <v>0</v>
      </c>
      <c r="L165" s="1348">
        <f t="shared" si="76"/>
        <v>0</v>
      </c>
      <c r="M165" s="1349">
        <f t="shared" si="77"/>
        <v>0</v>
      </c>
      <c r="N165" s="1347">
        <f t="shared" si="78"/>
        <v>0</v>
      </c>
      <c r="O165" s="1348">
        <f t="shared" si="79"/>
        <v>0</v>
      </c>
      <c r="P165" s="1348">
        <f t="shared" si="80"/>
        <v>0</v>
      </c>
      <c r="Q165" s="1348">
        <f t="shared" si="81"/>
        <v>0</v>
      </c>
      <c r="R165" s="1348">
        <f t="shared" si="82"/>
        <v>0</v>
      </c>
      <c r="S165" s="1348">
        <f t="shared" si="83"/>
        <v>0</v>
      </c>
      <c r="T165" s="1349">
        <f t="shared" si="84"/>
        <v>0</v>
      </c>
      <c r="U165" s="1347">
        <f t="shared" si="85"/>
        <v>0</v>
      </c>
      <c r="V165" s="1348">
        <f t="shared" si="86"/>
        <v>0</v>
      </c>
      <c r="W165" s="1348">
        <f t="shared" si="87"/>
        <v>0</v>
      </c>
      <c r="X165" s="1348">
        <f t="shared" si="88"/>
        <v>0</v>
      </c>
      <c r="Y165" s="1348">
        <f t="shared" si="89"/>
        <v>0</v>
      </c>
      <c r="Z165" s="1348">
        <f t="shared" si="90"/>
        <v>0</v>
      </c>
      <c r="AA165" s="1349">
        <f t="shared" si="91"/>
        <v>0</v>
      </c>
      <c r="AB165" s="1347">
        <f t="shared" si="92"/>
        <v>0</v>
      </c>
      <c r="AC165" s="1348">
        <f t="shared" si="93"/>
        <v>0</v>
      </c>
      <c r="AD165" s="1348">
        <f t="shared" si="94"/>
        <v>0</v>
      </c>
      <c r="AE165" s="1348">
        <f t="shared" si="95"/>
        <v>0</v>
      </c>
      <c r="AF165" s="1348">
        <f t="shared" si="96"/>
        <v>0</v>
      </c>
      <c r="AG165" s="1348">
        <f t="shared" si="97"/>
        <v>0</v>
      </c>
      <c r="AH165" s="1349">
        <f t="shared" si="98"/>
        <v>0</v>
      </c>
      <c r="AI165" s="1350">
        <f t="shared" si="99"/>
        <v>0</v>
      </c>
      <c r="AJ165" s="1348">
        <f t="shared" si="100"/>
        <v>0</v>
      </c>
      <c r="AK165" s="1348">
        <f t="shared" si="101"/>
        <v>0</v>
      </c>
      <c r="AL165" s="1351">
        <f t="shared" si="102"/>
        <v>0</v>
      </c>
      <c r="AM165" s="1352">
        <f t="shared" si="103"/>
        <v>2.08</v>
      </c>
      <c r="AN165" s="2537">
        <f t="shared" si="104"/>
        <v>0</v>
      </c>
      <c r="AO165" s="2538"/>
      <c r="AP165" s="1317"/>
      <c r="AQ165" s="1317"/>
      <c r="AR165" s="1317"/>
    </row>
    <row r="166" spans="1:44">
      <c r="A166" s="1213"/>
      <c r="B166" s="1281" t="s">
        <v>2076</v>
      </c>
      <c r="C166" s="2534" t="str">
        <f t="shared" si="69"/>
        <v>公：公休（～）ｈ</v>
      </c>
      <c r="D166" s="2535"/>
      <c r="E166" s="2536"/>
      <c r="F166" s="1346" t="str">
        <f t="shared" si="70"/>
        <v>公</v>
      </c>
      <c r="G166" s="1347">
        <f t="shared" si="71"/>
        <v>0</v>
      </c>
      <c r="H166" s="1348">
        <f t="shared" si="72"/>
        <v>0</v>
      </c>
      <c r="I166" s="1348">
        <f t="shared" si="73"/>
        <v>0</v>
      </c>
      <c r="J166" s="1348">
        <f t="shared" si="74"/>
        <v>0</v>
      </c>
      <c r="K166" s="1348">
        <f t="shared" si="75"/>
        <v>0</v>
      </c>
      <c r="L166" s="1348">
        <f t="shared" si="76"/>
        <v>0</v>
      </c>
      <c r="M166" s="1349">
        <f t="shared" si="77"/>
        <v>0</v>
      </c>
      <c r="N166" s="1347">
        <f t="shared" si="78"/>
        <v>0</v>
      </c>
      <c r="O166" s="1348">
        <f t="shared" si="79"/>
        <v>0</v>
      </c>
      <c r="P166" s="1348">
        <f t="shared" si="80"/>
        <v>0</v>
      </c>
      <c r="Q166" s="1348">
        <f t="shared" si="81"/>
        <v>0</v>
      </c>
      <c r="R166" s="1348">
        <f t="shared" si="82"/>
        <v>0</v>
      </c>
      <c r="S166" s="1348">
        <f t="shared" si="83"/>
        <v>0</v>
      </c>
      <c r="T166" s="1349">
        <f t="shared" si="84"/>
        <v>0</v>
      </c>
      <c r="U166" s="1347">
        <f t="shared" si="85"/>
        <v>0</v>
      </c>
      <c r="V166" s="1348">
        <f t="shared" si="86"/>
        <v>0</v>
      </c>
      <c r="W166" s="1348">
        <f t="shared" si="87"/>
        <v>0</v>
      </c>
      <c r="X166" s="1348">
        <f t="shared" si="88"/>
        <v>0</v>
      </c>
      <c r="Y166" s="1348">
        <f t="shared" si="89"/>
        <v>0</v>
      </c>
      <c r="Z166" s="1348">
        <f t="shared" si="90"/>
        <v>0</v>
      </c>
      <c r="AA166" s="1349">
        <f t="shared" si="91"/>
        <v>0</v>
      </c>
      <c r="AB166" s="1347">
        <f t="shared" si="92"/>
        <v>0</v>
      </c>
      <c r="AC166" s="1348">
        <f t="shared" si="93"/>
        <v>0</v>
      </c>
      <c r="AD166" s="1348">
        <f t="shared" si="94"/>
        <v>0</v>
      </c>
      <c r="AE166" s="1348">
        <f t="shared" si="95"/>
        <v>0</v>
      </c>
      <c r="AF166" s="1348">
        <f t="shared" si="96"/>
        <v>0</v>
      </c>
      <c r="AG166" s="1348">
        <f t="shared" si="97"/>
        <v>0</v>
      </c>
      <c r="AH166" s="1349">
        <f t="shared" si="98"/>
        <v>0</v>
      </c>
      <c r="AI166" s="1350">
        <f t="shared" si="99"/>
        <v>0</v>
      </c>
      <c r="AJ166" s="1348">
        <f t="shared" si="100"/>
        <v>0</v>
      </c>
      <c r="AK166" s="1348">
        <f t="shared" si="101"/>
        <v>0</v>
      </c>
      <c r="AL166" s="1351">
        <f t="shared" si="102"/>
        <v>0</v>
      </c>
      <c r="AM166" s="1352">
        <f t="shared" si="103"/>
        <v>0</v>
      </c>
      <c r="AN166" s="2537">
        <f t="shared" si="104"/>
        <v>0</v>
      </c>
      <c r="AO166" s="2538"/>
      <c r="AP166" s="1317"/>
      <c r="AQ166" s="1317"/>
      <c r="AR166" s="1317"/>
    </row>
    <row r="167" spans="1:44">
      <c r="A167" s="1213"/>
      <c r="B167" s="1281" t="s">
        <v>2077</v>
      </c>
      <c r="C167" s="2534" t="str">
        <f t="shared" si="69"/>
        <v>有：有休（～）ｈ</v>
      </c>
      <c r="D167" s="2535"/>
      <c r="E167" s="2536"/>
      <c r="F167" s="1346" t="str">
        <f t="shared" si="70"/>
        <v>有</v>
      </c>
      <c r="G167" s="1347">
        <f t="shared" si="71"/>
        <v>0</v>
      </c>
      <c r="H167" s="1348">
        <f t="shared" si="72"/>
        <v>0</v>
      </c>
      <c r="I167" s="1348">
        <f t="shared" si="73"/>
        <v>0</v>
      </c>
      <c r="J167" s="1348">
        <f t="shared" si="74"/>
        <v>0</v>
      </c>
      <c r="K167" s="1348">
        <f t="shared" si="75"/>
        <v>0</v>
      </c>
      <c r="L167" s="1348">
        <f t="shared" si="76"/>
        <v>0</v>
      </c>
      <c r="M167" s="1349">
        <f t="shared" si="77"/>
        <v>0</v>
      </c>
      <c r="N167" s="1347">
        <f t="shared" si="78"/>
        <v>0</v>
      </c>
      <c r="O167" s="1348">
        <f t="shared" si="79"/>
        <v>0</v>
      </c>
      <c r="P167" s="1348">
        <f t="shared" si="80"/>
        <v>0</v>
      </c>
      <c r="Q167" s="1348">
        <f t="shared" si="81"/>
        <v>0</v>
      </c>
      <c r="R167" s="1348">
        <f t="shared" si="82"/>
        <v>0</v>
      </c>
      <c r="S167" s="1348">
        <f t="shared" si="83"/>
        <v>0</v>
      </c>
      <c r="T167" s="1349">
        <f t="shared" si="84"/>
        <v>0</v>
      </c>
      <c r="U167" s="1347">
        <f t="shared" si="85"/>
        <v>0</v>
      </c>
      <c r="V167" s="1348">
        <f t="shared" si="86"/>
        <v>0</v>
      </c>
      <c r="W167" s="1348">
        <f t="shared" si="87"/>
        <v>0</v>
      </c>
      <c r="X167" s="1348">
        <f t="shared" si="88"/>
        <v>0</v>
      </c>
      <c r="Y167" s="1348">
        <f t="shared" si="89"/>
        <v>0</v>
      </c>
      <c r="Z167" s="1348">
        <f t="shared" si="90"/>
        <v>0</v>
      </c>
      <c r="AA167" s="1349">
        <f t="shared" si="91"/>
        <v>0</v>
      </c>
      <c r="AB167" s="1347">
        <f t="shared" si="92"/>
        <v>0</v>
      </c>
      <c r="AC167" s="1348">
        <f t="shared" si="93"/>
        <v>0</v>
      </c>
      <c r="AD167" s="1348">
        <f t="shared" si="94"/>
        <v>0</v>
      </c>
      <c r="AE167" s="1348">
        <f t="shared" si="95"/>
        <v>0</v>
      </c>
      <c r="AF167" s="1348">
        <f t="shared" si="96"/>
        <v>0</v>
      </c>
      <c r="AG167" s="1348">
        <f t="shared" si="97"/>
        <v>0</v>
      </c>
      <c r="AH167" s="1349">
        <f t="shared" si="98"/>
        <v>0</v>
      </c>
      <c r="AI167" s="1350">
        <f t="shared" si="99"/>
        <v>0</v>
      </c>
      <c r="AJ167" s="1348">
        <f t="shared" si="100"/>
        <v>0</v>
      </c>
      <c r="AK167" s="1348">
        <f t="shared" si="101"/>
        <v>0</v>
      </c>
      <c r="AL167" s="1351">
        <f t="shared" si="102"/>
        <v>0</v>
      </c>
      <c r="AM167" s="1352">
        <f t="shared" si="103"/>
        <v>0</v>
      </c>
      <c r="AN167" s="2537">
        <f t="shared" si="104"/>
        <v>0</v>
      </c>
      <c r="AO167" s="2538"/>
      <c r="AP167" s="1317"/>
      <c r="AQ167" s="1317"/>
      <c r="AR167" s="1317"/>
    </row>
    <row r="168" spans="1:44">
      <c r="A168" s="1213"/>
      <c r="B168" s="1281" t="s">
        <v>2078</v>
      </c>
      <c r="C168" s="2534" t="str">
        <f t="shared" si="69"/>
        <v>欠：欠勤（～）ｈ</v>
      </c>
      <c r="D168" s="2535"/>
      <c r="E168" s="2536"/>
      <c r="F168" s="1346" t="str">
        <f t="shared" si="70"/>
        <v>欠</v>
      </c>
      <c r="G168" s="1347">
        <f t="shared" si="71"/>
        <v>0</v>
      </c>
      <c r="H168" s="1348">
        <f t="shared" si="72"/>
        <v>0</v>
      </c>
      <c r="I168" s="1348">
        <f t="shared" si="73"/>
        <v>0</v>
      </c>
      <c r="J168" s="1348">
        <f t="shared" si="74"/>
        <v>0</v>
      </c>
      <c r="K168" s="1348">
        <f t="shared" si="75"/>
        <v>0</v>
      </c>
      <c r="L168" s="1348">
        <f t="shared" si="76"/>
        <v>0</v>
      </c>
      <c r="M168" s="1349">
        <f t="shared" si="77"/>
        <v>0</v>
      </c>
      <c r="N168" s="1347">
        <f t="shared" si="78"/>
        <v>0</v>
      </c>
      <c r="O168" s="1348">
        <f t="shared" si="79"/>
        <v>0</v>
      </c>
      <c r="P168" s="1348">
        <f t="shared" si="80"/>
        <v>0</v>
      </c>
      <c r="Q168" s="1348">
        <f t="shared" si="81"/>
        <v>0</v>
      </c>
      <c r="R168" s="1348">
        <f t="shared" si="82"/>
        <v>0</v>
      </c>
      <c r="S168" s="1348">
        <f t="shared" si="83"/>
        <v>0</v>
      </c>
      <c r="T168" s="1349">
        <f t="shared" si="84"/>
        <v>0</v>
      </c>
      <c r="U168" s="1347">
        <f t="shared" si="85"/>
        <v>0</v>
      </c>
      <c r="V168" s="1348">
        <f t="shared" si="86"/>
        <v>0</v>
      </c>
      <c r="W168" s="1348">
        <f t="shared" si="87"/>
        <v>0</v>
      </c>
      <c r="X168" s="1348">
        <f t="shared" si="88"/>
        <v>0</v>
      </c>
      <c r="Y168" s="1348">
        <f t="shared" si="89"/>
        <v>0</v>
      </c>
      <c r="Z168" s="1348">
        <f t="shared" si="90"/>
        <v>0</v>
      </c>
      <c r="AA168" s="1349">
        <f t="shared" si="91"/>
        <v>0</v>
      </c>
      <c r="AB168" s="1347">
        <f t="shared" si="92"/>
        <v>0</v>
      </c>
      <c r="AC168" s="1348">
        <f t="shared" si="93"/>
        <v>0</v>
      </c>
      <c r="AD168" s="1348">
        <f t="shared" si="94"/>
        <v>0</v>
      </c>
      <c r="AE168" s="1348">
        <f t="shared" si="95"/>
        <v>0</v>
      </c>
      <c r="AF168" s="1348">
        <f t="shared" si="96"/>
        <v>0</v>
      </c>
      <c r="AG168" s="1348">
        <f t="shared" si="97"/>
        <v>0</v>
      </c>
      <c r="AH168" s="1349">
        <f t="shared" si="98"/>
        <v>0</v>
      </c>
      <c r="AI168" s="1350">
        <f t="shared" si="99"/>
        <v>0</v>
      </c>
      <c r="AJ168" s="1348">
        <f t="shared" si="100"/>
        <v>0</v>
      </c>
      <c r="AK168" s="1348">
        <f t="shared" si="101"/>
        <v>0</v>
      </c>
      <c r="AL168" s="1351">
        <f t="shared" si="102"/>
        <v>0</v>
      </c>
      <c r="AM168" s="1352">
        <f t="shared" si="103"/>
        <v>0</v>
      </c>
      <c r="AN168" s="2537">
        <f t="shared" si="104"/>
        <v>0</v>
      </c>
      <c r="AO168" s="2538"/>
      <c r="AP168" s="1317"/>
      <c r="AQ168" s="1317"/>
      <c r="AR168" s="1317"/>
    </row>
    <row r="169" spans="1:44">
      <c r="A169" s="1213"/>
      <c r="B169" s="1281" t="s">
        <v>2079</v>
      </c>
      <c r="C169" s="2534" t="str">
        <f t="shared" si="69"/>
        <v>特：特休（～）ｈ</v>
      </c>
      <c r="D169" s="2535"/>
      <c r="E169" s="2536"/>
      <c r="F169" s="1346" t="str">
        <f t="shared" si="70"/>
        <v>特</v>
      </c>
      <c r="G169" s="1347">
        <f t="shared" si="71"/>
        <v>0</v>
      </c>
      <c r="H169" s="1348">
        <f t="shared" si="72"/>
        <v>0</v>
      </c>
      <c r="I169" s="1348">
        <f t="shared" si="73"/>
        <v>0</v>
      </c>
      <c r="J169" s="1348">
        <f t="shared" si="74"/>
        <v>0</v>
      </c>
      <c r="K169" s="1348">
        <f t="shared" si="75"/>
        <v>0</v>
      </c>
      <c r="L169" s="1348">
        <f t="shared" si="76"/>
        <v>0</v>
      </c>
      <c r="M169" s="1349">
        <f t="shared" si="77"/>
        <v>0</v>
      </c>
      <c r="N169" s="1347">
        <f t="shared" si="78"/>
        <v>0</v>
      </c>
      <c r="O169" s="1348">
        <f t="shared" si="79"/>
        <v>0</v>
      </c>
      <c r="P169" s="1348">
        <f t="shared" si="80"/>
        <v>0</v>
      </c>
      <c r="Q169" s="1348">
        <f t="shared" si="81"/>
        <v>0</v>
      </c>
      <c r="R169" s="1348">
        <f t="shared" si="82"/>
        <v>0</v>
      </c>
      <c r="S169" s="1348">
        <f t="shared" si="83"/>
        <v>0</v>
      </c>
      <c r="T169" s="1349">
        <f t="shared" si="84"/>
        <v>0</v>
      </c>
      <c r="U169" s="1347">
        <f t="shared" si="85"/>
        <v>0</v>
      </c>
      <c r="V169" s="1348">
        <f t="shared" si="86"/>
        <v>0</v>
      </c>
      <c r="W169" s="1348">
        <f t="shared" si="87"/>
        <v>0</v>
      </c>
      <c r="X169" s="1348">
        <f t="shared" si="88"/>
        <v>0</v>
      </c>
      <c r="Y169" s="1348">
        <f t="shared" si="89"/>
        <v>0</v>
      </c>
      <c r="Z169" s="1348">
        <f t="shared" si="90"/>
        <v>0</v>
      </c>
      <c r="AA169" s="1349">
        <f t="shared" si="91"/>
        <v>0</v>
      </c>
      <c r="AB169" s="1347">
        <f t="shared" si="92"/>
        <v>0</v>
      </c>
      <c r="AC169" s="1348">
        <f t="shared" si="93"/>
        <v>0</v>
      </c>
      <c r="AD169" s="1348">
        <f t="shared" si="94"/>
        <v>0</v>
      </c>
      <c r="AE169" s="1348">
        <f t="shared" si="95"/>
        <v>0</v>
      </c>
      <c r="AF169" s="1348">
        <f t="shared" si="96"/>
        <v>0</v>
      </c>
      <c r="AG169" s="1348">
        <f t="shared" si="97"/>
        <v>0</v>
      </c>
      <c r="AH169" s="1349">
        <f t="shared" si="98"/>
        <v>0</v>
      </c>
      <c r="AI169" s="1350">
        <f t="shared" si="99"/>
        <v>0</v>
      </c>
      <c r="AJ169" s="1348">
        <f t="shared" si="100"/>
        <v>0</v>
      </c>
      <c r="AK169" s="1348">
        <f t="shared" si="101"/>
        <v>0</v>
      </c>
      <c r="AL169" s="1351">
        <f t="shared" si="102"/>
        <v>0</v>
      </c>
      <c r="AM169" s="1352">
        <f t="shared" si="103"/>
        <v>0</v>
      </c>
      <c r="AN169" s="2537">
        <f t="shared" si="104"/>
        <v>0</v>
      </c>
      <c r="AO169" s="2538"/>
      <c r="AP169" s="1317"/>
      <c r="AQ169" s="1317"/>
      <c r="AR169" s="1317"/>
    </row>
    <row r="170" spans="1:44">
      <c r="A170" s="1213"/>
      <c r="B170" s="1281" t="s">
        <v>2080</v>
      </c>
      <c r="C170" s="2534" t="str">
        <f t="shared" si="69"/>
        <v>-：（～）ｈ</v>
      </c>
      <c r="D170" s="2535"/>
      <c r="E170" s="2536"/>
      <c r="F170" s="1346" t="str">
        <f t="shared" si="70"/>
        <v>-</v>
      </c>
      <c r="G170" s="1347">
        <f t="shared" si="71"/>
        <v>0</v>
      </c>
      <c r="H170" s="1348">
        <f t="shared" si="72"/>
        <v>0</v>
      </c>
      <c r="I170" s="1348">
        <f t="shared" si="73"/>
        <v>0</v>
      </c>
      <c r="J170" s="1348">
        <f t="shared" si="74"/>
        <v>0</v>
      </c>
      <c r="K170" s="1348">
        <f t="shared" si="75"/>
        <v>0</v>
      </c>
      <c r="L170" s="1348">
        <f t="shared" si="76"/>
        <v>0</v>
      </c>
      <c r="M170" s="1349">
        <f t="shared" si="77"/>
        <v>0</v>
      </c>
      <c r="N170" s="1347">
        <f t="shared" si="78"/>
        <v>0</v>
      </c>
      <c r="O170" s="1348">
        <f t="shared" si="79"/>
        <v>0</v>
      </c>
      <c r="P170" s="1348">
        <f t="shared" si="80"/>
        <v>0</v>
      </c>
      <c r="Q170" s="1348">
        <f t="shared" si="81"/>
        <v>0</v>
      </c>
      <c r="R170" s="1348">
        <f t="shared" si="82"/>
        <v>0</v>
      </c>
      <c r="S170" s="1348">
        <f t="shared" si="83"/>
        <v>0</v>
      </c>
      <c r="T170" s="1349">
        <f t="shared" si="84"/>
        <v>0</v>
      </c>
      <c r="U170" s="1347">
        <f t="shared" si="85"/>
        <v>0</v>
      </c>
      <c r="V170" s="1348">
        <f t="shared" si="86"/>
        <v>0</v>
      </c>
      <c r="W170" s="1348">
        <f t="shared" si="87"/>
        <v>0</v>
      </c>
      <c r="X170" s="1348">
        <f t="shared" si="88"/>
        <v>0</v>
      </c>
      <c r="Y170" s="1348">
        <f t="shared" si="89"/>
        <v>0</v>
      </c>
      <c r="Z170" s="1348">
        <f t="shared" si="90"/>
        <v>0</v>
      </c>
      <c r="AA170" s="1349">
        <f t="shared" si="91"/>
        <v>0</v>
      </c>
      <c r="AB170" s="1347">
        <f t="shared" si="92"/>
        <v>0</v>
      </c>
      <c r="AC170" s="1348">
        <f t="shared" si="93"/>
        <v>0</v>
      </c>
      <c r="AD170" s="1348">
        <f t="shared" si="94"/>
        <v>0</v>
      </c>
      <c r="AE170" s="1348">
        <f t="shared" si="95"/>
        <v>0</v>
      </c>
      <c r="AF170" s="1348">
        <f t="shared" si="96"/>
        <v>0</v>
      </c>
      <c r="AG170" s="1348">
        <f t="shared" si="97"/>
        <v>0</v>
      </c>
      <c r="AH170" s="1349">
        <f t="shared" si="98"/>
        <v>0</v>
      </c>
      <c r="AI170" s="1350">
        <f t="shared" si="99"/>
        <v>0</v>
      </c>
      <c r="AJ170" s="1348">
        <f t="shared" si="100"/>
        <v>0</v>
      </c>
      <c r="AK170" s="1348">
        <f t="shared" si="101"/>
        <v>0</v>
      </c>
      <c r="AL170" s="1351">
        <f t="shared" si="102"/>
        <v>0</v>
      </c>
      <c r="AM170" s="1352">
        <f t="shared" si="103"/>
        <v>0</v>
      </c>
      <c r="AN170" s="2537">
        <f t="shared" si="104"/>
        <v>0</v>
      </c>
      <c r="AO170" s="2538"/>
      <c r="AP170" s="1317"/>
      <c r="AQ170" s="1317"/>
      <c r="AR170" s="1317"/>
    </row>
    <row r="171" spans="1:44">
      <c r="A171" s="1213"/>
      <c r="B171" s="1281" t="s">
        <v>2081</v>
      </c>
      <c r="C171" s="2534" t="str">
        <f t="shared" si="69"/>
        <v>-：（～）ｈ</v>
      </c>
      <c r="D171" s="2535"/>
      <c r="E171" s="2536"/>
      <c r="F171" s="1346" t="str">
        <f t="shared" si="70"/>
        <v>-</v>
      </c>
      <c r="G171" s="1347">
        <f t="shared" si="71"/>
        <v>0</v>
      </c>
      <c r="H171" s="1348">
        <f t="shared" si="72"/>
        <v>0</v>
      </c>
      <c r="I171" s="1348">
        <f t="shared" si="73"/>
        <v>0</v>
      </c>
      <c r="J171" s="1348">
        <f t="shared" si="74"/>
        <v>0</v>
      </c>
      <c r="K171" s="1348">
        <f t="shared" si="75"/>
        <v>0</v>
      </c>
      <c r="L171" s="1348">
        <f t="shared" si="76"/>
        <v>0</v>
      </c>
      <c r="M171" s="1349">
        <f t="shared" si="77"/>
        <v>0</v>
      </c>
      <c r="N171" s="1347">
        <f t="shared" si="78"/>
        <v>0</v>
      </c>
      <c r="O171" s="1348">
        <f t="shared" si="79"/>
        <v>0</v>
      </c>
      <c r="P171" s="1348">
        <f t="shared" si="80"/>
        <v>0</v>
      </c>
      <c r="Q171" s="1348">
        <f t="shared" si="81"/>
        <v>0</v>
      </c>
      <c r="R171" s="1348">
        <f t="shared" si="82"/>
        <v>0</v>
      </c>
      <c r="S171" s="1348">
        <f t="shared" si="83"/>
        <v>0</v>
      </c>
      <c r="T171" s="1349">
        <f t="shared" si="84"/>
        <v>0</v>
      </c>
      <c r="U171" s="1347">
        <f t="shared" si="85"/>
        <v>0</v>
      </c>
      <c r="V171" s="1348">
        <f t="shared" si="86"/>
        <v>0</v>
      </c>
      <c r="W171" s="1348">
        <f t="shared" si="87"/>
        <v>0</v>
      </c>
      <c r="X171" s="1348">
        <f t="shared" si="88"/>
        <v>0</v>
      </c>
      <c r="Y171" s="1348">
        <f t="shared" si="89"/>
        <v>0</v>
      </c>
      <c r="Z171" s="1348">
        <f t="shared" si="90"/>
        <v>0</v>
      </c>
      <c r="AA171" s="1349">
        <f t="shared" si="91"/>
        <v>0</v>
      </c>
      <c r="AB171" s="1347">
        <f t="shared" si="92"/>
        <v>0</v>
      </c>
      <c r="AC171" s="1348">
        <f t="shared" si="93"/>
        <v>0</v>
      </c>
      <c r="AD171" s="1348">
        <f t="shared" si="94"/>
        <v>0</v>
      </c>
      <c r="AE171" s="1348">
        <f t="shared" si="95"/>
        <v>0</v>
      </c>
      <c r="AF171" s="1348">
        <f t="shared" si="96"/>
        <v>0</v>
      </c>
      <c r="AG171" s="1348">
        <f t="shared" si="97"/>
        <v>0</v>
      </c>
      <c r="AH171" s="1349">
        <f t="shared" si="98"/>
        <v>0</v>
      </c>
      <c r="AI171" s="1350">
        <f t="shared" si="99"/>
        <v>0</v>
      </c>
      <c r="AJ171" s="1348">
        <f t="shared" si="100"/>
        <v>0</v>
      </c>
      <c r="AK171" s="1348">
        <f t="shared" si="101"/>
        <v>0</v>
      </c>
      <c r="AL171" s="1351">
        <f t="shared" si="102"/>
        <v>0</v>
      </c>
      <c r="AM171" s="1352">
        <f t="shared" si="103"/>
        <v>0</v>
      </c>
      <c r="AN171" s="2537">
        <f t="shared" si="104"/>
        <v>0</v>
      </c>
      <c r="AO171" s="2538"/>
      <c r="AP171" s="1317"/>
      <c r="AQ171" s="1317"/>
      <c r="AR171" s="1317"/>
    </row>
    <row r="172" spans="1:44">
      <c r="A172" s="1213"/>
      <c r="B172" s="1281" t="s">
        <v>2082</v>
      </c>
      <c r="C172" s="2534" t="str">
        <f t="shared" si="69"/>
        <v>-：（～）ｈ</v>
      </c>
      <c r="D172" s="2535"/>
      <c r="E172" s="2536"/>
      <c r="F172" s="1346" t="str">
        <f t="shared" si="70"/>
        <v>-</v>
      </c>
      <c r="G172" s="1347">
        <f t="shared" si="71"/>
        <v>0</v>
      </c>
      <c r="H172" s="1348">
        <f t="shared" si="72"/>
        <v>0</v>
      </c>
      <c r="I172" s="1348">
        <f t="shared" si="73"/>
        <v>0</v>
      </c>
      <c r="J172" s="1348">
        <f t="shared" si="74"/>
        <v>0</v>
      </c>
      <c r="K172" s="1348">
        <f t="shared" si="75"/>
        <v>0</v>
      </c>
      <c r="L172" s="1348">
        <f t="shared" si="76"/>
        <v>0</v>
      </c>
      <c r="M172" s="1349">
        <f t="shared" si="77"/>
        <v>0</v>
      </c>
      <c r="N172" s="1347">
        <f t="shared" si="78"/>
        <v>0</v>
      </c>
      <c r="O172" s="1348">
        <f t="shared" si="79"/>
        <v>0</v>
      </c>
      <c r="P172" s="1348">
        <f t="shared" si="80"/>
        <v>0</v>
      </c>
      <c r="Q172" s="1348">
        <f t="shared" si="81"/>
        <v>0</v>
      </c>
      <c r="R172" s="1348">
        <f t="shared" si="82"/>
        <v>0</v>
      </c>
      <c r="S172" s="1348">
        <f t="shared" si="83"/>
        <v>0</v>
      </c>
      <c r="T172" s="1349">
        <f t="shared" si="84"/>
        <v>0</v>
      </c>
      <c r="U172" s="1347">
        <f t="shared" si="85"/>
        <v>0</v>
      </c>
      <c r="V172" s="1348">
        <f t="shared" si="86"/>
        <v>0</v>
      </c>
      <c r="W172" s="1348">
        <f t="shared" si="87"/>
        <v>0</v>
      </c>
      <c r="X172" s="1348">
        <f t="shared" si="88"/>
        <v>0</v>
      </c>
      <c r="Y172" s="1348">
        <f t="shared" si="89"/>
        <v>0</v>
      </c>
      <c r="Z172" s="1348">
        <f t="shared" si="90"/>
        <v>0</v>
      </c>
      <c r="AA172" s="1349">
        <f t="shared" si="91"/>
        <v>0</v>
      </c>
      <c r="AB172" s="1347">
        <f t="shared" si="92"/>
        <v>0</v>
      </c>
      <c r="AC172" s="1348">
        <f t="shared" si="93"/>
        <v>0</v>
      </c>
      <c r="AD172" s="1348">
        <f t="shared" si="94"/>
        <v>0</v>
      </c>
      <c r="AE172" s="1348">
        <f t="shared" si="95"/>
        <v>0</v>
      </c>
      <c r="AF172" s="1348">
        <f t="shared" si="96"/>
        <v>0</v>
      </c>
      <c r="AG172" s="1348">
        <f t="shared" si="97"/>
        <v>0</v>
      </c>
      <c r="AH172" s="1349">
        <f t="shared" si="98"/>
        <v>0</v>
      </c>
      <c r="AI172" s="1350">
        <f t="shared" si="99"/>
        <v>0</v>
      </c>
      <c r="AJ172" s="1348">
        <f t="shared" si="100"/>
        <v>0</v>
      </c>
      <c r="AK172" s="1348">
        <f t="shared" si="101"/>
        <v>0</v>
      </c>
      <c r="AL172" s="1351">
        <f t="shared" si="102"/>
        <v>0</v>
      </c>
      <c r="AM172" s="1352">
        <f t="shared" si="103"/>
        <v>0</v>
      </c>
      <c r="AN172" s="2537">
        <f t="shared" si="104"/>
        <v>0</v>
      </c>
      <c r="AO172" s="2538"/>
      <c r="AP172" s="1317"/>
      <c r="AQ172" s="1317"/>
      <c r="AR172" s="1317"/>
    </row>
    <row r="173" spans="1:44">
      <c r="A173" s="1213"/>
      <c r="B173" s="1281" t="s">
        <v>2083</v>
      </c>
      <c r="C173" s="2534" t="str">
        <f t="shared" si="69"/>
        <v>-：（～）ｈ</v>
      </c>
      <c r="D173" s="2535"/>
      <c r="E173" s="2536"/>
      <c r="F173" s="1346" t="str">
        <f t="shared" si="70"/>
        <v>-</v>
      </c>
      <c r="G173" s="1347">
        <f t="shared" si="71"/>
        <v>0</v>
      </c>
      <c r="H173" s="1348">
        <f t="shared" si="72"/>
        <v>0</v>
      </c>
      <c r="I173" s="1348">
        <f t="shared" si="73"/>
        <v>0</v>
      </c>
      <c r="J173" s="1348">
        <f t="shared" si="74"/>
        <v>0</v>
      </c>
      <c r="K173" s="1348">
        <f t="shared" si="75"/>
        <v>0</v>
      </c>
      <c r="L173" s="1348">
        <f t="shared" si="76"/>
        <v>0</v>
      </c>
      <c r="M173" s="1349">
        <f t="shared" si="77"/>
        <v>0</v>
      </c>
      <c r="N173" s="1347">
        <f t="shared" si="78"/>
        <v>0</v>
      </c>
      <c r="O173" s="1348">
        <f t="shared" si="79"/>
        <v>0</v>
      </c>
      <c r="P173" s="1348">
        <f t="shared" si="80"/>
        <v>0</v>
      </c>
      <c r="Q173" s="1348">
        <f t="shared" si="81"/>
        <v>0</v>
      </c>
      <c r="R173" s="1348">
        <f t="shared" si="82"/>
        <v>0</v>
      </c>
      <c r="S173" s="1348">
        <f t="shared" si="83"/>
        <v>0</v>
      </c>
      <c r="T173" s="1349">
        <f t="shared" si="84"/>
        <v>0</v>
      </c>
      <c r="U173" s="1347">
        <f t="shared" si="85"/>
        <v>0</v>
      </c>
      <c r="V173" s="1348">
        <f t="shared" si="86"/>
        <v>0</v>
      </c>
      <c r="W173" s="1348">
        <f t="shared" si="87"/>
        <v>0</v>
      </c>
      <c r="X173" s="1348">
        <f t="shared" si="88"/>
        <v>0</v>
      </c>
      <c r="Y173" s="1348">
        <f t="shared" si="89"/>
        <v>0</v>
      </c>
      <c r="Z173" s="1348">
        <f t="shared" si="90"/>
        <v>0</v>
      </c>
      <c r="AA173" s="1349">
        <f t="shared" si="91"/>
        <v>0</v>
      </c>
      <c r="AB173" s="1347">
        <f t="shared" si="92"/>
        <v>0</v>
      </c>
      <c r="AC173" s="1348">
        <f t="shared" si="93"/>
        <v>0</v>
      </c>
      <c r="AD173" s="1348">
        <f t="shared" si="94"/>
        <v>0</v>
      </c>
      <c r="AE173" s="1348">
        <f t="shared" si="95"/>
        <v>0</v>
      </c>
      <c r="AF173" s="1348">
        <f t="shared" si="96"/>
        <v>0</v>
      </c>
      <c r="AG173" s="1348">
        <f t="shared" si="97"/>
        <v>0</v>
      </c>
      <c r="AH173" s="1349">
        <f t="shared" si="98"/>
        <v>0</v>
      </c>
      <c r="AI173" s="1350">
        <f t="shared" si="99"/>
        <v>0</v>
      </c>
      <c r="AJ173" s="1348">
        <f t="shared" si="100"/>
        <v>0</v>
      </c>
      <c r="AK173" s="1348">
        <f t="shared" si="101"/>
        <v>0</v>
      </c>
      <c r="AL173" s="1351">
        <f t="shared" si="102"/>
        <v>0</v>
      </c>
      <c r="AM173" s="1352">
        <f t="shared" si="103"/>
        <v>0</v>
      </c>
      <c r="AN173" s="2537">
        <f t="shared" si="104"/>
        <v>0</v>
      </c>
      <c r="AO173" s="2538"/>
      <c r="AP173" s="1317"/>
      <c r="AQ173" s="1317"/>
      <c r="AR173" s="1317"/>
    </row>
    <row r="174" spans="1:44">
      <c r="A174" s="1213"/>
      <c r="B174" s="1281" t="s">
        <v>2084</v>
      </c>
      <c r="C174" s="2534" t="str">
        <f t="shared" si="69"/>
        <v>-：（～）ｈ</v>
      </c>
      <c r="D174" s="2535"/>
      <c r="E174" s="2536"/>
      <c r="F174" s="1346" t="str">
        <f t="shared" si="70"/>
        <v>-</v>
      </c>
      <c r="G174" s="1347">
        <f t="shared" si="71"/>
        <v>0</v>
      </c>
      <c r="H174" s="1348">
        <f t="shared" si="72"/>
        <v>0</v>
      </c>
      <c r="I174" s="1348">
        <f t="shared" si="73"/>
        <v>0</v>
      </c>
      <c r="J174" s="1348">
        <f t="shared" si="74"/>
        <v>0</v>
      </c>
      <c r="K174" s="1348">
        <f t="shared" si="75"/>
        <v>0</v>
      </c>
      <c r="L174" s="1348">
        <f t="shared" si="76"/>
        <v>0</v>
      </c>
      <c r="M174" s="1349">
        <f t="shared" si="77"/>
        <v>0</v>
      </c>
      <c r="N174" s="1347">
        <f t="shared" si="78"/>
        <v>0</v>
      </c>
      <c r="O174" s="1348">
        <f t="shared" si="79"/>
        <v>0</v>
      </c>
      <c r="P174" s="1348">
        <f t="shared" si="80"/>
        <v>0</v>
      </c>
      <c r="Q174" s="1348">
        <f t="shared" si="81"/>
        <v>0</v>
      </c>
      <c r="R174" s="1348">
        <f t="shared" si="82"/>
        <v>0</v>
      </c>
      <c r="S174" s="1348">
        <f t="shared" si="83"/>
        <v>0</v>
      </c>
      <c r="T174" s="1349">
        <f t="shared" si="84"/>
        <v>0</v>
      </c>
      <c r="U174" s="1347">
        <f t="shared" si="85"/>
        <v>0</v>
      </c>
      <c r="V174" s="1348">
        <f t="shared" si="86"/>
        <v>0</v>
      </c>
      <c r="W174" s="1348">
        <f t="shared" si="87"/>
        <v>0</v>
      </c>
      <c r="X174" s="1348">
        <f t="shared" si="88"/>
        <v>0</v>
      </c>
      <c r="Y174" s="1348">
        <f t="shared" si="89"/>
        <v>0</v>
      </c>
      <c r="Z174" s="1348">
        <f t="shared" si="90"/>
        <v>0</v>
      </c>
      <c r="AA174" s="1349">
        <f t="shared" si="91"/>
        <v>0</v>
      </c>
      <c r="AB174" s="1347">
        <f t="shared" si="92"/>
        <v>0</v>
      </c>
      <c r="AC174" s="1348">
        <f t="shared" si="93"/>
        <v>0</v>
      </c>
      <c r="AD174" s="1348">
        <f t="shared" si="94"/>
        <v>0</v>
      </c>
      <c r="AE174" s="1348">
        <f t="shared" si="95"/>
        <v>0</v>
      </c>
      <c r="AF174" s="1348">
        <f t="shared" si="96"/>
        <v>0</v>
      </c>
      <c r="AG174" s="1348">
        <f t="shared" si="97"/>
        <v>0</v>
      </c>
      <c r="AH174" s="1349">
        <f t="shared" si="98"/>
        <v>0</v>
      </c>
      <c r="AI174" s="1350">
        <f t="shared" si="99"/>
        <v>0</v>
      </c>
      <c r="AJ174" s="1348">
        <f t="shared" si="100"/>
        <v>0</v>
      </c>
      <c r="AK174" s="1348">
        <f t="shared" si="101"/>
        <v>0</v>
      </c>
      <c r="AL174" s="1351">
        <f t="shared" si="102"/>
        <v>0</v>
      </c>
      <c r="AM174" s="1352">
        <f t="shared" si="103"/>
        <v>0</v>
      </c>
      <c r="AN174" s="2537">
        <f t="shared" si="104"/>
        <v>0</v>
      </c>
      <c r="AO174" s="2538"/>
      <c r="AP174" s="1317"/>
      <c r="AQ174" s="1317"/>
      <c r="AR174" s="1317"/>
    </row>
    <row r="175" spans="1:44">
      <c r="A175" s="1213"/>
      <c r="B175" s="1281" t="s">
        <v>2085</v>
      </c>
      <c r="C175" s="2539" t="str">
        <f t="shared" si="69"/>
        <v>-：（～）ｈ</v>
      </c>
      <c r="D175" s="2540"/>
      <c r="E175" s="2541"/>
      <c r="F175" s="1353" t="str">
        <f t="shared" si="70"/>
        <v>-</v>
      </c>
      <c r="G175" s="1354">
        <f t="shared" si="71"/>
        <v>0</v>
      </c>
      <c r="H175" s="1355">
        <f t="shared" si="72"/>
        <v>0</v>
      </c>
      <c r="I175" s="1355">
        <f t="shared" si="73"/>
        <v>0</v>
      </c>
      <c r="J175" s="1355">
        <f t="shared" si="74"/>
        <v>0</v>
      </c>
      <c r="K175" s="1355">
        <f t="shared" si="75"/>
        <v>0</v>
      </c>
      <c r="L175" s="1355">
        <f t="shared" si="76"/>
        <v>0</v>
      </c>
      <c r="M175" s="1356">
        <f t="shared" si="77"/>
        <v>0</v>
      </c>
      <c r="N175" s="1354">
        <f t="shared" si="78"/>
        <v>0</v>
      </c>
      <c r="O175" s="1355">
        <f t="shared" si="79"/>
        <v>0</v>
      </c>
      <c r="P175" s="1355">
        <f t="shared" si="80"/>
        <v>0</v>
      </c>
      <c r="Q175" s="1355">
        <f t="shared" si="81"/>
        <v>0</v>
      </c>
      <c r="R175" s="1355">
        <f t="shared" si="82"/>
        <v>0</v>
      </c>
      <c r="S175" s="1355">
        <f t="shared" si="83"/>
        <v>0</v>
      </c>
      <c r="T175" s="1356">
        <f t="shared" si="84"/>
        <v>0</v>
      </c>
      <c r="U175" s="1354">
        <f t="shared" si="85"/>
        <v>0</v>
      </c>
      <c r="V175" s="1355">
        <f t="shared" si="86"/>
        <v>0</v>
      </c>
      <c r="W175" s="1355">
        <f t="shared" si="87"/>
        <v>0</v>
      </c>
      <c r="X175" s="1355">
        <f t="shared" si="88"/>
        <v>0</v>
      </c>
      <c r="Y175" s="1355">
        <f t="shared" si="89"/>
        <v>0</v>
      </c>
      <c r="Z175" s="1355">
        <f t="shared" si="90"/>
        <v>0</v>
      </c>
      <c r="AA175" s="1356">
        <f t="shared" si="91"/>
        <v>0</v>
      </c>
      <c r="AB175" s="1354">
        <f t="shared" si="92"/>
        <v>0</v>
      </c>
      <c r="AC175" s="1355">
        <f t="shared" si="93"/>
        <v>0</v>
      </c>
      <c r="AD175" s="1355">
        <f t="shared" si="94"/>
        <v>0</v>
      </c>
      <c r="AE175" s="1355">
        <f t="shared" si="95"/>
        <v>0</v>
      </c>
      <c r="AF175" s="1355">
        <f t="shared" si="96"/>
        <v>0</v>
      </c>
      <c r="AG175" s="1355">
        <f t="shared" si="97"/>
        <v>0</v>
      </c>
      <c r="AH175" s="1356">
        <f t="shared" si="98"/>
        <v>0</v>
      </c>
      <c r="AI175" s="1357">
        <f t="shared" si="99"/>
        <v>0</v>
      </c>
      <c r="AJ175" s="1355">
        <f t="shared" si="100"/>
        <v>0</v>
      </c>
      <c r="AK175" s="1355">
        <f t="shared" si="101"/>
        <v>0</v>
      </c>
      <c r="AL175" s="1358">
        <f t="shared" si="102"/>
        <v>0</v>
      </c>
      <c r="AM175" s="1359">
        <f t="shared" si="103"/>
        <v>0</v>
      </c>
      <c r="AN175" s="2542">
        <f t="shared" si="104"/>
        <v>0</v>
      </c>
      <c r="AO175" s="2543"/>
      <c r="AP175" s="1317"/>
      <c r="AQ175" s="1317"/>
      <c r="AR175" s="1317"/>
    </row>
    <row r="176" spans="1:44" ht="13.5" customHeight="1">
      <c r="A176" s="1213"/>
      <c r="C176" s="1360"/>
      <c r="G176" s="1361"/>
      <c r="H176" s="1225"/>
      <c r="I176" s="1225"/>
      <c r="J176" s="1225"/>
      <c r="K176" s="1225"/>
      <c r="L176" s="1225"/>
      <c r="M176" s="1225"/>
      <c r="N176" s="1225"/>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2521" t="s">
        <v>2086</v>
      </c>
      <c r="AJ176" s="2521"/>
      <c r="AK176" s="2521"/>
      <c r="AL176" s="2521"/>
      <c r="AM176" s="2522"/>
      <c r="AN176" s="2523">
        <f>SUM(AN151:AO175)</f>
        <v>557.73</v>
      </c>
      <c r="AO176" s="2524"/>
      <c r="AP176" s="1225"/>
      <c r="AQ176" s="1225"/>
      <c r="AR176" s="1225"/>
    </row>
    <row r="177" spans="1:44" ht="13.5" customHeight="1">
      <c r="A177" s="1213"/>
      <c r="C177" s="1360"/>
      <c r="G177" s="1361"/>
      <c r="H177" s="1225"/>
      <c r="I177" s="1225"/>
      <c r="J177" s="1225"/>
      <c r="K177" s="1225"/>
      <c r="L177" s="1225"/>
      <c r="M177" s="1225"/>
      <c r="N177" s="1225"/>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362"/>
      <c r="AJ177" s="1362"/>
      <c r="AK177" s="1362"/>
      <c r="AL177" s="1362"/>
      <c r="AM177" s="1362"/>
      <c r="AN177" s="1363"/>
      <c r="AO177" s="1363"/>
      <c r="AP177" s="1225"/>
      <c r="AQ177" s="1225"/>
      <c r="AR177" s="1225"/>
    </row>
    <row r="178" spans="1:44" ht="14.4">
      <c r="A178" s="1213"/>
      <c r="C178" s="1214" t="s">
        <v>2087</v>
      </c>
      <c r="G178" s="1361"/>
      <c r="H178" s="1225"/>
      <c r="I178" s="1225"/>
      <c r="J178" s="1225"/>
      <c r="K178" s="1225"/>
      <c r="L178" s="1225"/>
      <c r="M178" s="1225"/>
      <c r="N178" s="1225"/>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row>
    <row r="179" spans="1:44">
      <c r="A179" s="1213"/>
      <c r="C179" s="1360"/>
      <c r="G179" s="1361"/>
      <c r="H179" s="1225"/>
      <c r="I179" s="1225"/>
      <c r="J179" s="1225"/>
      <c r="K179" s="1225"/>
      <c r="L179" s="1225"/>
      <c r="M179" s="1225"/>
      <c r="N179" s="1225"/>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row>
    <row r="180" spans="1:44">
      <c r="A180" s="1213"/>
      <c r="C180" s="1213" t="s">
        <v>2088</v>
      </c>
      <c r="G180" s="1361"/>
      <c r="H180" s="1225"/>
      <c r="I180" s="1225"/>
      <c r="J180" s="1225"/>
      <c r="K180" s="1225"/>
      <c r="L180" s="1225"/>
      <c r="M180" s="1225"/>
      <c r="N180" s="1225"/>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row>
    <row r="181" spans="1:44">
      <c r="A181" s="1213"/>
      <c r="C181" s="1223" t="s">
        <v>2089</v>
      </c>
    </row>
    <row r="182" spans="1:44">
      <c r="A182" s="1213"/>
      <c r="C182" s="1223" t="s">
        <v>2090</v>
      </c>
    </row>
    <row r="183" spans="1:44">
      <c r="A183" s="1213"/>
      <c r="C183" s="1223" t="s">
        <v>2091</v>
      </c>
    </row>
    <row r="184" spans="1:44">
      <c r="A184" s="1213"/>
      <c r="C184" s="1223"/>
      <c r="D184" s="1225" t="s">
        <v>2092</v>
      </c>
    </row>
    <row r="185" spans="1:44">
      <c r="A185" s="1213"/>
      <c r="C185" s="1223" t="s">
        <v>2093</v>
      </c>
    </row>
    <row r="186" spans="1:44">
      <c r="A186" s="1213"/>
      <c r="C186" s="1223"/>
      <c r="D186" s="1225" t="s">
        <v>2094</v>
      </c>
      <c r="E186" s="1225"/>
      <c r="F186" s="1225"/>
    </row>
    <row r="187" spans="1:44">
      <c r="A187" s="1213"/>
      <c r="C187" s="1223" t="s">
        <v>2095</v>
      </c>
    </row>
    <row r="188" spans="1:44">
      <c r="A188" s="1213"/>
      <c r="C188" s="1223" t="s">
        <v>2096</v>
      </c>
    </row>
    <row r="189" spans="1:44">
      <c r="A189" s="1213"/>
    </row>
    <row r="190" spans="1:44" ht="14.4">
      <c r="A190" s="1213"/>
      <c r="C190" s="1214" t="s">
        <v>2097</v>
      </c>
    </row>
    <row r="191" spans="1:44" ht="12.6" thickBot="1">
      <c r="A191" s="1213"/>
    </row>
    <row r="192" spans="1:44">
      <c r="A192" s="1213"/>
      <c r="C192" s="2525" t="s">
        <v>2098</v>
      </c>
      <c r="D192" s="2526"/>
      <c r="E192" s="2526"/>
      <c r="F192" s="1364"/>
      <c r="G192" s="2529">
        <v>7.75</v>
      </c>
      <c r="H192" s="2529"/>
      <c r="I192" s="2516" t="s">
        <v>2099</v>
      </c>
      <c r="J192" s="2516"/>
      <c r="K192" s="1365">
        <v>5</v>
      </c>
      <c r="L192" s="2516" t="s">
        <v>2100</v>
      </c>
      <c r="M192" s="2516"/>
      <c r="N192" s="2530">
        <f>G192*K192</f>
        <v>38.75</v>
      </c>
      <c r="O192" s="2530"/>
      <c r="P192" s="1366" t="s">
        <v>2101</v>
      </c>
      <c r="Q192" s="2531"/>
      <c r="R192" s="2531"/>
      <c r="Z192" s="2525" t="s">
        <v>2102</v>
      </c>
      <c r="AA192" s="2526"/>
      <c r="AB192" s="2526"/>
      <c r="AC192" s="2532"/>
      <c r="AD192" s="2510" t="s">
        <v>2103</v>
      </c>
      <c r="AE192" s="2511"/>
      <c r="AF192" s="2514" t="s">
        <v>2104</v>
      </c>
      <c r="AG192" s="2514"/>
      <c r="AH192" s="2516" t="s">
        <v>2105</v>
      </c>
      <c r="AI192" s="2514" t="s">
        <v>2106</v>
      </c>
      <c r="AJ192" s="2514"/>
      <c r="AK192" s="2517">
        <v>14.75</v>
      </c>
      <c r="AL192" s="2517"/>
      <c r="AM192" s="2519" t="s">
        <v>2107</v>
      </c>
    </row>
    <row r="193" spans="1:48" ht="12.6" thickBot="1">
      <c r="A193" s="1213"/>
      <c r="C193" s="2527"/>
      <c r="D193" s="2528"/>
      <c r="E193" s="2528"/>
      <c r="F193" s="1367"/>
      <c r="G193" s="1367"/>
      <c r="H193" s="1367"/>
      <c r="I193" s="1368"/>
      <c r="J193" s="1368"/>
      <c r="K193" s="1369">
        <v>4</v>
      </c>
      <c r="L193" s="2507" t="s">
        <v>2108</v>
      </c>
      <c r="M193" s="2507"/>
      <c r="N193" s="2508">
        <f>N192*K193</f>
        <v>155</v>
      </c>
      <c r="O193" s="2508"/>
      <c r="P193" s="1370" t="s">
        <v>2109</v>
      </c>
      <c r="Z193" s="2527"/>
      <c r="AA193" s="2528"/>
      <c r="AB193" s="2528"/>
      <c r="AC193" s="2533"/>
      <c r="AD193" s="2512"/>
      <c r="AE193" s="2513"/>
      <c r="AF193" s="2515"/>
      <c r="AG193" s="2515"/>
      <c r="AH193" s="2507"/>
      <c r="AI193" s="2515"/>
      <c r="AJ193" s="2515"/>
      <c r="AK193" s="2518"/>
      <c r="AL193" s="2518"/>
      <c r="AM193" s="2520"/>
    </row>
    <row r="194" spans="1:48">
      <c r="A194" s="1213"/>
      <c r="C194" s="1314"/>
      <c r="D194" s="1314"/>
      <c r="E194" s="1314"/>
      <c r="F194" s="1314"/>
      <c r="G194" s="1314"/>
      <c r="H194" s="1314"/>
      <c r="I194" s="1314"/>
      <c r="J194" s="1314"/>
      <c r="K194" s="1314"/>
      <c r="L194" s="1314"/>
      <c r="M194" s="1314"/>
      <c r="N194" s="1314"/>
      <c r="O194" s="1314"/>
      <c r="P194" s="1314"/>
      <c r="AC194" s="1215" t="s">
        <v>2110</v>
      </c>
    </row>
    <row r="195" spans="1:48">
      <c r="A195" s="1213"/>
      <c r="C195" s="1314"/>
      <c r="D195" s="1314"/>
      <c r="E195" s="1314"/>
      <c r="F195" s="1314"/>
      <c r="G195" s="1314"/>
      <c r="H195" s="1314"/>
      <c r="I195" s="1213" t="s">
        <v>2111</v>
      </c>
      <c r="J195" s="1314"/>
      <c r="K195" s="1314"/>
      <c r="L195" s="1314"/>
      <c r="M195" s="1314"/>
      <c r="N195" s="1314"/>
      <c r="O195" s="1314"/>
      <c r="P195" s="1314"/>
      <c r="AC195" s="1215"/>
    </row>
    <row r="196" spans="1:48" ht="15.9" customHeight="1" thickBot="1">
      <c r="A196" s="1213"/>
      <c r="E196" s="1371" t="s">
        <v>1967</v>
      </c>
      <c r="F196" s="2500" t="s">
        <v>2112</v>
      </c>
      <c r="G196" s="2502"/>
      <c r="I196" s="2509" t="s">
        <v>2113</v>
      </c>
      <c r="J196" s="2509"/>
      <c r="K196" s="2509" t="s">
        <v>2114</v>
      </c>
      <c r="L196" s="2509"/>
      <c r="M196" s="2500" t="s">
        <v>2115</v>
      </c>
      <c r="N196" s="2501"/>
      <c r="O196" s="2501"/>
      <c r="P196" s="2501"/>
      <c r="Q196" s="2502"/>
      <c r="S196" s="2500" t="s">
        <v>2116</v>
      </c>
      <c r="T196" s="2501"/>
      <c r="U196" s="2501"/>
      <c r="V196" s="2501"/>
      <c r="W196" s="2502"/>
      <c r="Z196" s="2503"/>
      <c r="AA196" s="2503"/>
      <c r="AB196" s="2503"/>
      <c r="AC196" s="2503" t="s">
        <v>2117</v>
      </c>
      <c r="AD196" s="2503"/>
      <c r="AE196" s="2503"/>
      <c r="AF196" s="2503" t="s">
        <v>2118</v>
      </c>
      <c r="AG196" s="2503"/>
      <c r="AH196" s="2503"/>
      <c r="AI196" s="2503"/>
      <c r="AJ196" s="2503"/>
      <c r="AK196" s="2503" t="s">
        <v>2059</v>
      </c>
      <c r="AL196" s="2503"/>
      <c r="AM196" s="2503"/>
      <c r="AN196" s="1372" t="s">
        <v>2119</v>
      </c>
      <c r="AP196" s="2504" t="s">
        <v>2120</v>
      </c>
      <c r="AQ196" s="2505"/>
      <c r="AR196" s="2506"/>
    </row>
    <row r="197" spans="1:48" ht="15.9" customHeight="1">
      <c r="A197" s="1213"/>
      <c r="E197" s="1420" t="s">
        <v>2121</v>
      </c>
      <c r="F197" s="2494">
        <f t="shared" ref="F197:F221" si="105">IF(E197="","",COUNTIF($C$10:$C$141,E197))</f>
        <v>0</v>
      </c>
      <c r="G197" s="2495"/>
      <c r="I197" s="2496">
        <f t="shared" ref="I197:I221" si="106">SUMIF($AN$10:$AN$141,E197,$AP$10:$AP$141)</f>
        <v>0</v>
      </c>
      <c r="J197" s="2496"/>
      <c r="K197" s="2496">
        <f t="shared" ref="K197:K221" si="107">SUMIF($AN$10:$AN$141,E197,$AR$10:$AR$141)</f>
        <v>0</v>
      </c>
      <c r="L197" s="2496"/>
      <c r="M197" s="2497">
        <f t="shared" ref="M197:M221" si="108">SUM(I197:L197)</f>
        <v>0</v>
      </c>
      <c r="N197" s="2483"/>
      <c r="O197" s="1374" t="s">
        <v>2122</v>
      </c>
      <c r="P197" s="2483">
        <f t="shared" ref="P197:P221" si="109">ROUNDDOWN(SUM(M197),1)</f>
        <v>0</v>
      </c>
      <c r="Q197" s="2484"/>
      <c r="S197" s="2498">
        <f t="shared" ref="S197:S221" si="110">SUMIF($AN$10:$AN$141,E197,$AQ$10:$AQ$141)</f>
        <v>0</v>
      </c>
      <c r="T197" s="2499"/>
      <c r="U197" s="1374" t="s">
        <v>2122</v>
      </c>
      <c r="V197" s="2483">
        <f>ROUNDDOWN(SUM(S197),1)</f>
        <v>0</v>
      </c>
      <c r="W197" s="2484"/>
      <c r="Y197" s="1375" t="s">
        <v>2123</v>
      </c>
      <c r="Z197" s="2485"/>
      <c r="AA197" s="2486"/>
      <c r="AB197" s="2486"/>
      <c r="AC197" s="1421" t="s">
        <v>2124</v>
      </c>
      <c r="AD197" s="2487" t="s">
        <v>2125</v>
      </c>
      <c r="AE197" s="2488"/>
      <c r="AF197" s="2489" t="s">
        <v>2104</v>
      </c>
      <c r="AG197" s="2490"/>
      <c r="AH197" s="1377" t="s">
        <v>2105</v>
      </c>
      <c r="AI197" s="2490" t="s">
        <v>2126</v>
      </c>
      <c r="AJ197" s="2491"/>
      <c r="AK197" s="2492">
        <v>7.5</v>
      </c>
      <c r="AL197" s="2493"/>
      <c r="AM197" s="1378" t="s">
        <v>2107</v>
      </c>
      <c r="AN197" s="1379" t="str">
        <f>CONCATENATE(AC197,"：",AD197,"（",AK197,AM197,"）、")</f>
        <v>夜：夜勤（7.5ｈ）、</v>
      </c>
      <c r="AO197" s="1213" t="str">
        <f>IF(AC197="","",AC197)</f>
        <v>夜</v>
      </c>
      <c r="AP197" s="1380">
        <v>7.5</v>
      </c>
      <c r="AQ197" s="1381"/>
      <c r="AR197" s="1382">
        <f>SUM(AP197:AQ197)</f>
        <v>7.5</v>
      </c>
      <c r="AU197" s="1384"/>
      <c r="AV197" s="1384"/>
    </row>
    <row r="198" spans="1:48" ht="15.9" customHeight="1" thickBot="1">
      <c r="A198" s="1213"/>
      <c r="E198" s="1422" t="s">
        <v>2127</v>
      </c>
      <c r="F198" s="2460">
        <f t="shared" si="105"/>
        <v>0</v>
      </c>
      <c r="G198" s="2461"/>
      <c r="I198" s="2462">
        <f t="shared" si="106"/>
        <v>0</v>
      </c>
      <c r="J198" s="2462"/>
      <c r="K198" s="2462">
        <f t="shared" si="107"/>
        <v>0</v>
      </c>
      <c r="L198" s="2462"/>
      <c r="M198" s="2463">
        <f t="shared" si="108"/>
        <v>0</v>
      </c>
      <c r="N198" s="2450"/>
      <c r="O198" s="1386" t="s">
        <v>2122</v>
      </c>
      <c r="P198" s="2450">
        <f t="shared" si="109"/>
        <v>0</v>
      </c>
      <c r="Q198" s="2451"/>
      <c r="S198" s="2464">
        <f t="shared" si="110"/>
        <v>0</v>
      </c>
      <c r="T198" s="2465"/>
      <c r="U198" s="1386" t="s">
        <v>2122</v>
      </c>
      <c r="V198" s="2450">
        <f t="shared" ref="V198:V221" si="111">ROUNDDOWN(SUM(S198),1)</f>
        <v>0</v>
      </c>
      <c r="W198" s="2451"/>
      <c r="Y198" s="1375" t="s">
        <v>2128</v>
      </c>
      <c r="Z198" s="2474"/>
      <c r="AA198" s="2475"/>
      <c r="AB198" s="2475"/>
      <c r="AC198" s="1423" t="s">
        <v>2129</v>
      </c>
      <c r="AD198" s="2476" t="s">
        <v>2130</v>
      </c>
      <c r="AE198" s="2477"/>
      <c r="AF198" s="2478" t="s">
        <v>2126</v>
      </c>
      <c r="AG198" s="2479"/>
      <c r="AH198" s="1388" t="s">
        <v>2105</v>
      </c>
      <c r="AI198" s="2479" t="s">
        <v>2106</v>
      </c>
      <c r="AJ198" s="2480"/>
      <c r="AK198" s="2481">
        <v>7.25</v>
      </c>
      <c r="AL198" s="2482"/>
      <c r="AM198" s="1389" t="s">
        <v>2107</v>
      </c>
      <c r="AN198" s="1390" t="str">
        <f t="shared" ref="AN198:AN221" si="112">CONCATENATE(AC198,"：",AD198,"（",AK198,AM198,"）、")</f>
        <v>明：明け（7.25ｈ）、</v>
      </c>
      <c r="AO198" s="1213" t="str">
        <f t="shared" ref="AO198:AO221" si="113">IF(AC198="","",AC198)</f>
        <v>明</v>
      </c>
      <c r="AP198" s="1391"/>
      <c r="AQ198" s="1392">
        <v>7.25</v>
      </c>
      <c r="AR198" s="1393">
        <f t="shared" ref="AR198:AR221" si="114">SUM(AP198:AQ198)</f>
        <v>7.25</v>
      </c>
      <c r="AU198" s="1384"/>
      <c r="AV198" s="1384"/>
    </row>
    <row r="199" spans="1:48" ht="15.9" customHeight="1">
      <c r="A199" s="1213"/>
      <c r="E199" s="1422" t="s">
        <v>2131</v>
      </c>
      <c r="F199" s="2460">
        <f t="shared" si="105"/>
        <v>0</v>
      </c>
      <c r="G199" s="2461"/>
      <c r="I199" s="2462">
        <f t="shared" si="106"/>
        <v>0</v>
      </c>
      <c r="J199" s="2462"/>
      <c r="K199" s="2462">
        <f t="shared" si="107"/>
        <v>0</v>
      </c>
      <c r="L199" s="2462"/>
      <c r="M199" s="2463">
        <f t="shared" si="108"/>
        <v>0</v>
      </c>
      <c r="N199" s="2450"/>
      <c r="O199" s="1386" t="s">
        <v>2122</v>
      </c>
      <c r="P199" s="2450">
        <f t="shared" si="109"/>
        <v>0</v>
      </c>
      <c r="Q199" s="2451"/>
      <c r="S199" s="2464">
        <f t="shared" si="110"/>
        <v>0</v>
      </c>
      <c r="T199" s="2465"/>
      <c r="U199" s="1386" t="s">
        <v>2122</v>
      </c>
      <c r="V199" s="2450">
        <f t="shared" si="111"/>
        <v>0</v>
      </c>
      <c r="W199" s="2451"/>
      <c r="Y199" s="1375" t="s">
        <v>2132</v>
      </c>
      <c r="Z199" s="2466"/>
      <c r="AA199" s="2466"/>
      <c r="AB199" s="2466"/>
      <c r="AC199" s="1424" t="s">
        <v>2054</v>
      </c>
      <c r="AD199" s="2467" t="s">
        <v>2133</v>
      </c>
      <c r="AE199" s="2468"/>
      <c r="AF199" s="2469" t="s">
        <v>2134</v>
      </c>
      <c r="AG199" s="2470"/>
      <c r="AH199" s="1395" t="s">
        <v>2105</v>
      </c>
      <c r="AI199" s="2470" t="s">
        <v>2135</v>
      </c>
      <c r="AJ199" s="2471"/>
      <c r="AK199" s="2472">
        <v>7.75</v>
      </c>
      <c r="AL199" s="2473"/>
      <c r="AM199" s="1396" t="s">
        <v>2107</v>
      </c>
      <c r="AN199" s="1397" t="str">
        <f t="shared" si="112"/>
        <v>①：日勤Ａ（7.75ｈ）、</v>
      </c>
      <c r="AO199" s="1213" t="str">
        <f t="shared" si="113"/>
        <v>①</v>
      </c>
      <c r="AP199" s="1398">
        <v>0.57999999999999996</v>
      </c>
      <c r="AQ199" s="1398">
        <v>0.75</v>
      </c>
      <c r="AR199" s="1399">
        <f t="shared" si="114"/>
        <v>1.33</v>
      </c>
      <c r="AU199" s="1384"/>
      <c r="AV199" s="1384"/>
    </row>
    <row r="200" spans="1:48" ht="15.9" customHeight="1">
      <c r="A200" s="1213"/>
      <c r="E200" s="1422" t="s">
        <v>2136</v>
      </c>
      <c r="F200" s="2460">
        <f t="shared" si="105"/>
        <v>0</v>
      </c>
      <c r="G200" s="2461"/>
      <c r="I200" s="2462">
        <f t="shared" si="106"/>
        <v>0</v>
      </c>
      <c r="J200" s="2462"/>
      <c r="K200" s="2462">
        <f t="shared" si="107"/>
        <v>0</v>
      </c>
      <c r="L200" s="2462"/>
      <c r="M200" s="2463">
        <f t="shared" si="108"/>
        <v>0</v>
      </c>
      <c r="N200" s="2450"/>
      <c r="O200" s="1386" t="s">
        <v>2122</v>
      </c>
      <c r="P200" s="2450">
        <f t="shared" si="109"/>
        <v>0</v>
      </c>
      <c r="Q200" s="2451"/>
      <c r="S200" s="2464">
        <f t="shared" si="110"/>
        <v>0</v>
      </c>
      <c r="T200" s="2465"/>
      <c r="U200" s="1386" t="s">
        <v>2122</v>
      </c>
      <c r="V200" s="2450">
        <f t="shared" si="111"/>
        <v>0</v>
      </c>
      <c r="W200" s="2451"/>
      <c r="Y200" s="1375" t="s">
        <v>2137</v>
      </c>
      <c r="Z200" s="2452"/>
      <c r="AA200" s="2452"/>
      <c r="AB200" s="2452"/>
      <c r="AC200" s="1425" t="s">
        <v>2055</v>
      </c>
      <c r="AD200" s="2453" t="s">
        <v>2138</v>
      </c>
      <c r="AE200" s="2454"/>
      <c r="AF200" s="2455" t="s">
        <v>2139</v>
      </c>
      <c r="AG200" s="2456"/>
      <c r="AH200" s="1401" t="s">
        <v>2105</v>
      </c>
      <c r="AI200" s="2456" t="s">
        <v>2140</v>
      </c>
      <c r="AJ200" s="2457"/>
      <c r="AK200" s="2458">
        <v>7.75</v>
      </c>
      <c r="AL200" s="2459"/>
      <c r="AM200" s="1402" t="s">
        <v>2107</v>
      </c>
      <c r="AN200" s="1403" t="str">
        <f t="shared" si="112"/>
        <v>②：早出（7.75ｈ）、</v>
      </c>
      <c r="AO200" s="1213" t="str">
        <f t="shared" si="113"/>
        <v>②</v>
      </c>
      <c r="AP200" s="1404">
        <v>2.08</v>
      </c>
      <c r="AQ200" s="1404"/>
      <c r="AR200" s="1405">
        <f t="shared" si="114"/>
        <v>2.08</v>
      </c>
      <c r="AU200" s="1384"/>
      <c r="AV200" s="1384"/>
    </row>
    <row r="201" spans="1:48" ht="15.9" customHeight="1">
      <c r="A201" s="1213"/>
      <c r="E201" s="1426" t="s">
        <v>2141</v>
      </c>
      <c r="F201" s="2460">
        <f t="shared" si="105"/>
        <v>3</v>
      </c>
      <c r="G201" s="2461"/>
      <c r="I201" s="2462">
        <f t="shared" si="106"/>
        <v>2</v>
      </c>
      <c r="J201" s="2462"/>
      <c r="K201" s="2462">
        <f t="shared" si="107"/>
        <v>0.88</v>
      </c>
      <c r="L201" s="2462"/>
      <c r="M201" s="2463">
        <f t="shared" si="108"/>
        <v>2.88</v>
      </c>
      <c r="N201" s="2450"/>
      <c r="O201" s="1386" t="s">
        <v>2122</v>
      </c>
      <c r="P201" s="2450">
        <f t="shared" si="109"/>
        <v>2.8</v>
      </c>
      <c r="Q201" s="2451"/>
      <c r="S201" s="2464">
        <f t="shared" si="110"/>
        <v>2.84</v>
      </c>
      <c r="T201" s="2465"/>
      <c r="U201" s="1386" t="s">
        <v>2122</v>
      </c>
      <c r="V201" s="2450">
        <f t="shared" si="111"/>
        <v>2.8</v>
      </c>
      <c r="W201" s="2451"/>
      <c r="Y201" s="1375" t="s">
        <v>2142</v>
      </c>
      <c r="Z201" s="2452"/>
      <c r="AA201" s="2452"/>
      <c r="AB201" s="2452"/>
      <c r="AC201" s="1425" t="s">
        <v>2056</v>
      </c>
      <c r="AD201" s="2453" t="s">
        <v>2143</v>
      </c>
      <c r="AE201" s="2454"/>
      <c r="AF201" s="2455" t="s">
        <v>2144</v>
      </c>
      <c r="AG201" s="2456"/>
      <c r="AH201" s="1401" t="s">
        <v>2105</v>
      </c>
      <c r="AI201" s="2456" t="s">
        <v>2145</v>
      </c>
      <c r="AJ201" s="2457"/>
      <c r="AK201" s="2458">
        <v>7.75</v>
      </c>
      <c r="AL201" s="2459"/>
      <c r="AM201" s="1402" t="s">
        <v>2107</v>
      </c>
      <c r="AN201" s="1403" t="str">
        <f t="shared" si="112"/>
        <v>③：遅出（7.75ｈ）、</v>
      </c>
      <c r="AO201" s="1213" t="str">
        <f t="shared" si="113"/>
        <v>③</v>
      </c>
      <c r="AP201" s="1404"/>
      <c r="AQ201" s="1404">
        <v>2.5</v>
      </c>
      <c r="AR201" s="1405">
        <f t="shared" si="114"/>
        <v>2.5</v>
      </c>
      <c r="AU201" s="1384"/>
      <c r="AV201" s="1384"/>
    </row>
    <row r="202" spans="1:48" ht="15.9" customHeight="1">
      <c r="A202" s="1213"/>
      <c r="E202" s="1426" t="s">
        <v>2146</v>
      </c>
      <c r="F202" s="2460">
        <f t="shared" si="105"/>
        <v>1</v>
      </c>
      <c r="G202" s="2461"/>
      <c r="I202" s="2462">
        <f t="shared" si="106"/>
        <v>1</v>
      </c>
      <c r="J202" s="2462"/>
      <c r="K202" s="2462">
        <f t="shared" si="107"/>
        <v>0</v>
      </c>
      <c r="L202" s="2462"/>
      <c r="M202" s="2463">
        <f t="shared" si="108"/>
        <v>1</v>
      </c>
      <c r="N202" s="2450"/>
      <c r="O202" s="1386" t="s">
        <v>2122</v>
      </c>
      <c r="P202" s="2450">
        <f t="shared" si="109"/>
        <v>1</v>
      </c>
      <c r="Q202" s="2451"/>
      <c r="S202" s="2464">
        <f t="shared" si="110"/>
        <v>0.93</v>
      </c>
      <c r="T202" s="2465"/>
      <c r="U202" s="1386" t="s">
        <v>2122</v>
      </c>
      <c r="V202" s="2450">
        <f t="shared" si="111"/>
        <v>0.9</v>
      </c>
      <c r="W202" s="2451"/>
      <c r="Y202" s="1375" t="s">
        <v>2147</v>
      </c>
      <c r="Z202" s="2452"/>
      <c r="AA202" s="2452"/>
      <c r="AB202" s="2452"/>
      <c r="AC202" s="1425" t="s">
        <v>2148</v>
      </c>
      <c r="AD202" s="2453" t="s">
        <v>2149</v>
      </c>
      <c r="AE202" s="2454"/>
      <c r="AF202" s="2455" t="s">
        <v>2134</v>
      </c>
      <c r="AG202" s="2456"/>
      <c r="AH202" s="1401" t="s">
        <v>2105</v>
      </c>
      <c r="AI202" s="2456" t="s">
        <v>2150</v>
      </c>
      <c r="AJ202" s="2457"/>
      <c r="AK202" s="2458">
        <v>4</v>
      </c>
      <c r="AL202" s="2459"/>
      <c r="AM202" s="1402" t="s">
        <v>2107</v>
      </c>
      <c r="AN202" s="1403" t="str">
        <f t="shared" si="112"/>
        <v>⑤：午前Ａ（4ｈ）、</v>
      </c>
      <c r="AO202" s="1314" t="str">
        <f t="shared" si="113"/>
        <v>⑤</v>
      </c>
      <c r="AP202" s="1404">
        <v>0.57999999999999996</v>
      </c>
      <c r="AQ202" s="1404"/>
      <c r="AR202" s="1405">
        <f t="shared" si="114"/>
        <v>0.57999999999999996</v>
      </c>
      <c r="AU202" s="1384"/>
      <c r="AV202" s="1384"/>
    </row>
    <row r="203" spans="1:48" ht="15.9" customHeight="1">
      <c r="A203" s="1213"/>
      <c r="E203" s="1422" t="s">
        <v>2151</v>
      </c>
      <c r="F203" s="2460">
        <f t="shared" si="105"/>
        <v>0</v>
      </c>
      <c r="G203" s="2461"/>
      <c r="I203" s="2462">
        <f t="shared" si="106"/>
        <v>0</v>
      </c>
      <c r="J203" s="2462"/>
      <c r="K203" s="2462">
        <f t="shared" si="107"/>
        <v>0</v>
      </c>
      <c r="L203" s="2462"/>
      <c r="M203" s="2463">
        <f t="shared" si="108"/>
        <v>0</v>
      </c>
      <c r="N203" s="2450"/>
      <c r="O203" s="1386" t="s">
        <v>2122</v>
      </c>
      <c r="P203" s="2450">
        <f t="shared" si="109"/>
        <v>0</v>
      </c>
      <c r="Q203" s="2451"/>
      <c r="S203" s="2464">
        <f t="shared" si="110"/>
        <v>0</v>
      </c>
      <c r="T203" s="2465"/>
      <c r="U203" s="1386" t="s">
        <v>2122</v>
      </c>
      <c r="V203" s="2450">
        <f t="shared" si="111"/>
        <v>0</v>
      </c>
      <c r="W203" s="2451"/>
      <c r="Y203" s="1375" t="s">
        <v>2152</v>
      </c>
      <c r="Z203" s="2452"/>
      <c r="AA203" s="2452"/>
      <c r="AB203" s="2452"/>
      <c r="AC203" s="1425" t="s">
        <v>2153</v>
      </c>
      <c r="AD203" s="2453" t="s">
        <v>2154</v>
      </c>
      <c r="AE203" s="2454"/>
      <c r="AF203" s="2455" t="s">
        <v>2155</v>
      </c>
      <c r="AG203" s="2456"/>
      <c r="AH203" s="1401" t="s">
        <v>2105</v>
      </c>
      <c r="AI203" s="2456" t="s">
        <v>2156</v>
      </c>
      <c r="AJ203" s="2457"/>
      <c r="AK203" s="2458">
        <v>4</v>
      </c>
      <c r="AL203" s="2459"/>
      <c r="AM203" s="1402" t="s">
        <v>2107</v>
      </c>
      <c r="AN203" s="1403" t="str">
        <f t="shared" si="112"/>
        <v>⑥：午後Ａ（4ｈ）、</v>
      </c>
      <c r="AO203" s="1314" t="str">
        <f t="shared" si="113"/>
        <v>⑥</v>
      </c>
      <c r="AP203" s="1404"/>
      <c r="AQ203" s="1404">
        <v>1</v>
      </c>
      <c r="AR203" s="1405">
        <f t="shared" si="114"/>
        <v>1</v>
      </c>
      <c r="AU203" s="1384"/>
      <c r="AV203" s="1384"/>
    </row>
    <row r="204" spans="1:48" ht="15.9" customHeight="1">
      <c r="A204" s="1213"/>
      <c r="E204" s="1422" t="s">
        <v>2157</v>
      </c>
      <c r="F204" s="2460">
        <f t="shared" si="105"/>
        <v>0</v>
      </c>
      <c r="G204" s="2461"/>
      <c r="I204" s="2462">
        <f t="shared" si="106"/>
        <v>0</v>
      </c>
      <c r="J204" s="2462"/>
      <c r="K204" s="2462">
        <f t="shared" si="107"/>
        <v>0</v>
      </c>
      <c r="L204" s="2462"/>
      <c r="M204" s="2463">
        <f t="shared" si="108"/>
        <v>0</v>
      </c>
      <c r="N204" s="2450"/>
      <c r="O204" s="1386" t="s">
        <v>2122</v>
      </c>
      <c r="P204" s="2450">
        <f t="shared" si="109"/>
        <v>0</v>
      </c>
      <c r="Q204" s="2451"/>
      <c r="S204" s="2464">
        <f t="shared" si="110"/>
        <v>0</v>
      </c>
      <c r="T204" s="2465"/>
      <c r="U204" s="1386" t="s">
        <v>2122</v>
      </c>
      <c r="V204" s="2450">
        <f t="shared" si="111"/>
        <v>0</v>
      </c>
      <c r="W204" s="2451"/>
      <c r="Y204" s="1375" t="s">
        <v>2158</v>
      </c>
      <c r="Z204" s="2452"/>
      <c r="AA204" s="2452"/>
      <c r="AB204" s="2452"/>
      <c r="AC204" s="1425" t="s">
        <v>2159</v>
      </c>
      <c r="AD204" s="2453" t="s">
        <v>2160</v>
      </c>
      <c r="AE204" s="2454"/>
      <c r="AF204" s="2455" t="s">
        <v>2161</v>
      </c>
      <c r="AG204" s="2456"/>
      <c r="AH204" s="1401" t="s">
        <v>2105</v>
      </c>
      <c r="AI204" s="2456" t="s">
        <v>2162</v>
      </c>
      <c r="AJ204" s="2457"/>
      <c r="AK204" s="2458">
        <v>7</v>
      </c>
      <c r="AL204" s="2459"/>
      <c r="AM204" s="1402" t="s">
        <v>2107</v>
      </c>
      <c r="AN204" s="1403" t="str">
        <f t="shared" si="112"/>
        <v>⑦：日勤Ｂ（7ｈ）、</v>
      </c>
      <c r="AO204" s="1314" t="str">
        <f t="shared" si="113"/>
        <v>⑦</v>
      </c>
      <c r="AP204" s="1404">
        <v>0.25</v>
      </c>
      <c r="AQ204" s="1404">
        <v>0.5</v>
      </c>
      <c r="AR204" s="1405">
        <f t="shared" si="114"/>
        <v>0.75</v>
      </c>
      <c r="AU204" s="1384"/>
      <c r="AV204" s="1384"/>
    </row>
    <row r="205" spans="1:48" ht="15.9" customHeight="1">
      <c r="A205" s="1213"/>
      <c r="E205" s="1422" t="s">
        <v>2163</v>
      </c>
      <c r="F205" s="2460">
        <f t="shared" si="105"/>
        <v>0</v>
      </c>
      <c r="G205" s="2461"/>
      <c r="I205" s="2462">
        <f t="shared" si="106"/>
        <v>0</v>
      </c>
      <c r="J205" s="2462"/>
      <c r="K205" s="2462">
        <f t="shared" si="107"/>
        <v>0</v>
      </c>
      <c r="L205" s="2462"/>
      <c r="M205" s="2463">
        <f t="shared" si="108"/>
        <v>0</v>
      </c>
      <c r="N205" s="2450"/>
      <c r="O205" s="1386" t="s">
        <v>2122</v>
      </c>
      <c r="P205" s="2450">
        <f t="shared" si="109"/>
        <v>0</v>
      </c>
      <c r="Q205" s="2451"/>
      <c r="S205" s="2464">
        <f t="shared" si="110"/>
        <v>0</v>
      </c>
      <c r="T205" s="2465"/>
      <c r="U205" s="1386" t="s">
        <v>2122</v>
      </c>
      <c r="V205" s="2450">
        <f t="shared" si="111"/>
        <v>0</v>
      </c>
      <c r="W205" s="2451"/>
      <c r="Y205" s="1375" t="s">
        <v>2164</v>
      </c>
      <c r="Z205" s="2452"/>
      <c r="AA205" s="2452"/>
      <c r="AB205" s="2452"/>
      <c r="AC205" s="1425" t="s">
        <v>2165</v>
      </c>
      <c r="AD205" s="2453" t="s">
        <v>2166</v>
      </c>
      <c r="AE205" s="2454"/>
      <c r="AF205" s="2455" t="s">
        <v>2161</v>
      </c>
      <c r="AG205" s="2456"/>
      <c r="AH205" s="1401" t="s">
        <v>2105</v>
      </c>
      <c r="AI205" s="2456" t="s">
        <v>2167</v>
      </c>
      <c r="AJ205" s="2457"/>
      <c r="AK205" s="2458">
        <v>4</v>
      </c>
      <c r="AL205" s="2459"/>
      <c r="AM205" s="1402" t="s">
        <v>2107</v>
      </c>
      <c r="AN205" s="1403" t="str">
        <f t="shared" si="112"/>
        <v>⑧：午前Ｂ（4ｈ）、</v>
      </c>
      <c r="AO205" s="1314" t="str">
        <f t="shared" si="113"/>
        <v>⑧</v>
      </c>
      <c r="AP205" s="1404">
        <v>0.25</v>
      </c>
      <c r="AQ205" s="1404"/>
      <c r="AR205" s="1405">
        <f t="shared" si="114"/>
        <v>0.25</v>
      </c>
      <c r="AU205" s="1384"/>
      <c r="AV205" s="1384"/>
    </row>
    <row r="206" spans="1:48" ht="15.9" customHeight="1">
      <c r="A206" s="1213"/>
      <c r="E206" s="1422" t="s">
        <v>2168</v>
      </c>
      <c r="F206" s="2460">
        <f t="shared" si="105"/>
        <v>0</v>
      </c>
      <c r="G206" s="2461"/>
      <c r="I206" s="2462">
        <f t="shared" si="106"/>
        <v>0</v>
      </c>
      <c r="J206" s="2462"/>
      <c r="K206" s="2462">
        <f t="shared" si="107"/>
        <v>0</v>
      </c>
      <c r="L206" s="2462"/>
      <c r="M206" s="2463">
        <f t="shared" si="108"/>
        <v>0</v>
      </c>
      <c r="N206" s="2450"/>
      <c r="O206" s="1386" t="s">
        <v>2122</v>
      </c>
      <c r="P206" s="2450">
        <f t="shared" si="109"/>
        <v>0</v>
      </c>
      <c r="Q206" s="2451"/>
      <c r="S206" s="2464">
        <f t="shared" si="110"/>
        <v>0</v>
      </c>
      <c r="T206" s="2465"/>
      <c r="U206" s="1386" t="s">
        <v>2122</v>
      </c>
      <c r="V206" s="2450">
        <f t="shared" si="111"/>
        <v>0</v>
      </c>
      <c r="W206" s="2451"/>
      <c r="Y206" s="1375" t="s">
        <v>2169</v>
      </c>
      <c r="Z206" s="2452"/>
      <c r="AA206" s="2452"/>
      <c r="AB206" s="2452"/>
      <c r="AC206" s="1425" t="s">
        <v>2170</v>
      </c>
      <c r="AD206" s="2453" t="s">
        <v>2171</v>
      </c>
      <c r="AE206" s="2454"/>
      <c r="AF206" s="2455" t="s">
        <v>2167</v>
      </c>
      <c r="AG206" s="2456"/>
      <c r="AH206" s="1401" t="s">
        <v>2105</v>
      </c>
      <c r="AI206" s="2456" t="s">
        <v>2162</v>
      </c>
      <c r="AJ206" s="2457"/>
      <c r="AK206" s="2458">
        <v>4</v>
      </c>
      <c r="AL206" s="2459"/>
      <c r="AM206" s="1402" t="s">
        <v>2107</v>
      </c>
      <c r="AN206" s="1403" t="str">
        <f t="shared" si="112"/>
        <v>⑨：午後Ｂ（4ｈ）、</v>
      </c>
      <c r="AO206" s="1314" t="str">
        <f t="shared" si="113"/>
        <v>⑨</v>
      </c>
      <c r="AP206" s="1404"/>
      <c r="AQ206" s="1404">
        <v>0.5</v>
      </c>
      <c r="AR206" s="1405">
        <f t="shared" si="114"/>
        <v>0.5</v>
      </c>
      <c r="AU206" s="1384"/>
      <c r="AV206" s="1384"/>
    </row>
    <row r="207" spans="1:48" ht="15.9" customHeight="1">
      <c r="A207" s="1213"/>
      <c r="E207" s="1422" t="s">
        <v>2172</v>
      </c>
      <c r="F207" s="2460">
        <f t="shared" si="105"/>
        <v>0</v>
      </c>
      <c r="G207" s="2461"/>
      <c r="I207" s="2462">
        <f t="shared" si="106"/>
        <v>0</v>
      </c>
      <c r="J207" s="2462"/>
      <c r="K207" s="2462">
        <f t="shared" si="107"/>
        <v>0</v>
      </c>
      <c r="L207" s="2462"/>
      <c r="M207" s="2463">
        <f t="shared" si="108"/>
        <v>0</v>
      </c>
      <c r="N207" s="2450"/>
      <c r="O207" s="1386" t="s">
        <v>2122</v>
      </c>
      <c r="P207" s="2450">
        <f t="shared" si="109"/>
        <v>0</v>
      </c>
      <c r="Q207" s="2451"/>
      <c r="S207" s="2464">
        <f t="shared" si="110"/>
        <v>0</v>
      </c>
      <c r="T207" s="2465"/>
      <c r="U207" s="1386" t="s">
        <v>2122</v>
      </c>
      <c r="V207" s="2450">
        <f t="shared" si="111"/>
        <v>0</v>
      </c>
      <c r="W207" s="2451"/>
      <c r="Y207" s="1375" t="s">
        <v>2173</v>
      </c>
      <c r="Z207" s="2452"/>
      <c r="AA207" s="2452"/>
      <c r="AB207" s="2452"/>
      <c r="AC207" s="1425" t="s">
        <v>2174</v>
      </c>
      <c r="AD207" s="2453" t="s">
        <v>2175</v>
      </c>
      <c r="AE207" s="2454"/>
      <c r="AF207" s="2455" t="s">
        <v>2144</v>
      </c>
      <c r="AG207" s="2456"/>
      <c r="AH207" s="1401" t="s">
        <v>2105</v>
      </c>
      <c r="AI207" s="2456" t="s">
        <v>2176</v>
      </c>
      <c r="AJ207" s="2457"/>
      <c r="AK207" s="2458">
        <v>4</v>
      </c>
      <c r="AL207" s="2459"/>
      <c r="AM207" s="1402" t="s">
        <v>2107</v>
      </c>
      <c r="AN207" s="1403" t="str">
        <f t="shared" si="112"/>
        <v>⑩：午後Ｃ（4ｈ）、</v>
      </c>
      <c r="AO207" s="1314" t="str">
        <f t="shared" si="113"/>
        <v>⑩</v>
      </c>
      <c r="AP207" s="1404"/>
      <c r="AQ207" s="1404"/>
      <c r="AR207" s="1405">
        <f t="shared" si="114"/>
        <v>0</v>
      </c>
      <c r="AU207" s="1384"/>
      <c r="AV207" s="1384"/>
    </row>
    <row r="208" spans="1:48" ht="15.9" customHeight="1">
      <c r="A208" s="1213"/>
      <c r="E208" s="1422" t="s">
        <v>2177</v>
      </c>
      <c r="F208" s="2460">
        <f t="shared" si="105"/>
        <v>0</v>
      </c>
      <c r="G208" s="2461"/>
      <c r="I208" s="2462">
        <f t="shared" si="106"/>
        <v>0</v>
      </c>
      <c r="J208" s="2462"/>
      <c r="K208" s="2462">
        <f t="shared" si="107"/>
        <v>0</v>
      </c>
      <c r="L208" s="2462"/>
      <c r="M208" s="2463">
        <f t="shared" si="108"/>
        <v>0</v>
      </c>
      <c r="N208" s="2450"/>
      <c r="O208" s="1386" t="s">
        <v>2122</v>
      </c>
      <c r="P208" s="2450">
        <f t="shared" si="109"/>
        <v>0</v>
      </c>
      <c r="Q208" s="2451"/>
      <c r="S208" s="2464">
        <f t="shared" si="110"/>
        <v>0</v>
      </c>
      <c r="T208" s="2465"/>
      <c r="U208" s="1386" t="s">
        <v>2122</v>
      </c>
      <c r="V208" s="2450">
        <f t="shared" si="111"/>
        <v>0</v>
      </c>
      <c r="W208" s="2451"/>
      <c r="Y208" s="1375" t="s">
        <v>2178</v>
      </c>
      <c r="Z208" s="2452"/>
      <c r="AA208" s="2452"/>
      <c r="AB208" s="2452"/>
      <c r="AC208" s="1425" t="s">
        <v>2179</v>
      </c>
      <c r="AD208" s="2453" t="s">
        <v>2180</v>
      </c>
      <c r="AE208" s="2454"/>
      <c r="AF208" s="2455" t="s">
        <v>2181</v>
      </c>
      <c r="AG208" s="2456"/>
      <c r="AH208" s="1401" t="s">
        <v>2105</v>
      </c>
      <c r="AI208" s="2456" t="s">
        <v>2145</v>
      </c>
      <c r="AJ208" s="2457"/>
      <c r="AK208" s="2458">
        <v>4</v>
      </c>
      <c r="AL208" s="2459"/>
      <c r="AM208" s="1402" t="s">
        <v>2107</v>
      </c>
      <c r="AN208" s="1403" t="str">
        <f t="shared" si="112"/>
        <v>⑪：午後Ｄ（4ｈ）、</v>
      </c>
      <c r="AO208" s="1314" t="str">
        <f t="shared" si="113"/>
        <v>⑪</v>
      </c>
      <c r="AP208" s="1404"/>
      <c r="AQ208" s="1404">
        <v>3.5</v>
      </c>
      <c r="AR208" s="1405">
        <f t="shared" si="114"/>
        <v>3.5</v>
      </c>
      <c r="AU208" s="1384"/>
      <c r="AV208" s="1384"/>
    </row>
    <row r="209" spans="1:48" ht="15.9" customHeight="1">
      <c r="A209" s="1213"/>
      <c r="E209" s="1422" t="s">
        <v>2182</v>
      </c>
      <c r="F209" s="2460">
        <f t="shared" si="105"/>
        <v>0</v>
      </c>
      <c r="G209" s="2461"/>
      <c r="I209" s="2462">
        <f t="shared" si="106"/>
        <v>0</v>
      </c>
      <c r="J209" s="2462"/>
      <c r="K209" s="2462">
        <f t="shared" si="107"/>
        <v>0</v>
      </c>
      <c r="L209" s="2462"/>
      <c r="M209" s="2463">
        <f t="shared" si="108"/>
        <v>0</v>
      </c>
      <c r="N209" s="2450"/>
      <c r="O209" s="1386" t="s">
        <v>2122</v>
      </c>
      <c r="P209" s="2450">
        <f t="shared" si="109"/>
        <v>0</v>
      </c>
      <c r="Q209" s="2451"/>
      <c r="S209" s="2464">
        <f t="shared" si="110"/>
        <v>0</v>
      </c>
      <c r="T209" s="2465"/>
      <c r="U209" s="1386" t="s">
        <v>2122</v>
      </c>
      <c r="V209" s="2450">
        <f t="shared" si="111"/>
        <v>0</v>
      </c>
      <c r="W209" s="2451"/>
      <c r="Y209" s="1375" t="s">
        <v>2183</v>
      </c>
      <c r="Z209" s="2452"/>
      <c r="AA209" s="2452"/>
      <c r="AB209" s="2452"/>
      <c r="AC209" s="1425" t="s">
        <v>2184</v>
      </c>
      <c r="AD209" s="2453" t="s">
        <v>2185</v>
      </c>
      <c r="AE209" s="2454"/>
      <c r="AF209" s="2455" t="s">
        <v>2134</v>
      </c>
      <c r="AG209" s="2456"/>
      <c r="AH209" s="1401" t="s">
        <v>2105</v>
      </c>
      <c r="AI209" s="2456" t="s">
        <v>2162</v>
      </c>
      <c r="AJ209" s="2457"/>
      <c r="AK209" s="2458">
        <v>7.5</v>
      </c>
      <c r="AL209" s="2459"/>
      <c r="AM209" s="1402" t="s">
        <v>2107</v>
      </c>
      <c r="AN209" s="1403" t="str">
        <f t="shared" si="112"/>
        <v>⑱：日勤Ｃ（7.5ｈ）、</v>
      </c>
      <c r="AO209" s="1314" t="str">
        <f t="shared" si="113"/>
        <v>⑱</v>
      </c>
      <c r="AP209" s="1404">
        <v>0.57999999999999996</v>
      </c>
      <c r="AQ209" s="1404">
        <v>0.5</v>
      </c>
      <c r="AR209" s="1405">
        <f t="shared" si="114"/>
        <v>1.08</v>
      </c>
      <c r="AU209" s="1384"/>
      <c r="AV209" s="1384"/>
    </row>
    <row r="210" spans="1:48" ht="15.9" customHeight="1">
      <c r="A210" s="1213"/>
      <c r="E210" s="1422" t="s">
        <v>2186</v>
      </c>
      <c r="F210" s="2460">
        <f t="shared" si="105"/>
        <v>0</v>
      </c>
      <c r="G210" s="2461"/>
      <c r="I210" s="2462">
        <f t="shared" si="106"/>
        <v>0</v>
      </c>
      <c r="J210" s="2462"/>
      <c r="K210" s="2462">
        <f t="shared" si="107"/>
        <v>0</v>
      </c>
      <c r="L210" s="2462"/>
      <c r="M210" s="2463">
        <f t="shared" si="108"/>
        <v>0</v>
      </c>
      <c r="N210" s="2450"/>
      <c r="O210" s="1386" t="s">
        <v>2122</v>
      </c>
      <c r="P210" s="2450">
        <f t="shared" si="109"/>
        <v>0</v>
      </c>
      <c r="Q210" s="2451"/>
      <c r="S210" s="2464">
        <f t="shared" si="110"/>
        <v>0</v>
      </c>
      <c r="T210" s="2465"/>
      <c r="U210" s="1386" t="s">
        <v>2122</v>
      </c>
      <c r="V210" s="2450">
        <f t="shared" si="111"/>
        <v>0</v>
      </c>
      <c r="W210" s="2451"/>
      <c r="Y210" s="1375" t="s">
        <v>2187</v>
      </c>
      <c r="Z210" s="2452"/>
      <c r="AA210" s="2452"/>
      <c r="AB210" s="2452"/>
      <c r="AC210" s="1425" t="s">
        <v>2188</v>
      </c>
      <c r="AD210" s="2453" t="s">
        <v>2189</v>
      </c>
      <c r="AE210" s="2454"/>
      <c r="AF210" s="2455" t="s">
        <v>2161</v>
      </c>
      <c r="AG210" s="2456"/>
      <c r="AH210" s="1401" t="s">
        <v>2105</v>
      </c>
      <c r="AI210" s="2456" t="s">
        <v>2167</v>
      </c>
      <c r="AJ210" s="2457"/>
      <c r="AK210" s="2458">
        <v>4</v>
      </c>
      <c r="AL210" s="2459"/>
      <c r="AM210" s="1402" t="s">
        <v>2107</v>
      </c>
      <c r="AN210" s="1403" t="str">
        <f t="shared" si="112"/>
        <v>⑲：午前Ｃ（4ｈ）、</v>
      </c>
      <c r="AO210" s="1314" t="str">
        <f t="shared" si="113"/>
        <v>⑲</v>
      </c>
      <c r="AP210" s="1404">
        <v>0.25</v>
      </c>
      <c r="AQ210" s="1404"/>
      <c r="AR210" s="1405">
        <f t="shared" si="114"/>
        <v>0.25</v>
      </c>
      <c r="AU210" s="1384"/>
      <c r="AV210" s="1384"/>
    </row>
    <row r="211" spans="1:48" ht="15.9" customHeight="1">
      <c r="A211" s="1213"/>
      <c r="E211" s="1422" t="s">
        <v>2190</v>
      </c>
      <c r="F211" s="2460">
        <f t="shared" si="105"/>
        <v>0</v>
      </c>
      <c r="G211" s="2461"/>
      <c r="I211" s="2462">
        <f t="shared" si="106"/>
        <v>0</v>
      </c>
      <c r="J211" s="2462"/>
      <c r="K211" s="2462">
        <f t="shared" si="107"/>
        <v>0</v>
      </c>
      <c r="L211" s="2462"/>
      <c r="M211" s="2463">
        <f t="shared" si="108"/>
        <v>0</v>
      </c>
      <c r="N211" s="2450"/>
      <c r="O211" s="1386" t="s">
        <v>2122</v>
      </c>
      <c r="P211" s="2450">
        <f t="shared" si="109"/>
        <v>0</v>
      </c>
      <c r="Q211" s="2451"/>
      <c r="S211" s="2464">
        <f t="shared" si="110"/>
        <v>0</v>
      </c>
      <c r="T211" s="2465"/>
      <c r="U211" s="1386" t="s">
        <v>2122</v>
      </c>
      <c r="V211" s="2450">
        <f t="shared" si="111"/>
        <v>0</v>
      </c>
      <c r="W211" s="2451"/>
      <c r="Y211" s="1375" t="s">
        <v>2191</v>
      </c>
      <c r="Z211" s="2452"/>
      <c r="AA211" s="2452"/>
      <c r="AB211" s="2452"/>
      <c r="AC211" s="1425" t="s">
        <v>2192</v>
      </c>
      <c r="AD211" s="2453" t="s">
        <v>2193</v>
      </c>
      <c r="AE211" s="2454"/>
      <c r="AF211" s="2455" t="s">
        <v>2139</v>
      </c>
      <c r="AG211" s="2456"/>
      <c r="AH211" s="1401" t="s">
        <v>2105</v>
      </c>
      <c r="AI211" s="2456" t="s">
        <v>2194</v>
      </c>
      <c r="AJ211" s="2457"/>
      <c r="AK211" s="2458">
        <v>4</v>
      </c>
      <c r="AL211" s="2459"/>
      <c r="AM211" s="1402" t="s">
        <v>2107</v>
      </c>
      <c r="AN211" s="1403" t="str">
        <f t="shared" si="112"/>
        <v>⑳：午前Ｄ（4ｈ）、</v>
      </c>
      <c r="AO211" s="1314" t="str">
        <f t="shared" si="113"/>
        <v>⑳</v>
      </c>
      <c r="AP211" s="1404">
        <v>2.08</v>
      </c>
      <c r="AQ211" s="1404"/>
      <c r="AR211" s="1405">
        <f t="shared" si="114"/>
        <v>2.08</v>
      </c>
      <c r="AU211" s="1384"/>
      <c r="AV211" s="1384"/>
    </row>
    <row r="212" spans="1:48" ht="15.9" customHeight="1">
      <c r="A212" s="1213"/>
      <c r="E212" s="1422" t="s">
        <v>2195</v>
      </c>
      <c r="F212" s="2460">
        <f t="shared" si="105"/>
        <v>0</v>
      </c>
      <c r="G212" s="2461"/>
      <c r="I212" s="2462">
        <f t="shared" si="106"/>
        <v>0</v>
      </c>
      <c r="J212" s="2462"/>
      <c r="K212" s="2462">
        <f t="shared" si="107"/>
        <v>0</v>
      </c>
      <c r="L212" s="2462"/>
      <c r="M212" s="2463">
        <f t="shared" si="108"/>
        <v>0</v>
      </c>
      <c r="N212" s="2450"/>
      <c r="O212" s="1386" t="s">
        <v>2122</v>
      </c>
      <c r="P212" s="2450">
        <f t="shared" si="109"/>
        <v>0</v>
      </c>
      <c r="Q212" s="2451"/>
      <c r="S212" s="2464">
        <f t="shared" si="110"/>
        <v>0</v>
      </c>
      <c r="T212" s="2465"/>
      <c r="U212" s="1386" t="s">
        <v>2122</v>
      </c>
      <c r="V212" s="2450">
        <f t="shared" si="111"/>
        <v>0</v>
      </c>
      <c r="W212" s="2451"/>
      <c r="Y212" s="1375" t="s">
        <v>2196</v>
      </c>
      <c r="Z212" s="2452"/>
      <c r="AA212" s="2452"/>
      <c r="AB212" s="2452"/>
      <c r="AC212" s="1425" t="s">
        <v>2197</v>
      </c>
      <c r="AD212" s="2453" t="s">
        <v>2198</v>
      </c>
      <c r="AE212" s="2454"/>
      <c r="AF212" s="2455"/>
      <c r="AG212" s="2456"/>
      <c r="AH212" s="1401" t="s">
        <v>2105</v>
      </c>
      <c r="AI212" s="2456"/>
      <c r="AJ212" s="2457"/>
      <c r="AK212" s="2458"/>
      <c r="AL212" s="2459"/>
      <c r="AM212" s="1402" t="s">
        <v>2107</v>
      </c>
      <c r="AN212" s="1403" t="str">
        <f t="shared" si="112"/>
        <v>公：公休（ｈ）、</v>
      </c>
      <c r="AO212" s="1314" t="str">
        <f t="shared" si="113"/>
        <v>公</v>
      </c>
      <c r="AP212" s="1404"/>
      <c r="AQ212" s="1404"/>
      <c r="AR212" s="1405">
        <f t="shared" si="114"/>
        <v>0</v>
      </c>
      <c r="AU212" s="1384"/>
      <c r="AV212" s="1384"/>
    </row>
    <row r="213" spans="1:48" ht="15.9" customHeight="1">
      <c r="A213" s="1213"/>
      <c r="E213" s="1422" t="s">
        <v>2199</v>
      </c>
      <c r="F213" s="2460">
        <f t="shared" si="105"/>
        <v>0</v>
      </c>
      <c r="G213" s="2461"/>
      <c r="I213" s="2462">
        <f t="shared" si="106"/>
        <v>0</v>
      </c>
      <c r="J213" s="2462"/>
      <c r="K213" s="2462">
        <f t="shared" si="107"/>
        <v>0</v>
      </c>
      <c r="L213" s="2462"/>
      <c r="M213" s="2463">
        <f t="shared" si="108"/>
        <v>0</v>
      </c>
      <c r="N213" s="2450"/>
      <c r="O213" s="1386" t="s">
        <v>2122</v>
      </c>
      <c r="P213" s="2450">
        <f t="shared" si="109"/>
        <v>0</v>
      </c>
      <c r="Q213" s="2451"/>
      <c r="S213" s="2464">
        <f t="shared" si="110"/>
        <v>0</v>
      </c>
      <c r="T213" s="2465"/>
      <c r="U213" s="1386" t="s">
        <v>2122</v>
      </c>
      <c r="V213" s="2450">
        <f t="shared" si="111"/>
        <v>0</v>
      </c>
      <c r="W213" s="2451"/>
      <c r="Y213" s="1375" t="s">
        <v>2200</v>
      </c>
      <c r="Z213" s="2452"/>
      <c r="AA213" s="2452"/>
      <c r="AB213" s="2452"/>
      <c r="AC213" s="1425" t="s">
        <v>2201</v>
      </c>
      <c r="AD213" s="2453" t="s">
        <v>2202</v>
      </c>
      <c r="AE213" s="2454"/>
      <c r="AF213" s="2455"/>
      <c r="AG213" s="2456"/>
      <c r="AH213" s="1401" t="s">
        <v>2105</v>
      </c>
      <c r="AI213" s="2456"/>
      <c r="AJ213" s="2457"/>
      <c r="AK213" s="2458"/>
      <c r="AL213" s="2459"/>
      <c r="AM213" s="1402" t="s">
        <v>2107</v>
      </c>
      <c r="AN213" s="1403" t="str">
        <f t="shared" si="112"/>
        <v>有：有休（ｈ）、</v>
      </c>
      <c r="AO213" s="1314" t="str">
        <f t="shared" si="113"/>
        <v>有</v>
      </c>
      <c r="AP213" s="1404"/>
      <c r="AQ213" s="1404"/>
      <c r="AR213" s="1405">
        <f t="shared" si="114"/>
        <v>0</v>
      </c>
      <c r="AU213" s="1384"/>
      <c r="AV213" s="1384"/>
    </row>
    <row r="214" spans="1:48" ht="15.9" customHeight="1">
      <c r="A214" s="1213"/>
      <c r="E214" s="1422" t="s">
        <v>2203</v>
      </c>
      <c r="F214" s="2460">
        <f t="shared" si="105"/>
        <v>0</v>
      </c>
      <c r="G214" s="2461"/>
      <c r="I214" s="2462">
        <f t="shared" si="106"/>
        <v>0</v>
      </c>
      <c r="J214" s="2462"/>
      <c r="K214" s="2462">
        <f t="shared" si="107"/>
        <v>0</v>
      </c>
      <c r="L214" s="2462"/>
      <c r="M214" s="2463">
        <f t="shared" si="108"/>
        <v>0</v>
      </c>
      <c r="N214" s="2450"/>
      <c r="O214" s="1386" t="s">
        <v>2122</v>
      </c>
      <c r="P214" s="2450">
        <f t="shared" si="109"/>
        <v>0</v>
      </c>
      <c r="Q214" s="2451"/>
      <c r="S214" s="2464">
        <f t="shared" si="110"/>
        <v>0</v>
      </c>
      <c r="T214" s="2465"/>
      <c r="U214" s="1386" t="s">
        <v>2122</v>
      </c>
      <c r="V214" s="2450">
        <f t="shared" si="111"/>
        <v>0</v>
      </c>
      <c r="W214" s="2451"/>
      <c r="Y214" s="1375" t="s">
        <v>2204</v>
      </c>
      <c r="Z214" s="2452"/>
      <c r="AA214" s="2452"/>
      <c r="AB214" s="2452"/>
      <c r="AC214" s="1425" t="s">
        <v>2205</v>
      </c>
      <c r="AD214" s="2453" t="s">
        <v>2206</v>
      </c>
      <c r="AE214" s="2454"/>
      <c r="AF214" s="2455"/>
      <c r="AG214" s="2456"/>
      <c r="AH214" s="1401" t="s">
        <v>2105</v>
      </c>
      <c r="AI214" s="2456"/>
      <c r="AJ214" s="2457"/>
      <c r="AK214" s="2458"/>
      <c r="AL214" s="2459"/>
      <c r="AM214" s="1402" t="s">
        <v>2107</v>
      </c>
      <c r="AN214" s="1403" t="str">
        <f t="shared" si="112"/>
        <v>欠：欠勤（ｈ）、</v>
      </c>
      <c r="AO214" s="1314" t="str">
        <f t="shared" si="113"/>
        <v>欠</v>
      </c>
      <c r="AP214" s="1404"/>
      <c r="AQ214" s="1404"/>
      <c r="AR214" s="1405">
        <f t="shared" si="114"/>
        <v>0</v>
      </c>
      <c r="AU214" s="1384"/>
      <c r="AV214" s="1384"/>
    </row>
    <row r="215" spans="1:48" ht="15.9" customHeight="1">
      <c r="A215" s="1213"/>
      <c r="E215" s="1422"/>
      <c r="F215" s="2460" t="str">
        <f t="shared" si="105"/>
        <v/>
      </c>
      <c r="G215" s="2461"/>
      <c r="I215" s="2462">
        <f t="shared" si="106"/>
        <v>0</v>
      </c>
      <c r="J215" s="2462"/>
      <c r="K215" s="2462">
        <f t="shared" si="107"/>
        <v>0</v>
      </c>
      <c r="L215" s="2462"/>
      <c r="M215" s="2463">
        <f t="shared" si="108"/>
        <v>0</v>
      </c>
      <c r="N215" s="2450"/>
      <c r="O215" s="1386" t="s">
        <v>2122</v>
      </c>
      <c r="P215" s="2450">
        <f t="shared" si="109"/>
        <v>0</v>
      </c>
      <c r="Q215" s="2451"/>
      <c r="S215" s="2464">
        <f t="shared" si="110"/>
        <v>0</v>
      </c>
      <c r="T215" s="2465"/>
      <c r="U215" s="1386" t="s">
        <v>2122</v>
      </c>
      <c r="V215" s="2450">
        <f t="shared" si="111"/>
        <v>0</v>
      </c>
      <c r="W215" s="2451"/>
      <c r="Y215" s="1375" t="s">
        <v>2207</v>
      </c>
      <c r="Z215" s="2452"/>
      <c r="AA215" s="2452"/>
      <c r="AB215" s="2452"/>
      <c r="AC215" s="1425" t="s">
        <v>2208</v>
      </c>
      <c r="AD215" s="2453" t="s">
        <v>2209</v>
      </c>
      <c r="AE215" s="2454"/>
      <c r="AF215" s="2455"/>
      <c r="AG215" s="2456"/>
      <c r="AH215" s="1401" t="s">
        <v>2105</v>
      </c>
      <c r="AI215" s="2456"/>
      <c r="AJ215" s="2457"/>
      <c r="AK215" s="2458"/>
      <c r="AL215" s="2459"/>
      <c r="AM215" s="1402" t="s">
        <v>2107</v>
      </c>
      <c r="AN215" s="1403" t="str">
        <f t="shared" si="112"/>
        <v>特：特休（ｈ）、</v>
      </c>
      <c r="AO215" s="1314" t="str">
        <f t="shared" si="113"/>
        <v>特</v>
      </c>
      <c r="AP215" s="1404"/>
      <c r="AQ215" s="1404"/>
      <c r="AR215" s="1405">
        <f t="shared" si="114"/>
        <v>0</v>
      </c>
      <c r="AU215" s="1384"/>
      <c r="AV215" s="1384"/>
    </row>
    <row r="216" spans="1:48" ht="15.9" customHeight="1">
      <c r="A216" s="1213"/>
      <c r="E216" s="1422"/>
      <c r="F216" s="2460" t="str">
        <f t="shared" si="105"/>
        <v/>
      </c>
      <c r="G216" s="2461"/>
      <c r="I216" s="2462">
        <f t="shared" si="106"/>
        <v>0</v>
      </c>
      <c r="J216" s="2462"/>
      <c r="K216" s="2462">
        <f t="shared" si="107"/>
        <v>0</v>
      </c>
      <c r="L216" s="2462"/>
      <c r="M216" s="2463">
        <f t="shared" si="108"/>
        <v>0</v>
      </c>
      <c r="N216" s="2450"/>
      <c r="O216" s="1386" t="s">
        <v>2122</v>
      </c>
      <c r="P216" s="2450">
        <f t="shared" si="109"/>
        <v>0</v>
      </c>
      <c r="Q216" s="2451"/>
      <c r="S216" s="2464">
        <f t="shared" si="110"/>
        <v>0</v>
      </c>
      <c r="T216" s="2465"/>
      <c r="U216" s="1386" t="s">
        <v>2122</v>
      </c>
      <c r="V216" s="2450">
        <f t="shared" si="111"/>
        <v>0</v>
      </c>
      <c r="W216" s="2451"/>
      <c r="Y216" s="1375" t="s">
        <v>2210</v>
      </c>
      <c r="Z216" s="2452"/>
      <c r="AA216" s="2452"/>
      <c r="AB216" s="2452"/>
      <c r="AC216" s="1425" t="s">
        <v>2211</v>
      </c>
      <c r="AD216" s="2453"/>
      <c r="AE216" s="2454"/>
      <c r="AF216" s="2455"/>
      <c r="AG216" s="2456"/>
      <c r="AH216" s="1401" t="s">
        <v>2105</v>
      </c>
      <c r="AI216" s="2456"/>
      <c r="AJ216" s="2457"/>
      <c r="AK216" s="2458"/>
      <c r="AL216" s="2459"/>
      <c r="AM216" s="1402" t="s">
        <v>2107</v>
      </c>
      <c r="AN216" s="1403" t="str">
        <f t="shared" si="112"/>
        <v>-：（ｈ）、</v>
      </c>
      <c r="AO216" s="1314" t="str">
        <f t="shared" si="113"/>
        <v>-</v>
      </c>
      <c r="AP216" s="1404"/>
      <c r="AQ216" s="1404"/>
      <c r="AR216" s="1405">
        <f t="shared" si="114"/>
        <v>0</v>
      </c>
      <c r="AU216" s="1384"/>
      <c r="AV216" s="1384"/>
    </row>
    <row r="217" spans="1:48" ht="15.9" customHeight="1">
      <c r="A217" s="1213"/>
      <c r="E217" s="1422"/>
      <c r="F217" s="2460" t="str">
        <f t="shared" si="105"/>
        <v/>
      </c>
      <c r="G217" s="2461"/>
      <c r="I217" s="2462">
        <f t="shared" si="106"/>
        <v>0</v>
      </c>
      <c r="J217" s="2462"/>
      <c r="K217" s="2462">
        <f t="shared" si="107"/>
        <v>0</v>
      </c>
      <c r="L217" s="2462"/>
      <c r="M217" s="2463">
        <f t="shared" si="108"/>
        <v>0</v>
      </c>
      <c r="N217" s="2450"/>
      <c r="O217" s="1386" t="s">
        <v>2122</v>
      </c>
      <c r="P217" s="2450">
        <f t="shared" si="109"/>
        <v>0</v>
      </c>
      <c r="Q217" s="2451"/>
      <c r="S217" s="2464">
        <f t="shared" si="110"/>
        <v>0</v>
      </c>
      <c r="T217" s="2465"/>
      <c r="U217" s="1386" t="s">
        <v>2122</v>
      </c>
      <c r="V217" s="2450">
        <f t="shared" si="111"/>
        <v>0</v>
      </c>
      <c r="W217" s="2451"/>
      <c r="Y217" s="1375" t="s">
        <v>2212</v>
      </c>
      <c r="Z217" s="2452"/>
      <c r="AA217" s="2452"/>
      <c r="AB217" s="2452"/>
      <c r="AC217" s="1425" t="s">
        <v>2211</v>
      </c>
      <c r="AD217" s="2453"/>
      <c r="AE217" s="2454"/>
      <c r="AF217" s="2455"/>
      <c r="AG217" s="2456"/>
      <c r="AH217" s="1401" t="s">
        <v>2105</v>
      </c>
      <c r="AI217" s="2456"/>
      <c r="AJ217" s="2457"/>
      <c r="AK217" s="2458"/>
      <c r="AL217" s="2459"/>
      <c r="AM217" s="1402" t="s">
        <v>2107</v>
      </c>
      <c r="AN217" s="1403" t="str">
        <f t="shared" si="112"/>
        <v>-：（ｈ）、</v>
      </c>
      <c r="AO217" s="1314" t="str">
        <f t="shared" si="113"/>
        <v>-</v>
      </c>
      <c r="AP217" s="1404"/>
      <c r="AQ217" s="1404"/>
      <c r="AR217" s="1405">
        <f t="shared" si="114"/>
        <v>0</v>
      </c>
      <c r="AU217" s="1384"/>
      <c r="AV217" s="1384"/>
    </row>
    <row r="218" spans="1:48" ht="15.9" customHeight="1">
      <c r="A218" s="1213"/>
      <c r="E218" s="1422"/>
      <c r="F218" s="2460" t="str">
        <f t="shared" si="105"/>
        <v/>
      </c>
      <c r="G218" s="2461"/>
      <c r="I218" s="2462">
        <f t="shared" si="106"/>
        <v>0</v>
      </c>
      <c r="J218" s="2462"/>
      <c r="K218" s="2462">
        <f t="shared" si="107"/>
        <v>0</v>
      </c>
      <c r="L218" s="2462"/>
      <c r="M218" s="2463">
        <f t="shared" si="108"/>
        <v>0</v>
      </c>
      <c r="N218" s="2450"/>
      <c r="O218" s="1386" t="s">
        <v>2122</v>
      </c>
      <c r="P218" s="2450">
        <f t="shared" si="109"/>
        <v>0</v>
      </c>
      <c r="Q218" s="2451"/>
      <c r="S218" s="2464">
        <f t="shared" si="110"/>
        <v>0</v>
      </c>
      <c r="T218" s="2465"/>
      <c r="U218" s="1386" t="s">
        <v>2122</v>
      </c>
      <c r="V218" s="2450">
        <f t="shared" si="111"/>
        <v>0</v>
      </c>
      <c r="W218" s="2451"/>
      <c r="Y218" s="1375" t="s">
        <v>2213</v>
      </c>
      <c r="Z218" s="2452"/>
      <c r="AA218" s="2452"/>
      <c r="AB218" s="2452"/>
      <c r="AC218" s="1425" t="s">
        <v>2211</v>
      </c>
      <c r="AD218" s="2453"/>
      <c r="AE218" s="2454"/>
      <c r="AF218" s="2455"/>
      <c r="AG218" s="2456"/>
      <c r="AH218" s="1401" t="s">
        <v>2105</v>
      </c>
      <c r="AI218" s="2456"/>
      <c r="AJ218" s="2457"/>
      <c r="AK218" s="2458"/>
      <c r="AL218" s="2459"/>
      <c r="AM218" s="1402" t="s">
        <v>2107</v>
      </c>
      <c r="AN218" s="1403" t="str">
        <f t="shared" si="112"/>
        <v>-：（ｈ）、</v>
      </c>
      <c r="AO218" s="1314" t="str">
        <f t="shared" si="113"/>
        <v>-</v>
      </c>
      <c r="AP218" s="1404"/>
      <c r="AQ218" s="1404"/>
      <c r="AR218" s="1405">
        <f t="shared" si="114"/>
        <v>0</v>
      </c>
      <c r="AU218" s="1384"/>
      <c r="AV218" s="1384"/>
    </row>
    <row r="219" spans="1:48" ht="15.9" customHeight="1">
      <c r="A219" s="1213"/>
      <c r="E219" s="1422"/>
      <c r="F219" s="2460" t="str">
        <f t="shared" si="105"/>
        <v/>
      </c>
      <c r="G219" s="2461"/>
      <c r="I219" s="2462">
        <f t="shared" si="106"/>
        <v>0</v>
      </c>
      <c r="J219" s="2462"/>
      <c r="K219" s="2462">
        <f t="shared" si="107"/>
        <v>0</v>
      </c>
      <c r="L219" s="2462"/>
      <c r="M219" s="2463">
        <f t="shared" si="108"/>
        <v>0</v>
      </c>
      <c r="N219" s="2450"/>
      <c r="O219" s="1386" t="s">
        <v>2122</v>
      </c>
      <c r="P219" s="2450">
        <f t="shared" si="109"/>
        <v>0</v>
      </c>
      <c r="Q219" s="2451"/>
      <c r="S219" s="2464">
        <f t="shared" si="110"/>
        <v>0</v>
      </c>
      <c r="T219" s="2465"/>
      <c r="U219" s="1386" t="s">
        <v>2122</v>
      </c>
      <c r="V219" s="2450">
        <f t="shared" si="111"/>
        <v>0</v>
      </c>
      <c r="W219" s="2451"/>
      <c r="Y219" s="1375" t="s">
        <v>2214</v>
      </c>
      <c r="Z219" s="2452"/>
      <c r="AA219" s="2452"/>
      <c r="AB219" s="2452"/>
      <c r="AC219" s="1425" t="s">
        <v>2211</v>
      </c>
      <c r="AD219" s="2453"/>
      <c r="AE219" s="2454"/>
      <c r="AF219" s="2455"/>
      <c r="AG219" s="2456"/>
      <c r="AH219" s="1401" t="s">
        <v>2105</v>
      </c>
      <c r="AI219" s="2456"/>
      <c r="AJ219" s="2457"/>
      <c r="AK219" s="2458"/>
      <c r="AL219" s="2459"/>
      <c r="AM219" s="1402" t="s">
        <v>2107</v>
      </c>
      <c r="AN219" s="1403" t="str">
        <f t="shared" si="112"/>
        <v>-：（ｈ）、</v>
      </c>
      <c r="AO219" s="1314" t="str">
        <f t="shared" si="113"/>
        <v>-</v>
      </c>
      <c r="AP219" s="1404"/>
      <c r="AQ219" s="1404"/>
      <c r="AR219" s="1405">
        <f t="shared" si="114"/>
        <v>0</v>
      </c>
      <c r="AU219" s="1384"/>
      <c r="AV219" s="1384"/>
    </row>
    <row r="220" spans="1:48" ht="15.9" customHeight="1">
      <c r="A220" s="1213"/>
      <c r="E220" s="1427"/>
      <c r="F220" s="2460" t="str">
        <f t="shared" si="105"/>
        <v/>
      </c>
      <c r="G220" s="2461"/>
      <c r="I220" s="2462">
        <f t="shared" si="106"/>
        <v>0</v>
      </c>
      <c r="J220" s="2462"/>
      <c r="K220" s="2462">
        <f t="shared" si="107"/>
        <v>0</v>
      </c>
      <c r="L220" s="2462"/>
      <c r="M220" s="2463">
        <f t="shared" si="108"/>
        <v>0</v>
      </c>
      <c r="N220" s="2450"/>
      <c r="O220" s="1386" t="s">
        <v>2122</v>
      </c>
      <c r="P220" s="2450">
        <f t="shared" si="109"/>
        <v>0</v>
      </c>
      <c r="Q220" s="2451"/>
      <c r="S220" s="2464">
        <f t="shared" si="110"/>
        <v>0</v>
      </c>
      <c r="T220" s="2465"/>
      <c r="U220" s="1386" t="s">
        <v>2122</v>
      </c>
      <c r="V220" s="2450">
        <f t="shared" si="111"/>
        <v>0</v>
      </c>
      <c r="W220" s="2451"/>
      <c r="Y220" s="1375" t="s">
        <v>2215</v>
      </c>
      <c r="Z220" s="2452"/>
      <c r="AA220" s="2452"/>
      <c r="AB220" s="2452"/>
      <c r="AC220" s="1425" t="s">
        <v>2211</v>
      </c>
      <c r="AD220" s="2453"/>
      <c r="AE220" s="2454"/>
      <c r="AF220" s="2455"/>
      <c r="AG220" s="2456"/>
      <c r="AH220" s="1401" t="s">
        <v>2105</v>
      </c>
      <c r="AI220" s="2456"/>
      <c r="AJ220" s="2457"/>
      <c r="AK220" s="2458"/>
      <c r="AL220" s="2459"/>
      <c r="AM220" s="1402" t="s">
        <v>2107</v>
      </c>
      <c r="AN220" s="1403" t="str">
        <f t="shared" si="112"/>
        <v>-：（ｈ）、</v>
      </c>
      <c r="AO220" s="1314" t="str">
        <f t="shared" si="113"/>
        <v>-</v>
      </c>
      <c r="AP220" s="1404"/>
      <c r="AQ220" s="1404"/>
      <c r="AR220" s="1405">
        <f t="shared" si="114"/>
        <v>0</v>
      </c>
      <c r="AU220" s="1384"/>
      <c r="AV220" s="1384"/>
    </row>
    <row r="221" spans="1:48" ht="15.9" customHeight="1">
      <c r="A221" s="1213"/>
      <c r="E221" s="1428"/>
      <c r="F221" s="2444" t="str">
        <f t="shared" si="105"/>
        <v/>
      </c>
      <c r="G221" s="2445"/>
      <c r="I221" s="2446">
        <f t="shared" si="106"/>
        <v>0</v>
      </c>
      <c r="J221" s="2446"/>
      <c r="K221" s="2446">
        <f t="shared" si="107"/>
        <v>0</v>
      </c>
      <c r="L221" s="2446"/>
      <c r="M221" s="2447">
        <f t="shared" si="108"/>
        <v>0</v>
      </c>
      <c r="N221" s="2434"/>
      <c r="O221" s="1409" t="s">
        <v>2122</v>
      </c>
      <c r="P221" s="2434">
        <f t="shared" si="109"/>
        <v>0</v>
      </c>
      <c r="Q221" s="2435"/>
      <c r="S221" s="2448">
        <f t="shared" si="110"/>
        <v>0</v>
      </c>
      <c r="T221" s="2449"/>
      <c r="U221" s="1409" t="s">
        <v>2122</v>
      </c>
      <c r="V221" s="2434">
        <f t="shared" si="111"/>
        <v>0</v>
      </c>
      <c r="W221" s="2435"/>
      <c r="Y221" s="1375" t="s">
        <v>2216</v>
      </c>
      <c r="Z221" s="2436"/>
      <c r="AA221" s="2436"/>
      <c r="AB221" s="2436"/>
      <c r="AC221" s="1429" t="s">
        <v>2211</v>
      </c>
      <c r="AD221" s="2437"/>
      <c r="AE221" s="2438"/>
      <c r="AF221" s="2439"/>
      <c r="AG221" s="2440"/>
      <c r="AH221" s="1411" t="s">
        <v>2105</v>
      </c>
      <c r="AI221" s="2440"/>
      <c r="AJ221" s="2441"/>
      <c r="AK221" s="2442"/>
      <c r="AL221" s="2443"/>
      <c r="AM221" s="1412" t="s">
        <v>2107</v>
      </c>
      <c r="AN221" s="1413" t="str">
        <f t="shared" si="112"/>
        <v>-：（ｈ）、</v>
      </c>
      <c r="AO221" s="1314" t="str">
        <f t="shared" si="113"/>
        <v>-</v>
      </c>
      <c r="AP221" s="1414"/>
      <c r="AQ221" s="1414"/>
      <c r="AR221" s="1415">
        <f t="shared" si="114"/>
        <v>0</v>
      </c>
      <c r="AU221" s="1384"/>
      <c r="AV221" s="1384"/>
    </row>
    <row r="222" spans="1:48">
      <c r="A222" s="1213"/>
      <c r="AF222" s="2433" t="s">
        <v>2217</v>
      </c>
      <c r="AG222" s="2433"/>
      <c r="AH222" s="2433"/>
      <c r="AI222" s="2433"/>
      <c r="AJ222" s="2433"/>
    </row>
    <row r="223" spans="1:48">
      <c r="A223" s="1213"/>
    </row>
    <row r="224" spans="1:48">
      <c r="A224" s="1213"/>
      <c r="T224" s="1218"/>
    </row>
  </sheetData>
  <mergeCells count="672">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C140:C141"/>
    <mergeCell ref="D140:D141"/>
    <mergeCell ref="E140:E141"/>
    <mergeCell ref="C143:E143"/>
    <mergeCell ref="Y146:AB146"/>
    <mergeCell ref="AD146:AL147"/>
    <mergeCell ref="F147:I147"/>
    <mergeCell ref="L147:O147"/>
    <mergeCell ref="S147:W147"/>
    <mergeCell ref="Y147:AB147"/>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AI176:AM176"/>
    <mergeCell ref="AN176:AO176"/>
    <mergeCell ref="C192:E193"/>
    <mergeCell ref="G192:H192"/>
    <mergeCell ref="I192:J192"/>
    <mergeCell ref="L192:M192"/>
    <mergeCell ref="N192:O192"/>
    <mergeCell ref="Q192:R192"/>
    <mergeCell ref="Z192:AB193"/>
    <mergeCell ref="AC192:AC193"/>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s>
  <phoneticPr fontId="3"/>
  <dataValidations count="3">
    <dataValidation type="list" allowBlank="1" showInputMessage="1" showErrorMessage="1" sqref="C10:C141" xr:uid="{9679016D-94CC-44FD-90D3-224F42C4D7C5}">
      <formula1>$E$197:$E$221</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9E778E08-CDC3-40B2-B00B-6E86E7314390}">
      <formula1>$AC$197:$AC$221</formula1>
    </dataValidation>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D689447F-9789-4CC3-9771-1FEB2C4AD55D}">
      <formula1>$AU$2:$AU$6</formula1>
    </dataValidation>
  </dataValidations>
  <printOptions horizontalCentered="1"/>
  <pageMargins left="0.19685039370078741" right="0.19685039370078741" top="0.39370078740157483" bottom="0.19685039370078741" header="0.31496062992125984" footer="0.31496062992125984"/>
  <pageSetup paperSize="9" scale="74" orientation="landscape" cellComments="asDisplayed" r:id="rId1"/>
  <rowBreaks count="2" manualBreakCount="2">
    <brk id="144" max="44" man="1"/>
    <brk id="177" max="44"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BB7F-F2B4-497E-84EB-E3C48E2B540F}">
  <sheetPr>
    <tabColor rgb="FFFFFF00"/>
    <pageSetUpPr fitToPage="1"/>
  </sheetPr>
  <dimension ref="A1:AE49"/>
  <sheetViews>
    <sheetView view="pageBreakPreview" zoomScaleNormal="100" zoomScaleSheetLayoutView="100" workbookViewId="0">
      <selection activeCell="AE30" sqref="AE30"/>
    </sheetView>
  </sheetViews>
  <sheetFormatPr defaultColWidth="8.77734375" defaultRowHeight="12"/>
  <cols>
    <col min="1" max="1" width="5.109375" style="772" customWidth="1"/>
    <col min="2" max="5" width="3.33203125" style="772" customWidth="1"/>
    <col min="6" max="6" width="8.77734375" style="772"/>
    <col min="7" max="7" width="5.6640625" style="772" customWidth="1"/>
    <col min="8" max="27" width="4.77734375" style="772" customWidth="1"/>
    <col min="28" max="16384" width="8.77734375" style="772"/>
  </cols>
  <sheetData>
    <row r="1" spans="1:31" ht="36.75" customHeight="1" thickBot="1">
      <c r="A1" s="2620" t="s">
        <v>1405</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C1" s="772" t="s">
        <v>134</v>
      </c>
    </row>
    <row r="2" spans="1:31" ht="15" customHeight="1">
      <c r="A2" s="2621" t="s">
        <v>1406</v>
      </c>
      <c r="B2" s="2624" t="s">
        <v>1407</v>
      </c>
      <c r="C2" s="2625"/>
      <c r="D2" s="2625"/>
      <c r="E2" s="2626"/>
      <c r="F2" s="2627"/>
      <c r="G2" s="2627"/>
      <c r="H2" s="2627"/>
      <c r="I2" s="2627"/>
      <c r="J2" s="2627"/>
      <c r="K2" s="2627"/>
      <c r="L2" s="2627"/>
      <c r="M2" s="2627"/>
      <c r="N2" s="2627"/>
      <c r="O2" s="2627"/>
      <c r="P2" s="2627"/>
      <c r="Q2" s="2627"/>
      <c r="R2" s="2627"/>
      <c r="S2" s="2627"/>
      <c r="T2" s="2627"/>
      <c r="U2" s="2627"/>
      <c r="V2" s="2627"/>
      <c r="W2" s="2627"/>
      <c r="X2" s="2627"/>
      <c r="Y2" s="2627"/>
      <c r="Z2" s="2627"/>
      <c r="AA2" s="2628"/>
    </row>
    <row r="3" spans="1:31" ht="15" customHeight="1">
      <c r="A3" s="2622"/>
      <c r="B3" s="2629" t="s">
        <v>7</v>
      </c>
      <c r="C3" s="2630"/>
      <c r="D3" s="2630"/>
      <c r="E3" s="2631"/>
      <c r="F3" s="773"/>
      <c r="G3" s="774"/>
      <c r="H3" s="774"/>
      <c r="I3" s="774"/>
      <c r="J3" s="774"/>
      <c r="K3" s="774"/>
      <c r="L3" s="774"/>
      <c r="M3" s="774"/>
      <c r="N3" s="774"/>
      <c r="O3" s="774"/>
      <c r="P3" s="774"/>
      <c r="Q3" s="774"/>
      <c r="R3" s="774"/>
      <c r="S3" s="774"/>
      <c r="T3" s="774"/>
      <c r="U3" s="774"/>
      <c r="V3" s="774"/>
      <c r="W3" s="774"/>
      <c r="X3" s="774"/>
      <c r="Y3" s="774"/>
      <c r="Z3" s="774"/>
      <c r="AA3" s="775"/>
    </row>
    <row r="4" spans="1:31" ht="27.9" customHeight="1">
      <c r="A4" s="2622"/>
      <c r="B4" s="2632" t="s">
        <v>1408</v>
      </c>
      <c r="C4" s="2633"/>
      <c r="D4" s="2633"/>
      <c r="E4" s="2634"/>
      <c r="F4" s="2635"/>
      <c r="G4" s="2636"/>
      <c r="H4" s="2636"/>
      <c r="I4" s="2636"/>
      <c r="J4" s="2636"/>
      <c r="K4" s="2636"/>
      <c r="L4" s="2636"/>
      <c r="M4" s="2636"/>
      <c r="N4" s="2636"/>
      <c r="O4" s="2636"/>
      <c r="P4" s="2636"/>
      <c r="Q4" s="2636"/>
      <c r="R4" s="2636"/>
      <c r="S4" s="2636"/>
      <c r="T4" s="2636"/>
      <c r="U4" s="2636"/>
      <c r="V4" s="2636"/>
      <c r="W4" s="2636"/>
      <c r="X4" s="2636"/>
      <c r="Y4" s="2636"/>
      <c r="Z4" s="2636"/>
      <c r="AA4" s="2637"/>
    </row>
    <row r="5" spans="1:31" ht="15" customHeight="1">
      <c r="A5" s="2622"/>
      <c r="B5" s="2638" t="s">
        <v>1379</v>
      </c>
      <c r="C5" s="2610"/>
      <c r="D5" s="2610"/>
      <c r="E5" s="2639"/>
      <c r="F5" s="2646" t="s">
        <v>1409</v>
      </c>
      <c r="G5" s="2610"/>
      <c r="H5" s="2609"/>
      <c r="I5" s="2609"/>
      <c r="J5" s="776" t="s">
        <v>468</v>
      </c>
      <c r="K5" s="2609"/>
      <c r="L5" s="2609"/>
      <c r="M5" s="776" t="s">
        <v>1410</v>
      </c>
      <c r="N5" s="776"/>
      <c r="P5" s="2610" t="s">
        <v>1411</v>
      </c>
      <c r="Q5" s="2610"/>
      <c r="R5" s="2610"/>
      <c r="S5" s="2610"/>
      <c r="T5" s="2610"/>
      <c r="U5" s="2610"/>
      <c r="V5" s="2610"/>
      <c r="W5" s="2610"/>
      <c r="X5" s="2610"/>
      <c r="Y5" s="2610"/>
      <c r="Z5" s="2610"/>
      <c r="AA5" s="2611"/>
    </row>
    <row r="6" spans="1:31" ht="15" customHeight="1">
      <c r="A6" s="2622"/>
      <c r="B6" s="2640"/>
      <c r="C6" s="2641"/>
      <c r="D6" s="2641"/>
      <c r="E6" s="2642"/>
      <c r="F6" s="2612"/>
      <c r="G6" s="2613"/>
      <c r="H6" s="2613"/>
      <c r="I6" s="2613"/>
      <c r="J6" s="777" t="s">
        <v>1412</v>
      </c>
      <c r="K6" s="777" t="s">
        <v>1413</v>
      </c>
      <c r="L6" s="2613"/>
      <c r="M6" s="2613"/>
      <c r="N6" s="2613"/>
      <c r="O6" s="2613"/>
      <c r="P6" s="2613"/>
      <c r="Q6" s="2613"/>
      <c r="R6" s="777" t="s">
        <v>1414</v>
      </c>
      <c r="S6" s="777" t="s">
        <v>1415</v>
      </c>
      <c r="T6" s="2614"/>
      <c r="U6" s="2614"/>
      <c r="V6" s="2614"/>
      <c r="W6" s="2614"/>
      <c r="X6" s="2614"/>
      <c r="Y6" s="2614"/>
      <c r="Z6" s="2614"/>
      <c r="AA6" s="2615"/>
      <c r="AB6" s="778"/>
      <c r="AC6" s="778"/>
      <c r="AD6" s="778"/>
      <c r="AE6" s="778"/>
    </row>
    <row r="7" spans="1:31" ht="15" customHeight="1">
      <c r="A7" s="2622"/>
      <c r="B7" s="2640"/>
      <c r="C7" s="2641"/>
      <c r="D7" s="2641"/>
      <c r="E7" s="2642"/>
      <c r="F7" s="2612"/>
      <c r="G7" s="2613"/>
      <c r="H7" s="2613"/>
      <c r="I7" s="2613"/>
      <c r="J7" s="777" t="s">
        <v>1416</v>
      </c>
      <c r="K7" s="777" t="s">
        <v>1383</v>
      </c>
      <c r="L7" s="2613"/>
      <c r="M7" s="2613"/>
      <c r="N7" s="2613"/>
      <c r="O7" s="2613"/>
      <c r="P7" s="2613"/>
      <c r="Q7" s="2613"/>
      <c r="R7" s="777" t="s">
        <v>1417</v>
      </c>
      <c r="S7" s="777" t="s">
        <v>1418</v>
      </c>
      <c r="T7" s="2614"/>
      <c r="U7" s="2614"/>
      <c r="V7" s="2614"/>
      <c r="W7" s="2614"/>
      <c r="X7" s="2614"/>
      <c r="Y7" s="2614"/>
      <c r="Z7" s="2614"/>
      <c r="AA7" s="2615"/>
      <c r="AB7" s="778"/>
      <c r="AC7" s="778"/>
      <c r="AD7" s="778"/>
      <c r="AE7" s="778"/>
    </row>
    <row r="8" spans="1:31" ht="18.899999999999999" customHeight="1">
      <c r="A8" s="2622"/>
      <c r="B8" s="2643"/>
      <c r="C8" s="2644"/>
      <c r="D8" s="2644"/>
      <c r="E8" s="2645"/>
      <c r="F8" s="2616"/>
      <c r="G8" s="2617"/>
      <c r="H8" s="2618"/>
      <c r="I8" s="2618"/>
      <c r="J8" s="2618"/>
      <c r="K8" s="2618"/>
      <c r="L8" s="2618"/>
      <c r="M8" s="2618"/>
      <c r="N8" s="2618"/>
      <c r="O8" s="2618"/>
      <c r="P8" s="2618"/>
      <c r="Q8" s="2618"/>
      <c r="R8" s="2618"/>
      <c r="S8" s="2618"/>
      <c r="T8" s="2618"/>
      <c r="U8" s="2618"/>
      <c r="V8" s="2618"/>
      <c r="W8" s="2618"/>
      <c r="X8" s="2618"/>
      <c r="Y8" s="2618"/>
      <c r="Z8" s="2618"/>
      <c r="AA8" s="2619"/>
    </row>
    <row r="9" spans="1:31" ht="15" customHeight="1">
      <c r="A9" s="2622"/>
      <c r="B9" s="2638" t="s">
        <v>1419</v>
      </c>
      <c r="C9" s="2610"/>
      <c r="D9" s="2610"/>
      <c r="E9" s="2639"/>
      <c r="F9" s="2681" t="s">
        <v>9</v>
      </c>
      <c r="G9" s="2633"/>
      <c r="H9" s="2658"/>
      <c r="I9" s="2659"/>
      <c r="J9" s="2659"/>
      <c r="K9" s="2659"/>
      <c r="L9" s="2659"/>
      <c r="M9" s="2659"/>
      <c r="N9" s="2682" t="s">
        <v>1420</v>
      </c>
      <c r="O9" s="2682"/>
      <c r="P9" s="2683"/>
      <c r="Q9" s="2683"/>
      <c r="R9" s="2684"/>
      <c r="S9" s="2685" t="s">
        <v>1421</v>
      </c>
      <c r="T9" s="2686"/>
      <c r="U9" s="2687"/>
      <c r="V9" s="2658"/>
      <c r="W9" s="2659"/>
      <c r="X9" s="2659"/>
      <c r="Y9" s="2659"/>
      <c r="Z9" s="2659"/>
      <c r="AA9" s="2660"/>
    </row>
    <row r="10" spans="1:31" ht="15" customHeight="1">
      <c r="A10" s="2623"/>
      <c r="B10" s="2643"/>
      <c r="C10" s="2644"/>
      <c r="D10" s="2644"/>
      <c r="E10" s="2645"/>
      <c r="F10" s="2646" t="s">
        <v>1422</v>
      </c>
      <c r="G10" s="2610"/>
      <c r="H10" s="2661"/>
      <c r="I10" s="2661"/>
      <c r="J10" s="2661"/>
      <c r="K10" s="2661"/>
      <c r="L10" s="2661"/>
      <c r="M10" s="2661"/>
      <c r="N10" s="2661"/>
      <c r="O10" s="2661"/>
      <c r="P10" s="2661"/>
      <c r="Q10" s="2661"/>
      <c r="R10" s="2661"/>
      <c r="S10" s="2661"/>
      <c r="T10" s="2661"/>
      <c r="U10" s="2661"/>
      <c r="V10" s="2661"/>
      <c r="W10" s="2661"/>
      <c r="X10" s="2661"/>
      <c r="Y10" s="2661"/>
      <c r="Z10" s="2661"/>
      <c r="AA10" s="2662"/>
    </row>
    <row r="11" spans="1:31" ht="15" customHeight="1">
      <c r="A11" s="2663" t="s">
        <v>1423</v>
      </c>
      <c r="B11" s="2664"/>
      <c r="C11" s="2664"/>
      <c r="D11" s="2664"/>
      <c r="E11" s="2664"/>
      <c r="F11" s="2669" t="s">
        <v>1424</v>
      </c>
      <c r="G11" s="2670"/>
      <c r="H11" s="2670"/>
      <c r="I11" s="2670"/>
      <c r="J11" s="2670"/>
      <c r="K11" s="2670"/>
      <c r="L11" s="2670"/>
      <c r="M11" s="2671"/>
      <c r="N11" s="2647"/>
      <c r="O11" s="2648"/>
      <c r="P11" s="2672"/>
      <c r="Q11" s="2673"/>
      <c r="R11" s="2673"/>
      <c r="S11" s="2673"/>
      <c r="T11" s="2673"/>
      <c r="U11" s="2673"/>
      <c r="V11" s="2673"/>
      <c r="W11" s="2673"/>
      <c r="X11" s="2673"/>
      <c r="Y11" s="2673"/>
      <c r="Z11" s="2673"/>
      <c r="AA11" s="2674"/>
    </row>
    <row r="12" spans="1:31" ht="15" customHeight="1">
      <c r="A12" s="2665"/>
      <c r="B12" s="2666"/>
      <c r="C12" s="2666"/>
      <c r="D12" s="2666"/>
      <c r="E12" s="2666"/>
      <c r="F12" s="2669" t="s">
        <v>1425</v>
      </c>
      <c r="G12" s="2670"/>
      <c r="H12" s="2670"/>
      <c r="I12" s="2670"/>
      <c r="J12" s="2670"/>
      <c r="K12" s="2670"/>
      <c r="L12" s="2670"/>
      <c r="M12" s="2671"/>
      <c r="N12" s="2647"/>
      <c r="O12" s="2648"/>
      <c r="P12" s="2675"/>
      <c r="Q12" s="2676"/>
      <c r="R12" s="2676"/>
      <c r="S12" s="2676"/>
      <c r="T12" s="2676"/>
      <c r="U12" s="2676"/>
      <c r="V12" s="2676"/>
      <c r="W12" s="2676"/>
      <c r="X12" s="2676"/>
      <c r="Y12" s="2676"/>
      <c r="Z12" s="2676"/>
      <c r="AA12" s="2677"/>
    </row>
    <row r="13" spans="1:31" ht="15" customHeight="1">
      <c r="A13" s="2665"/>
      <c r="B13" s="2666"/>
      <c r="C13" s="2666"/>
      <c r="D13" s="2666"/>
      <c r="E13" s="2666"/>
      <c r="F13" s="2669" t="s">
        <v>1426</v>
      </c>
      <c r="G13" s="2670"/>
      <c r="H13" s="2670"/>
      <c r="I13" s="2670"/>
      <c r="J13" s="2670"/>
      <c r="K13" s="2670"/>
      <c r="L13" s="2670"/>
      <c r="M13" s="2671"/>
      <c r="N13" s="2647"/>
      <c r="O13" s="2648"/>
      <c r="P13" s="2675"/>
      <c r="Q13" s="2676"/>
      <c r="R13" s="2676"/>
      <c r="S13" s="2676"/>
      <c r="T13" s="2676"/>
      <c r="U13" s="2676"/>
      <c r="V13" s="2676"/>
      <c r="W13" s="2676"/>
      <c r="X13" s="2676"/>
      <c r="Y13" s="2676"/>
      <c r="Z13" s="2676"/>
      <c r="AA13" s="2677"/>
    </row>
    <row r="14" spans="1:31" ht="15" customHeight="1">
      <c r="A14" s="2667"/>
      <c r="B14" s="2668"/>
      <c r="C14" s="2668"/>
      <c r="D14" s="2668"/>
      <c r="E14" s="2668"/>
      <c r="F14" s="2649" t="s">
        <v>1427</v>
      </c>
      <c r="G14" s="2650"/>
      <c r="H14" s="2650"/>
      <c r="I14" s="2650"/>
      <c r="J14" s="2650"/>
      <c r="K14" s="2650"/>
      <c r="L14" s="2650"/>
      <c r="M14" s="2651"/>
      <c r="N14" s="2647"/>
      <c r="O14" s="2648"/>
      <c r="P14" s="2678"/>
      <c r="Q14" s="2679"/>
      <c r="R14" s="2679"/>
      <c r="S14" s="2679"/>
      <c r="T14" s="2679"/>
      <c r="U14" s="2679"/>
      <c r="V14" s="2679"/>
      <c r="W14" s="2679"/>
      <c r="X14" s="2679"/>
      <c r="Y14" s="2679"/>
      <c r="Z14" s="2679"/>
      <c r="AA14" s="2680"/>
    </row>
    <row r="15" spans="1:31" ht="15" customHeight="1">
      <c r="A15" s="2652" t="s">
        <v>1428</v>
      </c>
      <c r="B15" s="2632" t="s">
        <v>7</v>
      </c>
      <c r="C15" s="2633"/>
      <c r="D15" s="2633"/>
      <c r="E15" s="2653"/>
      <c r="F15" s="2654"/>
      <c r="G15" s="2636"/>
      <c r="H15" s="2636"/>
      <c r="I15" s="2636"/>
      <c r="J15" s="2636"/>
      <c r="K15" s="2636"/>
      <c r="L15" s="2636"/>
      <c r="M15" s="2655"/>
      <c r="N15" s="2638" t="s">
        <v>1429</v>
      </c>
      <c r="O15" s="2656"/>
      <c r="P15" s="2688" t="s">
        <v>1430</v>
      </c>
      <c r="Q15" s="2689"/>
      <c r="R15" s="2690"/>
      <c r="S15" s="2690"/>
      <c r="T15" s="779" t="s">
        <v>1431</v>
      </c>
      <c r="U15" s="2690"/>
      <c r="V15" s="2690"/>
      <c r="W15" s="2691" t="s">
        <v>1432</v>
      </c>
      <c r="X15" s="2691"/>
      <c r="Y15" s="2691"/>
      <c r="Z15" s="2691"/>
      <c r="AA15" s="2692"/>
    </row>
    <row r="16" spans="1:31" ht="23.25" customHeight="1">
      <c r="A16" s="2622"/>
      <c r="B16" s="2632" t="s">
        <v>1433</v>
      </c>
      <c r="C16" s="2633"/>
      <c r="D16" s="2633"/>
      <c r="E16" s="2653"/>
      <c r="F16" s="2654"/>
      <c r="G16" s="2636"/>
      <c r="H16" s="2636"/>
      <c r="I16" s="2636"/>
      <c r="J16" s="2636"/>
      <c r="K16" s="2636"/>
      <c r="L16" s="2636"/>
      <c r="M16" s="2655"/>
      <c r="N16" s="2640"/>
      <c r="O16" s="2657"/>
      <c r="P16" s="2693"/>
      <c r="Q16" s="2618"/>
      <c r="R16" s="2618"/>
      <c r="S16" s="2618"/>
      <c r="T16" s="2618"/>
      <c r="U16" s="2618"/>
      <c r="V16" s="2618"/>
      <c r="W16" s="2618"/>
      <c r="X16" s="2618"/>
      <c r="Y16" s="2618"/>
      <c r="Z16" s="2618"/>
      <c r="AA16" s="2619"/>
    </row>
    <row r="17" spans="1:31" ht="23.25" customHeight="1" thickBot="1">
      <c r="A17" s="2622"/>
      <c r="B17" s="2638" t="s">
        <v>1434</v>
      </c>
      <c r="C17" s="2610"/>
      <c r="D17" s="2610"/>
      <c r="E17" s="2656"/>
      <c r="F17" s="2694"/>
      <c r="G17" s="2695"/>
      <c r="H17" s="2695"/>
      <c r="I17" s="2695"/>
      <c r="J17" s="2695"/>
      <c r="K17" s="2695"/>
      <c r="L17" s="2695"/>
      <c r="M17" s="2696"/>
      <c r="N17" s="2640"/>
      <c r="O17" s="2657"/>
      <c r="P17" s="2693"/>
      <c r="Q17" s="2618"/>
      <c r="R17" s="2618"/>
      <c r="S17" s="2618"/>
      <c r="T17" s="2618"/>
      <c r="U17" s="2618"/>
      <c r="V17" s="2618"/>
      <c r="W17" s="2618"/>
      <c r="X17" s="2618"/>
      <c r="Y17" s="2618"/>
      <c r="Z17" s="2618"/>
      <c r="AA17" s="2619"/>
    </row>
    <row r="18" spans="1:31" s="781" customFormat="1" ht="18" customHeight="1" thickBot="1">
      <c r="A18" s="780"/>
      <c r="B18" s="2697" t="s">
        <v>1435</v>
      </c>
      <c r="C18" s="2697"/>
      <c r="D18" s="2697"/>
      <c r="E18" s="2697"/>
      <c r="F18" s="2697"/>
      <c r="G18" s="2697"/>
      <c r="H18" s="2697"/>
      <c r="I18" s="2697"/>
      <c r="J18" s="2697"/>
      <c r="K18" s="2698"/>
      <c r="L18" s="2699"/>
      <c r="M18" s="2700"/>
      <c r="N18" s="2700"/>
      <c r="O18" s="2700"/>
      <c r="P18" s="2700"/>
      <c r="Q18" s="2700"/>
      <c r="R18" s="2700"/>
      <c r="S18" s="2700"/>
      <c r="T18" s="2700"/>
      <c r="U18" s="2700"/>
      <c r="V18" s="2700"/>
      <c r="W18" s="2700"/>
      <c r="X18" s="2700"/>
      <c r="Y18" s="2700"/>
      <c r="Z18" s="2700"/>
      <c r="AA18" s="2701"/>
    </row>
    <row r="19" spans="1:31" s="781" customFormat="1" ht="18" customHeight="1">
      <c r="A19" s="2702" t="s">
        <v>1436</v>
      </c>
      <c r="B19" s="2705" t="s">
        <v>1437</v>
      </c>
      <c r="C19" s="2706"/>
      <c r="D19" s="2706"/>
      <c r="E19" s="2706"/>
      <c r="F19" s="2706"/>
      <c r="G19" s="2706"/>
      <c r="H19" s="2706"/>
      <c r="I19" s="2706"/>
      <c r="J19" s="2706"/>
      <c r="K19" s="2706"/>
      <c r="L19" s="782"/>
      <c r="M19" s="783"/>
      <c r="N19" s="2707" t="s">
        <v>1438</v>
      </c>
      <c r="O19" s="2707"/>
      <c r="P19" s="2707"/>
      <c r="Q19" s="2707"/>
      <c r="R19" s="2707"/>
      <c r="S19" s="2707"/>
      <c r="T19" s="784"/>
      <c r="U19" s="785"/>
      <c r="V19" s="785" t="s">
        <v>1439</v>
      </c>
      <c r="W19" s="785"/>
      <c r="X19" s="785"/>
      <c r="Y19" s="785"/>
      <c r="Z19" s="785"/>
      <c r="AA19" s="786"/>
    </row>
    <row r="20" spans="1:31" ht="18" customHeight="1">
      <c r="A20" s="2703"/>
      <c r="B20" s="2708" t="s">
        <v>1440</v>
      </c>
      <c r="C20" s="2709"/>
      <c r="D20" s="2709"/>
      <c r="E20" s="2709"/>
      <c r="F20" s="2709"/>
      <c r="G20" s="2709"/>
      <c r="H20" s="2709"/>
      <c r="I20" s="2709"/>
      <c r="J20" s="2709"/>
      <c r="K20" s="2709"/>
      <c r="L20" s="2709"/>
      <c r="M20" s="2710"/>
      <c r="N20" s="2710"/>
      <c r="O20" s="2711"/>
      <c r="P20" s="2647"/>
      <c r="Q20" s="2712"/>
      <c r="R20" s="2712"/>
      <c r="S20" s="787" t="s">
        <v>89</v>
      </c>
      <c r="T20" s="788"/>
      <c r="U20" s="788"/>
      <c r="V20" s="788"/>
      <c r="W20" s="788"/>
      <c r="X20" s="788"/>
      <c r="Y20" s="788"/>
      <c r="Z20" s="788"/>
      <c r="AA20" s="789"/>
      <c r="AB20" s="772" t="s">
        <v>134</v>
      </c>
    </row>
    <row r="21" spans="1:31" ht="18" customHeight="1">
      <c r="A21" s="2703"/>
      <c r="B21" s="2713" t="s">
        <v>1441</v>
      </c>
      <c r="C21" s="2714"/>
      <c r="D21" s="2714"/>
      <c r="E21" s="2714"/>
      <c r="F21" s="2714"/>
      <c r="G21" s="2714"/>
      <c r="H21" s="2714"/>
      <c r="I21" s="2714"/>
      <c r="J21" s="2714"/>
      <c r="K21" s="2714"/>
      <c r="L21" s="2714"/>
      <c r="M21" s="2714"/>
      <c r="N21" s="2714"/>
      <c r="O21" s="2714"/>
      <c r="P21" s="2714"/>
      <c r="Q21" s="2714"/>
      <c r="R21" s="2714"/>
      <c r="S21" s="2714"/>
      <c r="T21" s="2714"/>
      <c r="U21" s="2714"/>
      <c r="V21" s="2714"/>
      <c r="W21" s="2714"/>
      <c r="X21" s="2714"/>
      <c r="Y21" s="2714"/>
      <c r="Z21" s="2714"/>
      <c r="AA21" s="2715"/>
    </row>
    <row r="22" spans="1:31" ht="23.25" customHeight="1">
      <c r="A22" s="2703"/>
      <c r="B22" s="2708" t="s">
        <v>1442</v>
      </c>
      <c r="C22" s="2709"/>
      <c r="D22" s="2709"/>
      <c r="E22" s="2709"/>
      <c r="F22" s="2709"/>
      <c r="G22" s="2716"/>
      <c r="H22" s="2720" t="s">
        <v>1443</v>
      </c>
      <c r="I22" s="2721"/>
      <c r="J22" s="2721"/>
      <c r="K22" s="2722"/>
      <c r="L22" s="2728" t="s">
        <v>1444</v>
      </c>
      <c r="M22" s="2668"/>
      <c r="N22" s="2668"/>
      <c r="O22" s="2668"/>
      <c r="P22" s="2729" t="s">
        <v>1445</v>
      </c>
      <c r="Q22" s="2729"/>
      <c r="R22" s="2729"/>
      <c r="S22" s="2647"/>
      <c r="T22" s="2730" t="s">
        <v>1411</v>
      </c>
      <c r="U22" s="2731"/>
      <c r="V22" s="2731"/>
      <c r="W22" s="2731"/>
      <c r="X22" s="2731"/>
      <c r="Y22" s="2731"/>
      <c r="Z22" s="2731"/>
      <c r="AA22" s="2732"/>
    </row>
    <row r="23" spans="1:31" ht="23.25" customHeight="1">
      <c r="A23" s="2703"/>
      <c r="B23" s="2717"/>
      <c r="C23" s="2718"/>
      <c r="D23" s="2718"/>
      <c r="E23" s="2718"/>
      <c r="F23" s="2718"/>
      <c r="G23" s="2719"/>
      <c r="H23" s="2739" t="s">
        <v>1446</v>
      </c>
      <c r="I23" s="2740"/>
      <c r="J23" s="2739" t="s">
        <v>1447</v>
      </c>
      <c r="K23" s="2741"/>
      <c r="L23" s="2739" t="s">
        <v>1446</v>
      </c>
      <c r="M23" s="2740"/>
      <c r="N23" s="2739" t="s">
        <v>1447</v>
      </c>
      <c r="O23" s="2741"/>
      <c r="P23" s="2742" t="s">
        <v>1446</v>
      </c>
      <c r="Q23" s="2743"/>
      <c r="R23" s="2728" t="s">
        <v>1447</v>
      </c>
      <c r="S23" s="2668"/>
      <c r="T23" s="2733"/>
      <c r="U23" s="2734"/>
      <c r="V23" s="2734"/>
      <c r="W23" s="2734"/>
      <c r="X23" s="2734"/>
      <c r="Y23" s="2734"/>
      <c r="Z23" s="2734"/>
      <c r="AA23" s="2735"/>
    </row>
    <row r="24" spans="1:31" ht="18" customHeight="1">
      <c r="A24" s="2703"/>
      <c r="B24" s="2723" t="s">
        <v>1448</v>
      </c>
      <c r="C24" s="2633"/>
      <c r="D24" s="2633"/>
      <c r="E24" s="2633"/>
      <c r="F24" s="2633"/>
      <c r="G24" s="2653"/>
      <c r="H24" s="2724"/>
      <c r="I24" s="2725"/>
      <c r="J24" s="2724"/>
      <c r="K24" s="2726"/>
      <c r="L24" s="2724"/>
      <c r="M24" s="2725"/>
      <c r="N24" s="2724"/>
      <c r="O24" s="2726"/>
      <c r="P24" s="2727"/>
      <c r="Q24" s="2725"/>
      <c r="R24" s="2724"/>
      <c r="S24" s="2726"/>
      <c r="T24" s="2733"/>
      <c r="U24" s="2734"/>
      <c r="V24" s="2734"/>
      <c r="W24" s="2734"/>
      <c r="X24" s="2734"/>
      <c r="Y24" s="2734"/>
      <c r="Z24" s="2734"/>
      <c r="AA24" s="2735"/>
    </row>
    <row r="25" spans="1:31" ht="18" customHeight="1">
      <c r="A25" s="2703"/>
      <c r="B25" s="2754" t="s">
        <v>1449</v>
      </c>
      <c r="C25" s="2610"/>
      <c r="D25" s="2610"/>
      <c r="E25" s="2610"/>
      <c r="F25" s="2610"/>
      <c r="G25" s="2656"/>
      <c r="H25" s="2744"/>
      <c r="I25" s="2755"/>
      <c r="J25" s="2744"/>
      <c r="K25" s="2745"/>
      <c r="L25" s="2744"/>
      <c r="M25" s="2755"/>
      <c r="N25" s="2744"/>
      <c r="O25" s="2745"/>
      <c r="P25" s="2756"/>
      <c r="Q25" s="2755"/>
      <c r="R25" s="2744"/>
      <c r="S25" s="2745"/>
      <c r="T25" s="2733"/>
      <c r="U25" s="2734"/>
      <c r="V25" s="2734"/>
      <c r="W25" s="2734"/>
      <c r="X25" s="2734"/>
      <c r="Y25" s="2734"/>
      <c r="Z25" s="2734"/>
      <c r="AA25" s="2735"/>
    </row>
    <row r="26" spans="1:31" ht="18" customHeight="1">
      <c r="A26" s="2703"/>
      <c r="B26" s="2746" t="s">
        <v>1450</v>
      </c>
      <c r="C26" s="2747"/>
      <c r="D26" s="2747"/>
      <c r="E26" s="2747"/>
      <c r="F26" s="2747"/>
      <c r="G26" s="2747"/>
      <c r="H26" s="2748"/>
      <c r="I26" s="2748"/>
      <c r="J26" s="2748"/>
      <c r="K26" s="2748"/>
      <c r="L26" s="2749"/>
      <c r="M26" s="2749"/>
      <c r="N26" s="2749"/>
      <c r="O26" s="2749"/>
      <c r="P26" s="2749"/>
      <c r="Q26" s="2749"/>
      <c r="R26" s="2749"/>
      <c r="S26" s="2750"/>
      <c r="T26" s="2736"/>
      <c r="U26" s="2737"/>
      <c r="V26" s="2737"/>
      <c r="W26" s="2737"/>
      <c r="X26" s="2737"/>
      <c r="Y26" s="2737"/>
      <c r="Z26" s="2737"/>
      <c r="AA26" s="2738"/>
    </row>
    <row r="27" spans="1:31" ht="18" customHeight="1">
      <c r="A27" s="2703"/>
      <c r="B27" s="2751" t="s">
        <v>1451</v>
      </c>
      <c r="C27" s="2752"/>
      <c r="D27" s="2752"/>
      <c r="E27" s="2752"/>
      <c r="F27" s="2752"/>
      <c r="G27" s="2752"/>
      <c r="H27" s="2752"/>
      <c r="I27" s="2752"/>
      <c r="J27" s="2752"/>
      <c r="K27" s="2752"/>
      <c r="L27" s="2752"/>
      <c r="M27" s="2752"/>
      <c r="N27" s="2752"/>
      <c r="O27" s="2752"/>
      <c r="P27" s="2752"/>
      <c r="Q27" s="2752"/>
      <c r="R27" s="2752"/>
      <c r="S27" s="2752"/>
      <c r="T27" s="2752"/>
      <c r="U27" s="2752"/>
      <c r="V27" s="2752"/>
      <c r="W27" s="2752"/>
      <c r="X27" s="2752"/>
      <c r="Y27" s="2752"/>
      <c r="Z27" s="2752"/>
      <c r="AA27" s="2753"/>
    </row>
    <row r="28" spans="1:31" ht="18" customHeight="1">
      <c r="A28" s="2703"/>
      <c r="B28" s="2757" t="s">
        <v>1452</v>
      </c>
      <c r="C28" s="2758"/>
      <c r="D28" s="2758"/>
      <c r="E28" s="2759"/>
      <c r="F28" s="2766" t="s">
        <v>1453</v>
      </c>
      <c r="G28" s="2767"/>
      <c r="H28" s="790" t="s">
        <v>1454</v>
      </c>
      <c r="I28" s="791"/>
      <c r="J28" s="791"/>
      <c r="K28" s="792"/>
      <c r="L28" s="790"/>
      <c r="M28" s="792"/>
      <c r="N28" s="792"/>
      <c r="O28" s="792"/>
      <c r="P28" s="792"/>
      <c r="Q28" s="792"/>
      <c r="R28" s="792"/>
      <c r="S28" s="792"/>
      <c r="T28" s="792"/>
      <c r="U28" s="793"/>
      <c r="V28" s="794"/>
      <c r="W28" s="795"/>
      <c r="X28" s="2772"/>
      <c r="Y28" s="2773"/>
      <c r="Z28" s="2633" t="s">
        <v>461</v>
      </c>
      <c r="AA28" s="2774"/>
    </row>
    <row r="29" spans="1:31" ht="18" customHeight="1">
      <c r="A29" s="2703"/>
      <c r="B29" s="2760"/>
      <c r="C29" s="2761"/>
      <c r="D29" s="2761"/>
      <c r="E29" s="2762"/>
      <c r="F29" s="2768"/>
      <c r="G29" s="2769"/>
      <c r="H29" s="2638" t="s">
        <v>1455</v>
      </c>
      <c r="I29" s="2610"/>
      <c r="J29" s="2610"/>
      <c r="K29" s="2610"/>
      <c r="L29" s="790" t="s">
        <v>462</v>
      </c>
      <c r="M29" s="790"/>
      <c r="N29" s="791"/>
      <c r="O29" s="792"/>
      <c r="P29" s="792"/>
      <c r="Q29" s="792"/>
      <c r="R29" s="792"/>
      <c r="S29" s="792"/>
      <c r="T29" s="792"/>
      <c r="U29" s="793"/>
      <c r="V29" s="794"/>
      <c r="W29" s="795"/>
      <c r="X29" s="2772"/>
      <c r="Y29" s="2773"/>
      <c r="Z29" s="2633" t="s">
        <v>463</v>
      </c>
      <c r="AA29" s="2774"/>
    </row>
    <row r="30" spans="1:31" ht="18" customHeight="1" thickBot="1">
      <c r="A30" s="2704"/>
      <c r="B30" s="2763"/>
      <c r="C30" s="2764"/>
      <c r="D30" s="2764"/>
      <c r="E30" s="2765"/>
      <c r="F30" s="2770"/>
      <c r="G30" s="2771"/>
      <c r="H30" s="2775"/>
      <c r="I30" s="2776"/>
      <c r="J30" s="2776"/>
      <c r="K30" s="2776"/>
      <c r="L30" s="796" t="s">
        <v>464</v>
      </c>
      <c r="M30" s="796"/>
      <c r="N30" s="797"/>
      <c r="O30" s="797"/>
      <c r="P30" s="797"/>
      <c r="Q30" s="797"/>
      <c r="R30" s="797"/>
      <c r="S30" s="797"/>
      <c r="T30" s="797"/>
      <c r="U30" s="798"/>
      <c r="V30" s="799"/>
      <c r="W30" s="800"/>
      <c r="X30" s="2777"/>
      <c r="Y30" s="2778"/>
      <c r="Z30" s="2779" t="s">
        <v>463</v>
      </c>
      <c r="AA30" s="2780"/>
      <c r="AE30" s="1430"/>
    </row>
    <row r="31" spans="1:31" s="781" customFormat="1" ht="18" customHeight="1">
      <c r="A31" s="2702" t="s">
        <v>1456</v>
      </c>
      <c r="B31" s="2705" t="s">
        <v>1457</v>
      </c>
      <c r="C31" s="2706"/>
      <c r="D31" s="2706"/>
      <c r="E31" s="2706"/>
      <c r="F31" s="2706"/>
      <c r="G31" s="2706"/>
      <c r="H31" s="2706"/>
      <c r="I31" s="2706"/>
      <c r="J31" s="2706"/>
      <c r="K31" s="2781"/>
      <c r="L31" s="782"/>
      <c r="M31" s="783"/>
      <c r="N31" s="2707" t="s">
        <v>1438</v>
      </c>
      <c r="O31" s="2707"/>
      <c r="P31" s="2707"/>
      <c r="Q31" s="2707"/>
      <c r="R31" s="2707"/>
      <c r="S31" s="2707"/>
      <c r="T31" s="784"/>
      <c r="U31" s="785"/>
      <c r="V31" s="785" t="s">
        <v>1439</v>
      </c>
      <c r="W31" s="785"/>
      <c r="X31" s="785"/>
      <c r="Y31" s="785"/>
      <c r="Z31" s="785"/>
      <c r="AA31" s="786"/>
    </row>
    <row r="32" spans="1:31" ht="18" customHeight="1">
      <c r="A32" s="2703"/>
      <c r="B32" s="2708" t="s">
        <v>1440</v>
      </c>
      <c r="C32" s="2709"/>
      <c r="D32" s="2709"/>
      <c r="E32" s="2709"/>
      <c r="F32" s="2709"/>
      <c r="G32" s="2709"/>
      <c r="H32" s="2709"/>
      <c r="I32" s="2709"/>
      <c r="J32" s="2709"/>
      <c r="K32" s="2709"/>
      <c r="L32" s="2709"/>
      <c r="M32" s="2710"/>
      <c r="N32" s="2710"/>
      <c r="O32" s="2711"/>
      <c r="P32" s="2647"/>
      <c r="Q32" s="2712"/>
      <c r="R32" s="2712"/>
      <c r="S32" s="787" t="s">
        <v>89</v>
      </c>
      <c r="T32" s="788"/>
      <c r="U32" s="788"/>
      <c r="V32" s="788"/>
      <c r="W32" s="788"/>
      <c r="X32" s="788"/>
      <c r="Y32" s="788"/>
      <c r="Z32" s="788"/>
      <c r="AA32" s="789"/>
    </row>
    <row r="33" spans="1:29" ht="18" customHeight="1">
      <c r="A33" s="2703"/>
      <c r="B33" s="2713" t="s">
        <v>1441</v>
      </c>
      <c r="C33" s="2714"/>
      <c r="D33" s="2714"/>
      <c r="E33" s="2714"/>
      <c r="F33" s="2714"/>
      <c r="G33" s="2714"/>
      <c r="H33" s="2714"/>
      <c r="I33" s="2714"/>
      <c r="J33" s="2714"/>
      <c r="K33" s="2714"/>
      <c r="L33" s="2714"/>
      <c r="M33" s="2714"/>
      <c r="N33" s="2714"/>
      <c r="O33" s="2714"/>
      <c r="P33" s="2714"/>
      <c r="Q33" s="2714"/>
      <c r="R33" s="2714"/>
      <c r="S33" s="2714"/>
      <c r="T33" s="2714"/>
      <c r="U33" s="2714"/>
      <c r="V33" s="2714"/>
      <c r="W33" s="2714"/>
      <c r="X33" s="2714"/>
      <c r="Y33" s="2714"/>
      <c r="Z33" s="2714"/>
      <c r="AA33" s="2715"/>
    </row>
    <row r="34" spans="1:29" ht="23.25" customHeight="1">
      <c r="A34" s="2703"/>
      <c r="B34" s="2708" t="s">
        <v>1442</v>
      </c>
      <c r="C34" s="2709"/>
      <c r="D34" s="2709"/>
      <c r="E34" s="2709"/>
      <c r="F34" s="2709"/>
      <c r="G34" s="2716"/>
      <c r="H34" s="2720" t="s">
        <v>1443</v>
      </c>
      <c r="I34" s="2721"/>
      <c r="J34" s="2721"/>
      <c r="K34" s="2722"/>
      <c r="L34" s="2728" t="s">
        <v>1444</v>
      </c>
      <c r="M34" s="2668"/>
      <c r="N34" s="2668"/>
      <c r="O34" s="2668"/>
      <c r="P34" s="2729" t="s">
        <v>1445</v>
      </c>
      <c r="Q34" s="2729"/>
      <c r="R34" s="2729"/>
      <c r="S34" s="2729"/>
      <c r="T34" s="2730" t="s">
        <v>1411</v>
      </c>
      <c r="U34" s="2731"/>
      <c r="V34" s="2731"/>
      <c r="W34" s="2731"/>
      <c r="X34" s="2731"/>
      <c r="Y34" s="2731"/>
      <c r="Z34" s="2731"/>
      <c r="AA34" s="2732"/>
    </row>
    <row r="35" spans="1:29" ht="23.25" customHeight="1">
      <c r="A35" s="2703"/>
      <c r="B35" s="2717"/>
      <c r="C35" s="2718"/>
      <c r="D35" s="2718"/>
      <c r="E35" s="2718"/>
      <c r="F35" s="2718"/>
      <c r="G35" s="2719"/>
      <c r="H35" s="2739" t="s">
        <v>1446</v>
      </c>
      <c r="I35" s="2740"/>
      <c r="J35" s="2739" t="s">
        <v>1447</v>
      </c>
      <c r="K35" s="2741"/>
      <c r="L35" s="2739" t="s">
        <v>1446</v>
      </c>
      <c r="M35" s="2740"/>
      <c r="N35" s="2739" t="s">
        <v>1447</v>
      </c>
      <c r="O35" s="2741"/>
      <c r="P35" s="2742" t="s">
        <v>1446</v>
      </c>
      <c r="Q35" s="2743"/>
      <c r="R35" s="2728" t="s">
        <v>1447</v>
      </c>
      <c r="S35" s="2668"/>
      <c r="T35" s="2733"/>
      <c r="U35" s="2734"/>
      <c r="V35" s="2734"/>
      <c r="W35" s="2734"/>
      <c r="X35" s="2734"/>
      <c r="Y35" s="2734"/>
      <c r="Z35" s="2734"/>
      <c r="AA35" s="2735"/>
    </row>
    <row r="36" spans="1:29" ht="18" customHeight="1">
      <c r="A36" s="2703"/>
      <c r="B36" s="2723" t="s">
        <v>1448</v>
      </c>
      <c r="C36" s="2633"/>
      <c r="D36" s="2633"/>
      <c r="E36" s="2633"/>
      <c r="F36" s="2633"/>
      <c r="G36" s="2653"/>
      <c r="H36" s="2724"/>
      <c r="I36" s="2725"/>
      <c r="J36" s="2724"/>
      <c r="K36" s="2726"/>
      <c r="L36" s="2724"/>
      <c r="M36" s="2725"/>
      <c r="N36" s="2724"/>
      <c r="O36" s="2726"/>
      <c r="P36" s="2727"/>
      <c r="Q36" s="2725"/>
      <c r="R36" s="2724"/>
      <c r="S36" s="2726"/>
      <c r="T36" s="2733"/>
      <c r="U36" s="2734"/>
      <c r="V36" s="2734"/>
      <c r="W36" s="2734"/>
      <c r="X36" s="2734"/>
      <c r="Y36" s="2734"/>
      <c r="Z36" s="2734"/>
      <c r="AA36" s="2735"/>
    </row>
    <row r="37" spans="1:29" ht="18" customHeight="1">
      <c r="A37" s="2703"/>
      <c r="B37" s="2754" t="s">
        <v>1449</v>
      </c>
      <c r="C37" s="2610"/>
      <c r="D37" s="2610"/>
      <c r="E37" s="2610"/>
      <c r="F37" s="2610"/>
      <c r="G37" s="2656"/>
      <c r="H37" s="2744"/>
      <c r="I37" s="2755"/>
      <c r="J37" s="2744"/>
      <c r="K37" s="2745"/>
      <c r="L37" s="2744"/>
      <c r="M37" s="2755"/>
      <c r="N37" s="2744"/>
      <c r="O37" s="2745"/>
      <c r="P37" s="2756"/>
      <c r="Q37" s="2755"/>
      <c r="R37" s="2744"/>
      <c r="S37" s="2745"/>
      <c r="T37" s="2733"/>
      <c r="U37" s="2734"/>
      <c r="V37" s="2734"/>
      <c r="W37" s="2734"/>
      <c r="X37" s="2734"/>
      <c r="Y37" s="2734"/>
      <c r="Z37" s="2734"/>
      <c r="AA37" s="2735"/>
      <c r="AC37" s="772" t="s">
        <v>1411</v>
      </c>
    </row>
    <row r="38" spans="1:29" ht="18" customHeight="1">
      <c r="A38" s="2703"/>
      <c r="B38" s="2746" t="s">
        <v>1450</v>
      </c>
      <c r="C38" s="2747"/>
      <c r="D38" s="2747"/>
      <c r="E38" s="2747"/>
      <c r="F38" s="2747"/>
      <c r="G38" s="2747"/>
      <c r="H38" s="2748"/>
      <c r="I38" s="2748"/>
      <c r="J38" s="2748"/>
      <c r="K38" s="2748"/>
      <c r="L38" s="2749"/>
      <c r="M38" s="2749"/>
      <c r="N38" s="2749"/>
      <c r="O38" s="2749"/>
      <c r="P38" s="2749"/>
      <c r="Q38" s="2749"/>
      <c r="R38" s="2749"/>
      <c r="S38" s="2749"/>
      <c r="T38" s="2736"/>
      <c r="U38" s="2737"/>
      <c r="V38" s="2737"/>
      <c r="W38" s="2737"/>
      <c r="X38" s="2737"/>
      <c r="Y38" s="2737"/>
      <c r="Z38" s="2737"/>
      <c r="AA38" s="2738"/>
    </row>
    <row r="39" spans="1:29" ht="18" customHeight="1">
      <c r="A39" s="2703"/>
      <c r="B39" s="2751" t="s">
        <v>1451</v>
      </c>
      <c r="C39" s="2752"/>
      <c r="D39" s="2752"/>
      <c r="E39" s="2752"/>
      <c r="F39" s="2752"/>
      <c r="G39" s="2752"/>
      <c r="H39" s="2752"/>
      <c r="I39" s="2752"/>
      <c r="J39" s="2752"/>
      <c r="K39" s="2752"/>
      <c r="L39" s="2752"/>
      <c r="M39" s="2752"/>
      <c r="N39" s="2752"/>
      <c r="O39" s="2752"/>
      <c r="P39" s="2752"/>
      <c r="Q39" s="2752"/>
      <c r="R39" s="2752"/>
      <c r="S39" s="2752"/>
      <c r="T39" s="2752"/>
      <c r="U39" s="2752"/>
      <c r="V39" s="2752"/>
      <c r="W39" s="2752"/>
      <c r="X39" s="2752"/>
      <c r="Y39" s="2752"/>
      <c r="Z39" s="2752"/>
      <c r="AA39" s="2753"/>
    </row>
    <row r="40" spans="1:29" ht="18" customHeight="1">
      <c r="A40" s="2703"/>
      <c r="B40" s="2757" t="s">
        <v>1452</v>
      </c>
      <c r="C40" s="2758"/>
      <c r="D40" s="2758"/>
      <c r="E40" s="2759"/>
      <c r="F40" s="2766" t="s">
        <v>1453</v>
      </c>
      <c r="G40" s="2767"/>
      <c r="H40" s="790" t="s">
        <v>1454</v>
      </c>
      <c r="I40" s="791"/>
      <c r="J40" s="791"/>
      <c r="K40" s="792"/>
      <c r="L40" s="790"/>
      <c r="M40" s="792"/>
      <c r="N40" s="792"/>
      <c r="O40" s="792"/>
      <c r="P40" s="792"/>
      <c r="Q40" s="792"/>
      <c r="R40" s="792"/>
      <c r="S40" s="792"/>
      <c r="T40" s="792"/>
      <c r="U40" s="793"/>
      <c r="V40" s="794"/>
      <c r="W40" s="795"/>
      <c r="X40" s="2772"/>
      <c r="Y40" s="2773"/>
      <c r="Z40" s="2633" t="s">
        <v>461</v>
      </c>
      <c r="AA40" s="2774"/>
    </row>
    <row r="41" spans="1:29" ht="18" customHeight="1">
      <c r="A41" s="2703"/>
      <c r="B41" s="2760"/>
      <c r="C41" s="2761"/>
      <c r="D41" s="2761"/>
      <c r="E41" s="2762"/>
      <c r="F41" s="2768"/>
      <c r="G41" s="2769"/>
      <c r="H41" s="2638" t="s">
        <v>1455</v>
      </c>
      <c r="I41" s="2610"/>
      <c r="J41" s="2610"/>
      <c r="K41" s="2610"/>
      <c r="L41" s="790" t="s">
        <v>462</v>
      </c>
      <c r="M41" s="790"/>
      <c r="N41" s="791"/>
      <c r="O41" s="792"/>
      <c r="P41" s="792"/>
      <c r="Q41" s="792"/>
      <c r="R41" s="792"/>
      <c r="S41" s="792"/>
      <c r="T41" s="792"/>
      <c r="U41" s="793"/>
      <c r="V41" s="794"/>
      <c r="W41" s="795"/>
      <c r="X41" s="2772"/>
      <c r="Y41" s="2773"/>
      <c r="Z41" s="2633" t="s">
        <v>463</v>
      </c>
      <c r="AA41" s="2774"/>
    </row>
    <row r="42" spans="1:29" ht="18" customHeight="1" thickBot="1">
      <c r="A42" s="2704"/>
      <c r="B42" s="2763"/>
      <c r="C42" s="2764"/>
      <c r="D42" s="2764"/>
      <c r="E42" s="2765"/>
      <c r="F42" s="2770"/>
      <c r="G42" s="2771"/>
      <c r="H42" s="2775"/>
      <c r="I42" s="2776"/>
      <c r="J42" s="2776"/>
      <c r="K42" s="2776"/>
      <c r="L42" s="796" t="s">
        <v>464</v>
      </c>
      <c r="M42" s="796"/>
      <c r="N42" s="797"/>
      <c r="O42" s="797"/>
      <c r="P42" s="797"/>
      <c r="Q42" s="797"/>
      <c r="R42" s="797"/>
      <c r="S42" s="797"/>
      <c r="T42" s="797"/>
      <c r="U42" s="798"/>
      <c r="V42" s="799"/>
      <c r="W42" s="800"/>
      <c r="X42" s="2777"/>
      <c r="Y42" s="2778"/>
      <c r="Z42" s="2779" t="s">
        <v>463</v>
      </c>
      <c r="AA42" s="2780"/>
    </row>
    <row r="43" spans="1:29" ht="18" customHeight="1" thickBot="1">
      <c r="A43" s="2782" t="s">
        <v>465</v>
      </c>
      <c r="B43" s="2700"/>
      <c r="C43" s="2783"/>
      <c r="D43" s="801" t="s">
        <v>1458</v>
      </c>
      <c r="E43" s="802"/>
      <c r="F43" s="802"/>
      <c r="G43" s="802"/>
      <c r="H43" s="802"/>
      <c r="I43" s="802"/>
      <c r="J43" s="802"/>
      <c r="K43" s="802"/>
      <c r="L43" s="802"/>
      <c r="M43" s="802"/>
      <c r="N43" s="802"/>
      <c r="O43" s="802"/>
      <c r="P43" s="802"/>
      <c r="Q43" s="802"/>
      <c r="R43" s="802"/>
      <c r="S43" s="802"/>
      <c r="T43" s="802"/>
      <c r="U43" s="802"/>
      <c r="V43" s="802"/>
      <c r="W43" s="802"/>
      <c r="X43" s="802"/>
      <c r="Y43" s="802"/>
      <c r="Z43" s="802"/>
      <c r="AA43" s="803"/>
    </row>
    <row r="44" spans="1:29" ht="14.4" customHeight="1"/>
    <row r="45" spans="1:29" ht="14.4" customHeight="1">
      <c r="A45" s="772" t="s">
        <v>545</v>
      </c>
      <c r="B45" s="2784" t="s">
        <v>1459</v>
      </c>
      <c r="C45" s="2785" t="s">
        <v>1460</v>
      </c>
      <c r="D45" s="2785"/>
      <c r="E45" s="2785"/>
      <c r="F45" s="2785"/>
      <c r="G45" s="2785"/>
      <c r="H45" s="2785"/>
      <c r="I45" s="2785"/>
      <c r="J45" s="2785"/>
      <c r="K45" s="2785"/>
      <c r="L45" s="2785"/>
      <c r="M45" s="2785"/>
      <c r="N45" s="2785"/>
      <c r="O45" s="2785"/>
      <c r="P45" s="2785"/>
      <c r="Q45" s="2785"/>
      <c r="R45" s="2785"/>
      <c r="S45" s="2785"/>
      <c r="T45" s="2785"/>
      <c r="U45" s="2785"/>
      <c r="V45" s="2785"/>
      <c r="W45" s="2785"/>
      <c r="X45" s="2785"/>
      <c r="Y45" s="2785"/>
      <c r="Z45" s="2785"/>
      <c r="AA45" s="2785"/>
    </row>
    <row r="46" spans="1:29" ht="14.4" customHeight="1">
      <c r="A46" s="804"/>
      <c r="B46" s="2784"/>
      <c r="C46" s="2785"/>
      <c r="D46" s="2785"/>
      <c r="E46" s="2785"/>
      <c r="F46" s="2785"/>
      <c r="G46" s="2785"/>
      <c r="H46" s="2785"/>
      <c r="I46" s="2785"/>
      <c r="J46" s="2785"/>
      <c r="K46" s="2785"/>
      <c r="L46" s="2785"/>
      <c r="M46" s="2785"/>
      <c r="N46" s="2785"/>
      <c r="O46" s="2785"/>
      <c r="P46" s="2785"/>
      <c r="Q46" s="2785"/>
      <c r="R46" s="2785"/>
      <c r="S46" s="2785"/>
      <c r="T46" s="2785"/>
      <c r="U46" s="2785"/>
      <c r="V46" s="2785"/>
      <c r="W46" s="2785"/>
      <c r="X46" s="2785"/>
      <c r="Y46" s="2785"/>
      <c r="Z46" s="2785"/>
      <c r="AA46" s="2785"/>
    </row>
    <row r="47" spans="1:29" ht="14.4" customHeight="1">
      <c r="A47" s="805"/>
      <c r="B47" s="2784"/>
      <c r="C47" s="2785"/>
      <c r="D47" s="2785"/>
      <c r="E47" s="2785"/>
      <c r="F47" s="2785"/>
      <c r="G47" s="2785"/>
      <c r="H47" s="2785"/>
      <c r="I47" s="2785"/>
      <c r="J47" s="2785"/>
      <c r="K47" s="2785"/>
      <c r="L47" s="2785"/>
      <c r="M47" s="2785"/>
      <c r="N47" s="2785"/>
      <c r="O47" s="2785"/>
      <c r="P47" s="2785"/>
      <c r="Q47" s="2785"/>
      <c r="R47" s="2785"/>
      <c r="S47" s="2785"/>
      <c r="T47" s="2785"/>
      <c r="U47" s="2785"/>
      <c r="V47" s="2785"/>
      <c r="W47" s="2785"/>
      <c r="X47" s="2785"/>
      <c r="Y47" s="2785"/>
      <c r="Z47" s="2785"/>
      <c r="AA47" s="2785"/>
    </row>
    <row r="48" spans="1:29" ht="14.4" customHeight="1">
      <c r="A48" s="804"/>
      <c r="B48" s="2784"/>
      <c r="C48" s="2785"/>
      <c r="D48" s="2785"/>
      <c r="E48" s="2785"/>
      <c r="F48" s="2785"/>
      <c r="G48" s="2785"/>
      <c r="H48" s="2785"/>
      <c r="I48" s="2785"/>
      <c r="J48" s="2785"/>
      <c r="K48" s="2785"/>
      <c r="L48" s="2785"/>
      <c r="M48" s="2785"/>
      <c r="N48" s="2785"/>
      <c r="O48" s="2785"/>
      <c r="P48" s="2785"/>
      <c r="Q48" s="2785"/>
      <c r="R48" s="2785"/>
      <c r="S48" s="2785"/>
      <c r="T48" s="2785"/>
      <c r="U48" s="2785"/>
      <c r="V48" s="2785"/>
      <c r="W48" s="2785"/>
      <c r="X48" s="2785"/>
      <c r="Y48" s="2785"/>
      <c r="Z48" s="2785"/>
      <c r="AA48" s="2785"/>
    </row>
    <row r="49" spans="1:27" ht="14.4" customHeight="1">
      <c r="A49" s="805"/>
      <c r="B49" s="2784"/>
      <c r="C49" s="2785"/>
      <c r="D49" s="2785"/>
      <c r="E49" s="2785"/>
      <c r="F49" s="2785"/>
      <c r="G49" s="2785"/>
      <c r="H49" s="2785"/>
      <c r="I49" s="2785"/>
      <c r="J49" s="2785"/>
      <c r="K49" s="2785"/>
      <c r="L49" s="2785"/>
      <c r="M49" s="2785"/>
      <c r="N49" s="2785"/>
      <c r="O49" s="2785"/>
      <c r="P49" s="2785"/>
      <c r="Q49" s="2785"/>
      <c r="R49" s="2785"/>
      <c r="S49" s="2785"/>
      <c r="T49" s="2785"/>
      <c r="U49" s="2785"/>
      <c r="V49" s="2785"/>
      <c r="W49" s="2785"/>
      <c r="X49" s="2785"/>
      <c r="Y49" s="2785"/>
      <c r="Z49" s="2785"/>
      <c r="AA49" s="2785"/>
    </row>
  </sheetData>
  <mergeCells count="143">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B28:E30"/>
    <mergeCell ref="F28:G30"/>
    <mergeCell ref="X28:Y28"/>
    <mergeCell ref="Z28:AA28"/>
    <mergeCell ref="H29:K30"/>
    <mergeCell ref="X29:Y29"/>
    <mergeCell ref="Z29:AA29"/>
    <mergeCell ref="X30:Y30"/>
    <mergeCell ref="Z30:AA30"/>
    <mergeCell ref="R25:S25"/>
    <mergeCell ref="B26:G26"/>
    <mergeCell ref="H26:K26"/>
    <mergeCell ref="L26:O26"/>
    <mergeCell ref="P26:S26"/>
    <mergeCell ref="B27:AA27"/>
    <mergeCell ref="B25:G25"/>
    <mergeCell ref="H25:I25"/>
    <mergeCell ref="J25:K25"/>
    <mergeCell ref="L25:M25"/>
    <mergeCell ref="N25:O25"/>
    <mergeCell ref="P25:Q25"/>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15:S15"/>
    <mergeCell ref="U15:V15"/>
    <mergeCell ref="W15:AA15"/>
    <mergeCell ref="B16:E16"/>
    <mergeCell ref="F16:M16"/>
    <mergeCell ref="P16:AA17"/>
    <mergeCell ref="B17:E17"/>
    <mergeCell ref="F17:M17"/>
    <mergeCell ref="B18:K18"/>
    <mergeCell ref="L18:AA18"/>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s>
  <phoneticPr fontId="3"/>
  <dataValidations count="1">
    <dataValidation type="list" allowBlank="1" showInputMessage="1" showErrorMessage="1" sqref="N11:N14" xr:uid="{CC160E2B-7965-48F5-82E4-BCE8A6FA989E}">
      <formula1>"○"</formula1>
    </dataValidation>
  </dataValidations>
  <pageMargins left="0.7" right="0.7" top="0.75" bottom="0.75" header="0.3" footer="0.3"/>
  <pageSetup paperSize="9" scale="7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9041" r:id="rId4" name="Check Box 1">
              <controlPr defaultSize="0" autoFill="0" autoLine="0" autoPict="0">
                <anchor moveWithCells="1">
                  <from>
                    <xdr:col>12</xdr:col>
                    <xdr:colOff>60960</xdr:colOff>
                    <xdr:row>17</xdr:row>
                    <xdr:rowOff>213360</xdr:rowOff>
                  </from>
                  <to>
                    <xdr:col>13</xdr:col>
                    <xdr:colOff>0</xdr:colOff>
                    <xdr:row>19</xdr:row>
                    <xdr:rowOff>91440</xdr:rowOff>
                  </to>
                </anchor>
              </controlPr>
            </control>
          </mc:Choice>
        </mc:AlternateContent>
        <mc:AlternateContent xmlns:mc="http://schemas.openxmlformats.org/markup-compatibility/2006">
          <mc:Choice Requires="x14">
            <control shapeId="599042" r:id="rId5" name="Check Box 2">
              <controlPr defaultSize="0" autoFill="0" autoLine="0" autoPict="0">
                <anchor moveWithCells="1">
                  <from>
                    <xdr:col>20</xdr:col>
                    <xdr:colOff>76200</xdr:colOff>
                    <xdr:row>17</xdr:row>
                    <xdr:rowOff>213360</xdr:rowOff>
                  </from>
                  <to>
                    <xdr:col>21</xdr:col>
                    <xdr:colOff>22860</xdr:colOff>
                    <xdr:row>19</xdr:row>
                    <xdr:rowOff>91440</xdr:rowOff>
                  </to>
                </anchor>
              </controlPr>
            </control>
          </mc:Choice>
        </mc:AlternateContent>
        <mc:AlternateContent xmlns:mc="http://schemas.openxmlformats.org/markup-compatibility/2006">
          <mc:Choice Requires="x14">
            <control shapeId="599043" r:id="rId6" name="Check Box 3">
              <controlPr defaultSize="0" autoFill="0" autoLine="0" autoPict="0">
                <anchor moveWithCells="1">
                  <from>
                    <xdr:col>12</xdr:col>
                    <xdr:colOff>60960</xdr:colOff>
                    <xdr:row>30</xdr:row>
                    <xdr:rowOff>0</xdr:rowOff>
                  </from>
                  <to>
                    <xdr:col>13</xdr:col>
                    <xdr:colOff>0</xdr:colOff>
                    <xdr:row>31</xdr:row>
                    <xdr:rowOff>60960</xdr:rowOff>
                  </to>
                </anchor>
              </controlPr>
            </control>
          </mc:Choice>
        </mc:AlternateContent>
        <mc:AlternateContent xmlns:mc="http://schemas.openxmlformats.org/markup-compatibility/2006">
          <mc:Choice Requires="x14">
            <control shapeId="599044" r:id="rId7" name="Check Box 4">
              <controlPr defaultSize="0" autoFill="0" autoLine="0" autoPict="0">
                <anchor moveWithCells="1">
                  <from>
                    <xdr:col>20</xdr:col>
                    <xdr:colOff>76200</xdr:colOff>
                    <xdr:row>30</xdr:row>
                    <xdr:rowOff>0</xdr:rowOff>
                  </from>
                  <to>
                    <xdr:col>21</xdr:col>
                    <xdr:colOff>22860</xdr:colOff>
                    <xdr:row>31</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P61"/>
  <sheetViews>
    <sheetView view="pageBreakPreview" zoomScaleNormal="100" zoomScaleSheetLayoutView="100" workbookViewId="0">
      <selection sqref="A1:AA1"/>
    </sheetView>
  </sheetViews>
  <sheetFormatPr defaultColWidth="9" defaultRowHeight="12"/>
  <cols>
    <col min="1" max="1" width="1" style="86" customWidth="1"/>
    <col min="2" max="4" width="5.44140625" style="86" customWidth="1"/>
    <col min="5" max="13" width="5.6640625" style="86" customWidth="1"/>
    <col min="14" max="14" width="4.6640625" style="86" customWidth="1"/>
    <col min="15" max="19" width="5.6640625" style="86" customWidth="1"/>
    <col min="20" max="20" width="1.33203125" style="86" customWidth="1"/>
    <col min="21" max="21" width="1" style="86" customWidth="1"/>
    <col min="22" max="24" width="5.44140625" style="86" customWidth="1"/>
    <col min="25" max="33" width="5.6640625" style="86" customWidth="1"/>
    <col min="34" max="34" width="4.6640625" style="86" customWidth="1"/>
    <col min="35" max="39" width="5.6640625" style="86" customWidth="1"/>
    <col min="40" max="40" width="1.33203125" style="86" customWidth="1"/>
    <col min="41" max="41" width="1.6640625" style="86" customWidth="1"/>
    <col min="42" max="54" width="5.44140625" style="86" customWidth="1"/>
    <col min="55" max="16384" width="9" style="86"/>
  </cols>
  <sheetData>
    <row r="1" spans="2:42">
      <c r="B1" s="86" t="s">
        <v>1037</v>
      </c>
      <c r="V1" s="86" t="s">
        <v>1037</v>
      </c>
    </row>
    <row r="2" spans="2:42" ht="19.2">
      <c r="B2" s="2792" t="s">
        <v>670</v>
      </c>
      <c r="C2" s="2792"/>
      <c r="D2" s="2792"/>
      <c r="E2" s="2792"/>
      <c r="F2" s="2792"/>
      <c r="G2" s="2792"/>
      <c r="H2" s="2792"/>
      <c r="I2" s="2792"/>
      <c r="J2" s="2792"/>
      <c r="K2" s="2792"/>
      <c r="L2" s="2792"/>
      <c r="M2" s="2792"/>
      <c r="N2" s="2792"/>
      <c r="O2" s="2792"/>
      <c r="P2" s="2792"/>
      <c r="Q2" s="2792"/>
      <c r="R2" s="2792"/>
      <c r="S2" s="2792"/>
      <c r="V2" s="2792" t="s">
        <v>671</v>
      </c>
      <c r="W2" s="2792"/>
      <c r="X2" s="2792"/>
      <c r="Y2" s="2792"/>
      <c r="Z2" s="2792"/>
      <c r="AA2" s="2792"/>
      <c r="AB2" s="2792"/>
      <c r="AC2" s="2792"/>
      <c r="AD2" s="2792"/>
      <c r="AE2" s="2792"/>
      <c r="AF2" s="2792"/>
      <c r="AG2" s="2792"/>
      <c r="AH2" s="2792"/>
      <c r="AI2" s="2792"/>
      <c r="AJ2" s="2792"/>
      <c r="AK2" s="2792"/>
      <c r="AL2" s="2792"/>
      <c r="AM2" s="2792"/>
      <c r="AP2" s="115" t="s">
        <v>392</v>
      </c>
    </row>
    <row r="3" spans="2:42">
      <c r="AP3" s="115" t="s">
        <v>403</v>
      </c>
    </row>
    <row r="4" spans="2:42" ht="13.5" customHeight="1">
      <c r="B4" s="2793" t="s">
        <v>360</v>
      </c>
      <c r="C4" s="2794"/>
      <c r="D4" s="2801"/>
      <c r="E4" s="2802"/>
      <c r="F4" s="2802"/>
      <c r="G4" s="2802"/>
      <c r="H4" s="2802"/>
      <c r="I4" s="2802"/>
      <c r="J4" s="2802"/>
      <c r="K4" s="2802"/>
      <c r="L4" s="2802"/>
      <c r="M4" s="2802"/>
      <c r="N4" s="2802"/>
      <c r="O4" s="2803"/>
      <c r="P4" s="2797" t="s">
        <v>114</v>
      </c>
      <c r="Q4" s="2798"/>
      <c r="R4" s="2826"/>
      <c r="S4" s="2827"/>
      <c r="V4" s="2793" t="s">
        <v>360</v>
      </c>
      <c r="W4" s="2794"/>
      <c r="X4" s="2814">
        <f>D4</f>
        <v>0</v>
      </c>
      <c r="Y4" s="2815"/>
      <c r="Z4" s="2815"/>
      <c r="AA4" s="2815"/>
      <c r="AB4" s="2815"/>
      <c r="AC4" s="2815"/>
      <c r="AD4" s="2815"/>
      <c r="AE4" s="2815"/>
      <c r="AF4" s="2815"/>
      <c r="AG4" s="2815"/>
      <c r="AH4" s="2815"/>
      <c r="AI4" s="2816"/>
      <c r="AJ4" s="2797" t="s">
        <v>114</v>
      </c>
      <c r="AK4" s="2798"/>
      <c r="AL4" s="2810">
        <f>R4</f>
        <v>0</v>
      </c>
      <c r="AM4" s="2811"/>
      <c r="AP4" s="115" t="s">
        <v>404</v>
      </c>
    </row>
    <row r="5" spans="2:42" ht="13.5" customHeight="1">
      <c r="B5" s="2795"/>
      <c r="C5" s="2796"/>
      <c r="D5" s="2804"/>
      <c r="E5" s="2805"/>
      <c r="F5" s="2805"/>
      <c r="G5" s="2805"/>
      <c r="H5" s="2805"/>
      <c r="I5" s="2805"/>
      <c r="J5" s="2805"/>
      <c r="K5" s="2805"/>
      <c r="L5" s="2805"/>
      <c r="M5" s="2805"/>
      <c r="N5" s="2805"/>
      <c r="O5" s="2806"/>
      <c r="P5" s="2799"/>
      <c r="Q5" s="2800"/>
      <c r="R5" s="2828"/>
      <c r="S5" s="2829"/>
      <c r="V5" s="2795"/>
      <c r="W5" s="2796"/>
      <c r="X5" s="2817"/>
      <c r="Y5" s="2818"/>
      <c r="Z5" s="2818"/>
      <c r="AA5" s="2818"/>
      <c r="AB5" s="2818"/>
      <c r="AC5" s="2818"/>
      <c r="AD5" s="2818"/>
      <c r="AE5" s="2818"/>
      <c r="AF5" s="2818"/>
      <c r="AG5" s="2818"/>
      <c r="AH5" s="2818"/>
      <c r="AI5" s="2819"/>
      <c r="AJ5" s="2799"/>
      <c r="AK5" s="2800"/>
      <c r="AL5" s="2812"/>
      <c r="AM5" s="2813"/>
      <c r="AP5" s="115" t="s">
        <v>405</v>
      </c>
    </row>
    <row r="6" spans="2:42">
      <c r="AP6" s="115" t="s">
        <v>406</v>
      </c>
    </row>
    <row r="7" spans="2:42" ht="24" customHeight="1">
      <c r="B7" s="2192" t="s">
        <v>368</v>
      </c>
      <c r="C7" s="2192"/>
      <c r="D7" s="164" t="s">
        <v>361</v>
      </c>
      <c r="E7" s="116"/>
      <c r="F7" s="117" t="s">
        <v>89</v>
      </c>
      <c r="G7" s="2808" t="s">
        <v>669</v>
      </c>
      <c r="H7" s="2809"/>
      <c r="I7" s="376"/>
      <c r="J7" s="377" t="s">
        <v>89</v>
      </c>
      <c r="K7" s="377"/>
      <c r="L7" s="378"/>
      <c r="M7" s="377"/>
      <c r="N7" s="377"/>
      <c r="O7" s="378"/>
      <c r="P7" s="377"/>
      <c r="Q7" s="379"/>
      <c r="R7" s="177"/>
      <c r="V7" s="2192" t="s">
        <v>368</v>
      </c>
      <c r="W7" s="2192"/>
      <c r="X7" s="164" t="s">
        <v>361</v>
      </c>
      <c r="Y7" s="123" t="str">
        <f>IF(E7="","",E7)</f>
        <v/>
      </c>
      <c r="Z7" s="117" t="s">
        <v>89</v>
      </c>
      <c r="AA7" s="164"/>
      <c r="AB7" s="118"/>
      <c r="AC7" s="118"/>
      <c r="AD7" s="118"/>
      <c r="AE7" s="118"/>
      <c r="AF7" s="118"/>
      <c r="AG7" s="118"/>
      <c r="AH7" s="118"/>
      <c r="AI7" s="118"/>
      <c r="AJ7" s="118"/>
      <c r="AK7" s="165"/>
      <c r="AL7" s="177"/>
      <c r="AP7" s="115" t="s">
        <v>407</v>
      </c>
    </row>
    <row r="8" spans="2:42" ht="24" customHeight="1">
      <c r="B8" s="2830" t="s">
        <v>369</v>
      </c>
      <c r="C8" s="2831"/>
      <c r="D8" s="164" t="s">
        <v>361</v>
      </c>
      <c r="E8" s="116"/>
      <c r="F8" s="124" t="s">
        <v>89</v>
      </c>
      <c r="G8" s="103" t="s">
        <v>370</v>
      </c>
      <c r="H8" s="703"/>
      <c r="I8" s="166" t="s">
        <v>371</v>
      </c>
      <c r="J8" s="166" t="s">
        <v>409</v>
      </c>
      <c r="K8" s="2832"/>
      <c r="L8" s="2832"/>
      <c r="M8" s="2788" t="s">
        <v>372</v>
      </c>
      <c r="N8" s="2788"/>
      <c r="O8" s="2832"/>
      <c r="P8" s="2832"/>
      <c r="Q8" s="119" t="s">
        <v>373</v>
      </c>
      <c r="R8" s="100"/>
      <c r="V8" s="2830" t="s">
        <v>369</v>
      </c>
      <c r="W8" s="2831"/>
      <c r="X8" s="164" t="s">
        <v>361</v>
      </c>
      <c r="Y8" s="123" t="str">
        <f>IF(E8="","",E8)</f>
        <v/>
      </c>
      <c r="Z8" s="124" t="s">
        <v>89</v>
      </c>
      <c r="AA8" s="103" t="s">
        <v>370</v>
      </c>
      <c r="AB8" s="184" t="str">
        <f>IF(H8="","",H8)</f>
        <v/>
      </c>
      <c r="AC8" s="166" t="s">
        <v>371</v>
      </c>
      <c r="AD8" s="166" t="s">
        <v>409</v>
      </c>
      <c r="AE8" s="2789" t="str">
        <f>IF(K8="","",K8)</f>
        <v/>
      </c>
      <c r="AF8" s="2789"/>
      <c r="AG8" s="2788" t="s">
        <v>372</v>
      </c>
      <c r="AH8" s="2788"/>
      <c r="AI8" s="2789" t="str">
        <f>IF(O8="","",O8)</f>
        <v/>
      </c>
      <c r="AJ8" s="2789"/>
      <c r="AK8" s="119" t="s">
        <v>373</v>
      </c>
      <c r="AL8" s="100"/>
      <c r="AP8" s="115" t="s">
        <v>115</v>
      </c>
    </row>
    <row r="9" spans="2:42">
      <c r="B9" s="2807" t="s">
        <v>668</v>
      </c>
      <c r="C9" s="2807"/>
      <c r="D9" s="2807"/>
      <c r="E9" s="2807"/>
      <c r="F9" s="2807"/>
      <c r="G9" s="2807"/>
      <c r="H9" s="2807"/>
      <c r="I9" s="2807"/>
      <c r="J9" s="2807"/>
      <c r="K9" s="2807"/>
      <c r="L9" s="2807"/>
      <c r="M9" s="2807"/>
      <c r="N9" s="2807"/>
      <c r="O9" s="2807"/>
      <c r="P9" s="2807"/>
      <c r="Q9" s="2807"/>
      <c r="R9" s="2807"/>
      <c r="S9" s="2807"/>
      <c r="AP9" s="115"/>
    </row>
    <row r="10" spans="2:42">
      <c r="B10" s="2807"/>
      <c r="C10" s="2807"/>
      <c r="D10" s="2807"/>
      <c r="E10" s="2807"/>
      <c r="F10" s="2807"/>
      <c r="G10" s="2807"/>
      <c r="H10" s="2807"/>
      <c r="I10" s="2807"/>
      <c r="J10" s="2807"/>
      <c r="K10" s="2807"/>
      <c r="L10" s="2807"/>
      <c r="M10" s="2807"/>
      <c r="N10" s="2807"/>
      <c r="O10" s="2807"/>
      <c r="P10" s="2807"/>
      <c r="Q10" s="2807"/>
      <c r="R10" s="2807"/>
      <c r="S10" s="2807"/>
      <c r="AP10" s="375"/>
    </row>
    <row r="11" spans="2:42" ht="24" customHeight="1">
      <c r="B11" s="2790" t="s">
        <v>374</v>
      </c>
      <c r="C11" s="2790"/>
      <c r="D11" s="2790"/>
      <c r="E11" s="2790"/>
      <c r="F11" s="86" t="s">
        <v>408</v>
      </c>
      <c r="V11" s="2790" t="s">
        <v>387</v>
      </c>
      <c r="W11" s="2790"/>
      <c r="X11" s="2790"/>
      <c r="Y11" s="2790"/>
      <c r="Z11" s="86" t="s">
        <v>410</v>
      </c>
    </row>
    <row r="12" spans="2:42">
      <c r="B12" s="86" t="s">
        <v>375</v>
      </c>
      <c r="V12" s="86" t="s">
        <v>411</v>
      </c>
    </row>
    <row r="13" spans="2:42" ht="15" customHeight="1">
      <c r="B13" s="2820" t="s">
        <v>362</v>
      </c>
      <c r="C13" s="2821"/>
      <c r="D13" s="2822"/>
      <c r="E13" s="2820" t="s">
        <v>363</v>
      </c>
      <c r="F13" s="2821"/>
      <c r="G13" s="2821"/>
      <c r="H13" s="2821"/>
      <c r="I13" s="2822"/>
      <c r="J13" s="2820" t="s">
        <v>364</v>
      </c>
      <c r="K13" s="2821"/>
      <c r="L13" s="2821"/>
      <c r="M13" s="2181" t="s">
        <v>365</v>
      </c>
      <c r="N13" s="2822"/>
      <c r="O13" s="2820" t="s">
        <v>366</v>
      </c>
      <c r="P13" s="2821"/>
      <c r="Q13" s="2821"/>
      <c r="R13" s="2821"/>
      <c r="S13" s="2822"/>
      <c r="V13" s="86" t="s">
        <v>388</v>
      </c>
      <c r="Y13" s="138"/>
      <c r="Z13" s="138"/>
      <c r="AA13" s="138"/>
      <c r="AB13" s="138"/>
      <c r="AC13" s="138"/>
      <c r="AD13" s="138"/>
      <c r="AE13" s="138"/>
      <c r="AF13" s="138"/>
      <c r="AG13" s="145"/>
      <c r="AH13" s="138"/>
      <c r="AI13" s="138"/>
      <c r="AJ13" s="138"/>
      <c r="AK13" s="138"/>
      <c r="AL13" s="138"/>
      <c r="AM13" s="138"/>
    </row>
    <row r="14" spans="2:42" ht="15" customHeight="1">
      <c r="B14" s="2853"/>
      <c r="C14" s="2854"/>
      <c r="D14" s="2855"/>
      <c r="E14" s="2853"/>
      <c r="F14" s="2854"/>
      <c r="G14" s="2854"/>
      <c r="H14" s="2854"/>
      <c r="I14" s="2855"/>
      <c r="J14" s="2823"/>
      <c r="K14" s="2824"/>
      <c r="L14" s="2824"/>
      <c r="M14" s="2833" t="s">
        <v>412</v>
      </c>
      <c r="N14" s="2834"/>
      <c r="O14" s="2823"/>
      <c r="P14" s="2824"/>
      <c r="Q14" s="2824"/>
      <c r="R14" s="2824"/>
      <c r="S14" s="2825"/>
      <c r="Y14" s="138"/>
      <c r="Z14" s="138"/>
      <c r="AA14" s="138"/>
      <c r="AB14" s="138"/>
      <c r="AC14" s="138"/>
      <c r="AD14" s="138"/>
      <c r="AE14" s="138"/>
      <c r="AF14" s="138"/>
      <c r="AG14" s="145"/>
      <c r="AH14" s="145"/>
      <c r="AI14" s="138"/>
      <c r="AJ14" s="138"/>
      <c r="AK14" s="138"/>
      <c r="AL14" s="138"/>
      <c r="AM14" s="138"/>
    </row>
    <row r="15" spans="2:42" ht="15" customHeight="1">
      <c r="B15" s="120" t="s">
        <v>376</v>
      </c>
      <c r="C15" s="181"/>
      <c r="D15" s="181"/>
      <c r="E15" s="2835" t="s">
        <v>413</v>
      </c>
      <c r="F15" s="2836"/>
      <c r="G15" s="2836"/>
      <c r="H15" s="2836"/>
      <c r="I15" s="2837"/>
      <c r="J15" s="2841" t="str">
        <f>IF(F17="","",ROUNDDOWN(F17/H17,1))</f>
        <v/>
      </c>
      <c r="K15" s="2841"/>
      <c r="L15" s="2844" t="s">
        <v>378</v>
      </c>
      <c r="M15" s="2847"/>
      <c r="N15" s="2850" t="s">
        <v>89</v>
      </c>
      <c r="O15" s="2835" t="s">
        <v>414</v>
      </c>
      <c r="P15" s="2836"/>
      <c r="Q15" s="2836"/>
      <c r="R15" s="2836"/>
      <c r="S15" s="2837"/>
      <c r="V15" s="86" t="s">
        <v>389</v>
      </c>
      <c r="Y15" s="140"/>
      <c r="Z15" s="140"/>
      <c r="AA15" s="140"/>
      <c r="AB15" s="140"/>
      <c r="AC15" s="140"/>
      <c r="AD15" s="144"/>
      <c r="AE15" s="144"/>
      <c r="AF15" s="139"/>
      <c r="AG15" s="144"/>
      <c r="AH15" s="139"/>
      <c r="AI15" s="140"/>
      <c r="AJ15" s="140"/>
      <c r="AK15" s="140"/>
      <c r="AL15" s="140"/>
      <c r="AM15" s="140"/>
    </row>
    <row r="16" spans="2:42" ht="15" customHeight="1">
      <c r="B16" s="89"/>
      <c r="C16" s="182"/>
      <c r="D16" s="182"/>
      <c r="E16" s="2838"/>
      <c r="F16" s="2839"/>
      <c r="G16" s="2839"/>
      <c r="H16" s="2839"/>
      <c r="I16" s="2840"/>
      <c r="J16" s="2842"/>
      <c r="K16" s="2842"/>
      <c r="L16" s="2845"/>
      <c r="M16" s="2848"/>
      <c r="N16" s="2851"/>
      <c r="O16" s="2838"/>
      <c r="P16" s="2839"/>
      <c r="Q16" s="2839"/>
      <c r="R16" s="2839"/>
      <c r="S16" s="2840"/>
      <c r="V16" s="86" t="s">
        <v>415</v>
      </c>
      <c r="Y16" s="140"/>
      <c r="Z16" s="140"/>
      <c r="AA16" s="140"/>
      <c r="AB16" s="140"/>
      <c r="AC16" s="140"/>
      <c r="AD16" s="144"/>
      <c r="AE16" s="144"/>
      <c r="AF16" s="139"/>
      <c r="AG16" s="144"/>
      <c r="AH16" s="139"/>
      <c r="AI16" s="140"/>
      <c r="AJ16" s="140"/>
      <c r="AK16" s="140"/>
      <c r="AL16" s="140"/>
      <c r="AM16" s="140"/>
    </row>
    <row r="17" spans="2:39" ht="15" customHeight="1">
      <c r="B17" s="122"/>
      <c r="C17" s="183"/>
      <c r="D17" s="183"/>
      <c r="E17" s="128" t="s">
        <v>361</v>
      </c>
      <c r="F17" s="129" t="str">
        <f>IF(E7="","",E7)</f>
        <v/>
      </c>
      <c r="G17" s="127" t="s">
        <v>380</v>
      </c>
      <c r="H17" s="130">
        <v>100</v>
      </c>
      <c r="I17" s="175" t="s">
        <v>416</v>
      </c>
      <c r="J17" s="2843"/>
      <c r="K17" s="2843"/>
      <c r="L17" s="2846"/>
      <c r="M17" s="2849"/>
      <c r="N17" s="2852"/>
      <c r="O17" s="2838"/>
      <c r="P17" s="2839"/>
      <c r="Q17" s="2839"/>
      <c r="R17" s="2839"/>
      <c r="S17" s="2840"/>
      <c r="V17" s="86" t="s">
        <v>417</v>
      </c>
      <c r="Y17" s="142"/>
      <c r="Z17" s="140"/>
      <c r="AA17" s="142"/>
      <c r="AB17" s="142"/>
      <c r="AC17" s="140"/>
      <c r="AD17" s="144"/>
      <c r="AE17" s="144"/>
      <c r="AF17" s="139"/>
      <c r="AG17" s="144"/>
      <c r="AH17" s="139"/>
      <c r="AI17" s="140"/>
      <c r="AJ17" s="140"/>
      <c r="AK17" s="140"/>
      <c r="AL17" s="140"/>
      <c r="AM17" s="140"/>
    </row>
    <row r="18" spans="2:39" ht="15" customHeight="1">
      <c r="B18" s="89" t="s">
        <v>367</v>
      </c>
      <c r="C18" s="182"/>
      <c r="D18" s="179"/>
      <c r="E18" s="2838" t="s">
        <v>418</v>
      </c>
      <c r="F18" s="2839"/>
      <c r="G18" s="2839"/>
      <c r="H18" s="2839"/>
      <c r="I18" s="2840"/>
      <c r="J18" s="2856" t="str">
        <f>IF(F21="","",ROUNDDOWN(F21/H21,1))</f>
        <v/>
      </c>
      <c r="K18" s="2841"/>
      <c r="L18" s="121"/>
      <c r="M18" s="2847"/>
      <c r="N18" s="2850" t="s">
        <v>89</v>
      </c>
      <c r="O18" s="2835" t="s">
        <v>419</v>
      </c>
      <c r="P18" s="2836"/>
      <c r="Q18" s="2836"/>
      <c r="R18" s="2836"/>
      <c r="S18" s="2837"/>
      <c r="Y18" s="140"/>
      <c r="Z18" s="140"/>
      <c r="AA18" s="140"/>
      <c r="AB18" s="140"/>
      <c r="AC18" s="140"/>
      <c r="AD18" s="144"/>
      <c r="AE18" s="144"/>
      <c r="AF18" s="146"/>
      <c r="AG18" s="144"/>
      <c r="AH18" s="139"/>
      <c r="AI18" s="140"/>
      <c r="AJ18" s="140"/>
      <c r="AK18" s="140"/>
      <c r="AL18" s="140"/>
      <c r="AM18" s="140"/>
    </row>
    <row r="19" spans="2:39" ht="15" customHeight="1">
      <c r="B19" s="89"/>
      <c r="C19" s="182"/>
      <c r="D19" s="179"/>
      <c r="E19" s="2838"/>
      <c r="F19" s="2839"/>
      <c r="G19" s="2839"/>
      <c r="H19" s="2839"/>
      <c r="I19" s="2840"/>
      <c r="J19" s="2860" t="s">
        <v>420</v>
      </c>
      <c r="K19" s="2861"/>
      <c r="L19" s="179"/>
      <c r="M19" s="2848"/>
      <c r="N19" s="2851"/>
      <c r="O19" s="2838"/>
      <c r="P19" s="2839"/>
      <c r="Q19" s="2839"/>
      <c r="R19" s="2839"/>
      <c r="S19" s="2840"/>
      <c r="V19" s="86" t="s">
        <v>390</v>
      </c>
      <c r="Y19" s="140"/>
      <c r="Z19" s="140"/>
      <c r="AA19" s="140"/>
      <c r="AB19" s="140"/>
      <c r="AC19" s="140"/>
      <c r="AD19" s="141"/>
      <c r="AE19" s="141"/>
      <c r="AF19" s="139"/>
      <c r="AG19" s="144"/>
      <c r="AH19" s="139"/>
      <c r="AI19" s="140"/>
      <c r="AJ19" s="140"/>
      <c r="AK19" s="140"/>
      <c r="AL19" s="140"/>
      <c r="AM19" s="140"/>
    </row>
    <row r="20" spans="2:39" ht="15" customHeight="1">
      <c r="B20" s="89"/>
      <c r="C20" s="182"/>
      <c r="D20" s="179"/>
      <c r="E20" s="2838"/>
      <c r="F20" s="2839"/>
      <c r="G20" s="2839"/>
      <c r="H20" s="2839"/>
      <c r="I20" s="2840"/>
      <c r="J20" s="2862" t="str">
        <f>IF(F21="","",ROUNDUP(J18,0))</f>
        <v/>
      </c>
      <c r="K20" s="2842"/>
      <c r="L20" s="2845" t="s">
        <v>378</v>
      </c>
      <c r="M20" s="2848"/>
      <c r="N20" s="2851"/>
      <c r="O20" s="2838"/>
      <c r="P20" s="2839"/>
      <c r="Q20" s="2839"/>
      <c r="R20" s="2839"/>
      <c r="S20" s="2840"/>
      <c r="V20" s="86" t="s">
        <v>421</v>
      </c>
      <c r="Y20" s="140"/>
      <c r="Z20" s="140"/>
      <c r="AA20" s="140"/>
      <c r="AB20" s="140"/>
      <c r="AC20" s="140"/>
      <c r="AD20" s="144"/>
      <c r="AE20" s="144"/>
      <c r="AF20" s="139"/>
      <c r="AG20" s="144"/>
      <c r="AH20" s="139"/>
      <c r="AI20" s="140"/>
      <c r="AJ20" s="140"/>
      <c r="AK20" s="140"/>
      <c r="AL20" s="140"/>
      <c r="AM20" s="140"/>
    </row>
    <row r="21" spans="2:39" ht="15" customHeight="1">
      <c r="B21" s="89"/>
      <c r="C21" s="182"/>
      <c r="D21" s="179"/>
      <c r="E21" s="131" t="s">
        <v>361</v>
      </c>
      <c r="F21" s="132" t="str">
        <f>IF(E7="","",E7)</f>
        <v/>
      </c>
      <c r="G21" s="133" t="s">
        <v>380</v>
      </c>
      <c r="H21" s="134">
        <v>3</v>
      </c>
      <c r="I21" s="172" t="s">
        <v>416</v>
      </c>
      <c r="J21" s="2862"/>
      <c r="K21" s="2842"/>
      <c r="L21" s="2845"/>
      <c r="M21" s="2849"/>
      <c r="N21" s="2852"/>
      <c r="O21" s="2857"/>
      <c r="P21" s="2858"/>
      <c r="Q21" s="2858"/>
      <c r="R21" s="2858"/>
      <c r="S21" s="2859"/>
      <c r="W21" s="2863" t="s">
        <v>391</v>
      </c>
      <c r="X21" s="2864"/>
      <c r="Y21" s="2864"/>
      <c r="Z21" s="2864"/>
      <c r="AA21" s="2864"/>
      <c r="AB21" s="2864"/>
      <c r="AC21" s="2864"/>
      <c r="AD21" s="2864"/>
      <c r="AE21" s="2864"/>
      <c r="AF21" s="2864"/>
      <c r="AG21" s="2864"/>
      <c r="AH21" s="2864"/>
      <c r="AI21" s="2864"/>
      <c r="AJ21" s="2864"/>
      <c r="AK21" s="2864"/>
      <c r="AL21" s="2864"/>
      <c r="AM21" s="2865"/>
    </row>
    <row r="22" spans="2:39" ht="15" customHeight="1">
      <c r="B22" s="89"/>
      <c r="C22" s="120" t="s">
        <v>422</v>
      </c>
      <c r="D22" s="181"/>
      <c r="E22" s="126" t="s">
        <v>382</v>
      </c>
      <c r="F22" s="168"/>
      <c r="G22" s="168"/>
      <c r="H22" s="168"/>
      <c r="I22" s="176"/>
      <c r="J22" s="2876" t="str">
        <f>IF(F24="","",ROUNDDOWN(J20*2/7,1))</f>
        <v/>
      </c>
      <c r="K22" s="2877"/>
      <c r="L22" s="2844" t="s">
        <v>383</v>
      </c>
      <c r="M22" s="2882"/>
      <c r="N22" s="2844" t="s">
        <v>89</v>
      </c>
      <c r="O22" s="167"/>
      <c r="P22" s="168"/>
      <c r="Q22" s="168"/>
      <c r="R22" s="168"/>
      <c r="S22" s="169"/>
      <c r="W22" s="2866"/>
      <c r="X22" s="2867"/>
      <c r="Y22" s="2867"/>
      <c r="Z22" s="2867"/>
      <c r="AA22" s="2867"/>
      <c r="AB22" s="2867"/>
      <c r="AC22" s="2867"/>
      <c r="AD22" s="2867"/>
      <c r="AE22" s="2867"/>
      <c r="AF22" s="2867"/>
      <c r="AG22" s="2867"/>
      <c r="AH22" s="2867"/>
      <c r="AI22" s="2867"/>
      <c r="AJ22" s="2867"/>
      <c r="AK22" s="2867"/>
      <c r="AL22" s="2867"/>
      <c r="AM22" s="2868"/>
    </row>
    <row r="23" spans="2:39" ht="15" customHeight="1">
      <c r="B23" s="89"/>
      <c r="C23" s="89"/>
      <c r="D23" s="182"/>
      <c r="E23" s="2884"/>
      <c r="F23" s="2885"/>
      <c r="G23" s="2885"/>
      <c r="H23" s="2885"/>
      <c r="I23" s="2886"/>
      <c r="J23" s="2878"/>
      <c r="K23" s="2879"/>
      <c r="L23" s="2845"/>
      <c r="M23" s="2883"/>
      <c r="N23" s="2845"/>
      <c r="O23" s="170"/>
      <c r="P23" s="171"/>
      <c r="Q23" s="171"/>
      <c r="R23" s="171"/>
      <c r="S23" s="172"/>
      <c r="W23" s="2866"/>
      <c r="X23" s="2867"/>
      <c r="Y23" s="2867"/>
      <c r="Z23" s="2867"/>
      <c r="AA23" s="2867"/>
      <c r="AB23" s="2867"/>
      <c r="AC23" s="2867"/>
      <c r="AD23" s="2867"/>
      <c r="AE23" s="2867"/>
      <c r="AF23" s="2867"/>
      <c r="AG23" s="2867"/>
      <c r="AH23" s="2867"/>
      <c r="AI23" s="2867"/>
      <c r="AJ23" s="2867"/>
      <c r="AK23" s="2867"/>
      <c r="AL23" s="2867"/>
      <c r="AM23" s="2868"/>
    </row>
    <row r="24" spans="2:39" ht="15" customHeight="1">
      <c r="B24" s="89"/>
      <c r="C24" s="89"/>
      <c r="D24" s="182"/>
      <c r="E24" s="185"/>
      <c r="F24" s="135" t="str">
        <f>IF(J20="","",J20)</f>
        <v/>
      </c>
      <c r="G24" s="2887" t="s">
        <v>381</v>
      </c>
      <c r="H24" s="2887"/>
      <c r="I24" s="186" t="s">
        <v>416</v>
      </c>
      <c r="J24" s="2880"/>
      <c r="K24" s="2881"/>
      <c r="L24" s="2846"/>
      <c r="M24" s="2883"/>
      <c r="N24" s="2845"/>
      <c r="O24" s="170"/>
      <c r="P24" s="171"/>
      <c r="Q24" s="171"/>
      <c r="R24" s="171"/>
      <c r="S24" s="172"/>
      <c r="W24" s="2866"/>
      <c r="X24" s="2867"/>
      <c r="Y24" s="2867"/>
      <c r="Z24" s="2867"/>
      <c r="AA24" s="2867"/>
      <c r="AB24" s="2867"/>
      <c r="AC24" s="2867"/>
      <c r="AD24" s="2867"/>
      <c r="AE24" s="2867"/>
      <c r="AF24" s="2867"/>
      <c r="AG24" s="2867"/>
      <c r="AH24" s="2867"/>
      <c r="AI24" s="2867"/>
      <c r="AJ24" s="2867"/>
      <c r="AK24" s="2867"/>
      <c r="AL24" s="2867"/>
      <c r="AM24" s="2868"/>
    </row>
    <row r="25" spans="2:39" ht="15" customHeight="1">
      <c r="B25" s="120" t="s">
        <v>423</v>
      </c>
      <c r="C25" s="181"/>
      <c r="D25" s="181"/>
      <c r="E25" s="2835" t="s">
        <v>424</v>
      </c>
      <c r="F25" s="2836"/>
      <c r="G25" s="2836"/>
      <c r="H25" s="2836"/>
      <c r="I25" s="2837"/>
      <c r="J25" s="2841" t="str">
        <f>IF(F27="","",ROUNDDOWN(F27/H27,1))</f>
        <v/>
      </c>
      <c r="K25" s="2841"/>
      <c r="L25" s="2844" t="s">
        <v>378</v>
      </c>
      <c r="M25" s="2847"/>
      <c r="N25" s="2844" t="s">
        <v>89</v>
      </c>
      <c r="O25" s="2835"/>
      <c r="P25" s="2836"/>
      <c r="Q25" s="2836"/>
      <c r="R25" s="2836"/>
      <c r="S25" s="2837"/>
      <c r="W25" s="2866"/>
      <c r="X25" s="2867"/>
      <c r="Y25" s="2867"/>
      <c r="Z25" s="2867"/>
      <c r="AA25" s="2867"/>
      <c r="AB25" s="2867"/>
      <c r="AC25" s="2867"/>
      <c r="AD25" s="2867"/>
      <c r="AE25" s="2867"/>
      <c r="AF25" s="2867"/>
      <c r="AG25" s="2867"/>
      <c r="AH25" s="2867"/>
      <c r="AI25" s="2867"/>
      <c r="AJ25" s="2867"/>
      <c r="AK25" s="2867"/>
      <c r="AL25" s="2867"/>
      <c r="AM25" s="2868"/>
    </row>
    <row r="26" spans="2:39" ht="15" customHeight="1">
      <c r="B26" s="89"/>
      <c r="C26" s="182"/>
      <c r="D26" s="182"/>
      <c r="E26" s="2838"/>
      <c r="F26" s="2839"/>
      <c r="G26" s="2839"/>
      <c r="H26" s="2839"/>
      <c r="I26" s="2840"/>
      <c r="J26" s="2842"/>
      <c r="K26" s="2842"/>
      <c r="L26" s="2845"/>
      <c r="M26" s="2848"/>
      <c r="N26" s="2845"/>
      <c r="O26" s="2838"/>
      <c r="P26" s="2839"/>
      <c r="Q26" s="2839"/>
      <c r="R26" s="2839"/>
      <c r="S26" s="2840"/>
      <c r="W26" s="2863" t="s">
        <v>425</v>
      </c>
      <c r="X26" s="2864"/>
      <c r="Y26" s="2864"/>
      <c r="Z26" s="2864"/>
      <c r="AA26" s="2864"/>
      <c r="AB26" s="2864"/>
      <c r="AC26" s="2864"/>
      <c r="AD26" s="2864"/>
      <c r="AE26" s="2864"/>
      <c r="AF26" s="2864"/>
      <c r="AG26" s="2864"/>
      <c r="AH26" s="2864"/>
      <c r="AI26" s="2864"/>
      <c r="AJ26" s="2864"/>
      <c r="AK26" s="2864"/>
      <c r="AL26" s="2864"/>
      <c r="AM26" s="2865"/>
    </row>
    <row r="27" spans="2:39" ht="15" customHeight="1">
      <c r="B27" s="122"/>
      <c r="C27" s="183"/>
      <c r="D27" s="183"/>
      <c r="E27" s="128" t="s">
        <v>361</v>
      </c>
      <c r="F27" s="129" t="str">
        <f>IF(E7="","",E7)</f>
        <v/>
      </c>
      <c r="G27" s="127" t="s">
        <v>380</v>
      </c>
      <c r="H27" s="130">
        <v>100</v>
      </c>
      <c r="I27" s="175" t="s">
        <v>416</v>
      </c>
      <c r="J27" s="2843"/>
      <c r="K27" s="2843"/>
      <c r="L27" s="2846"/>
      <c r="M27" s="2849"/>
      <c r="N27" s="2846"/>
      <c r="O27" s="2857"/>
      <c r="P27" s="2858"/>
      <c r="Q27" s="2858"/>
      <c r="R27" s="2858"/>
      <c r="S27" s="2859"/>
      <c r="W27" s="2866"/>
      <c r="X27" s="2867"/>
      <c r="Y27" s="2867"/>
      <c r="Z27" s="2867"/>
      <c r="AA27" s="2867"/>
      <c r="AB27" s="2867"/>
      <c r="AC27" s="2867"/>
      <c r="AD27" s="2867"/>
      <c r="AE27" s="2867"/>
      <c r="AF27" s="2867"/>
      <c r="AG27" s="2867"/>
      <c r="AH27" s="2867"/>
      <c r="AI27" s="2867"/>
      <c r="AJ27" s="2867"/>
      <c r="AK27" s="2867"/>
      <c r="AL27" s="2867"/>
      <c r="AM27" s="2868"/>
    </row>
    <row r="28" spans="2:39" ht="15" customHeight="1">
      <c r="B28" s="120" t="s">
        <v>426</v>
      </c>
      <c r="C28" s="181"/>
      <c r="D28" s="178"/>
      <c r="E28" s="2859" t="s">
        <v>427</v>
      </c>
      <c r="F28" s="2872"/>
      <c r="G28" s="2872"/>
      <c r="H28" s="2872"/>
      <c r="I28" s="2872"/>
      <c r="J28" s="2856">
        <f>IF(E7&gt;=100,1,0)</f>
        <v>0</v>
      </c>
      <c r="K28" s="2841"/>
      <c r="L28" s="2845" t="s">
        <v>378</v>
      </c>
      <c r="M28" s="2847"/>
      <c r="N28" s="2844" t="s">
        <v>89</v>
      </c>
      <c r="O28" s="120"/>
      <c r="P28" s="168"/>
      <c r="Q28" s="168"/>
      <c r="R28" s="168"/>
      <c r="S28" s="169"/>
      <c r="W28" s="2869"/>
      <c r="X28" s="2870"/>
      <c r="Y28" s="2870"/>
      <c r="Z28" s="2870"/>
      <c r="AA28" s="2870"/>
      <c r="AB28" s="2870"/>
      <c r="AC28" s="2870"/>
      <c r="AD28" s="2870"/>
      <c r="AE28" s="2870"/>
      <c r="AF28" s="2870"/>
      <c r="AG28" s="2870"/>
      <c r="AH28" s="2870"/>
      <c r="AI28" s="2870"/>
      <c r="AJ28" s="2870"/>
      <c r="AK28" s="2870"/>
      <c r="AL28" s="2870"/>
      <c r="AM28" s="2871"/>
    </row>
    <row r="29" spans="2:39" ht="15" customHeight="1">
      <c r="B29" s="89"/>
      <c r="C29" s="182"/>
      <c r="D29" s="179"/>
      <c r="E29" s="2873"/>
      <c r="F29" s="2874"/>
      <c r="G29" s="2874"/>
      <c r="H29" s="2874"/>
      <c r="I29" s="2874"/>
      <c r="J29" s="2862"/>
      <c r="K29" s="2842"/>
      <c r="L29" s="2845"/>
      <c r="M29" s="2848"/>
      <c r="N29" s="2845"/>
      <c r="O29" s="170"/>
      <c r="P29" s="171"/>
      <c r="Q29" s="171"/>
      <c r="R29" s="171"/>
      <c r="S29" s="172"/>
      <c r="V29" s="139"/>
      <c r="W29" s="104"/>
      <c r="X29" s="104"/>
      <c r="Y29" s="104"/>
      <c r="Z29" s="104"/>
      <c r="AA29" s="104"/>
      <c r="AB29" s="104"/>
      <c r="AC29" s="104"/>
      <c r="AD29" s="104"/>
      <c r="AE29" s="104"/>
      <c r="AF29" s="104"/>
      <c r="AG29" s="104"/>
      <c r="AH29" s="104"/>
      <c r="AI29" s="104"/>
      <c r="AJ29" s="104"/>
      <c r="AK29" s="104"/>
      <c r="AL29" s="104"/>
      <c r="AM29" s="104"/>
    </row>
    <row r="30" spans="2:39" ht="15" customHeight="1">
      <c r="B30" s="89"/>
      <c r="C30" s="182"/>
      <c r="D30" s="179"/>
      <c r="E30" s="2873"/>
      <c r="F30" s="2874"/>
      <c r="G30" s="2874"/>
      <c r="H30" s="2874"/>
      <c r="I30" s="2874"/>
      <c r="J30" s="2875"/>
      <c r="K30" s="2843"/>
      <c r="L30" s="2846"/>
      <c r="M30" s="2849"/>
      <c r="N30" s="2846"/>
      <c r="O30" s="173"/>
      <c r="P30" s="174"/>
      <c r="Q30" s="174"/>
      <c r="R30" s="174"/>
      <c r="S30" s="175"/>
      <c r="V30" s="182" t="s">
        <v>428</v>
      </c>
      <c r="W30" s="104"/>
      <c r="X30" s="104"/>
      <c r="Y30" s="104"/>
      <c r="Z30" s="104"/>
      <c r="AA30" s="104"/>
      <c r="AB30" s="104"/>
      <c r="AC30" s="104"/>
      <c r="AD30" s="104"/>
      <c r="AE30" s="104"/>
      <c r="AF30" s="104"/>
      <c r="AG30" s="104"/>
      <c r="AH30" s="104"/>
      <c r="AI30" s="104"/>
      <c r="AJ30" s="104"/>
      <c r="AK30" s="104"/>
      <c r="AL30" s="104"/>
      <c r="AM30" s="104"/>
    </row>
    <row r="31" spans="2:39" ht="15" customHeight="1">
      <c r="B31" s="89"/>
      <c r="C31" s="120" t="s">
        <v>429</v>
      </c>
      <c r="D31" s="178"/>
      <c r="E31" s="181"/>
      <c r="F31" s="181"/>
      <c r="G31" s="181"/>
      <c r="H31" s="181"/>
      <c r="I31" s="178"/>
      <c r="J31" s="2847"/>
      <c r="K31" s="2892"/>
      <c r="L31" s="2844" t="s">
        <v>89</v>
      </c>
      <c r="M31" s="2847"/>
      <c r="N31" s="2844" t="s">
        <v>89</v>
      </c>
      <c r="O31" s="2838" t="s">
        <v>1030</v>
      </c>
      <c r="P31" s="2839"/>
      <c r="Q31" s="2839"/>
      <c r="R31" s="2839"/>
      <c r="S31" s="2840"/>
      <c r="V31" s="139"/>
      <c r="W31" s="139"/>
      <c r="X31" s="139"/>
      <c r="Y31" s="139"/>
      <c r="Z31" s="139"/>
      <c r="AA31" s="139"/>
      <c r="AB31" s="139"/>
      <c r="AC31" s="139"/>
      <c r="AD31" s="144"/>
      <c r="AE31" s="144"/>
      <c r="AF31" s="139"/>
      <c r="AG31" s="144"/>
      <c r="AH31" s="139"/>
      <c r="AI31" s="140"/>
      <c r="AJ31" s="140"/>
      <c r="AK31" s="140"/>
      <c r="AL31" s="140"/>
      <c r="AM31" s="140"/>
    </row>
    <row r="32" spans="2:39" ht="15" customHeight="1">
      <c r="B32" s="598"/>
      <c r="C32" s="598"/>
      <c r="D32" s="599"/>
      <c r="E32" s="596"/>
      <c r="F32" s="596"/>
      <c r="G32" s="596"/>
      <c r="H32" s="596"/>
      <c r="I32" s="599"/>
      <c r="J32" s="2848"/>
      <c r="K32" s="2893"/>
      <c r="L32" s="2845"/>
      <c r="M32" s="2848"/>
      <c r="N32" s="2845"/>
      <c r="O32" s="2838"/>
      <c r="P32" s="2839"/>
      <c r="Q32" s="2839"/>
      <c r="R32" s="2839"/>
      <c r="S32" s="2840"/>
      <c r="V32" s="139"/>
      <c r="W32" s="139"/>
      <c r="X32" s="139"/>
      <c r="Y32" s="139"/>
      <c r="Z32" s="139"/>
      <c r="AA32" s="139"/>
      <c r="AB32" s="139"/>
      <c r="AC32" s="139"/>
      <c r="AD32" s="144"/>
      <c r="AE32" s="144"/>
      <c r="AF32" s="139"/>
      <c r="AG32" s="144"/>
      <c r="AH32" s="139"/>
      <c r="AI32" s="140"/>
      <c r="AJ32" s="140"/>
      <c r="AK32" s="140"/>
      <c r="AL32" s="140"/>
      <c r="AM32" s="140"/>
    </row>
    <row r="33" spans="2:39" ht="15" customHeight="1">
      <c r="B33" s="89"/>
      <c r="C33" s="89"/>
      <c r="D33" s="179"/>
      <c r="E33" s="182"/>
      <c r="F33" s="182"/>
      <c r="G33" s="182"/>
      <c r="H33" s="182"/>
      <c r="I33" s="179"/>
      <c r="J33" s="2848"/>
      <c r="K33" s="2893"/>
      <c r="L33" s="2845"/>
      <c r="M33" s="2848"/>
      <c r="N33" s="2845"/>
      <c r="O33" s="2838"/>
      <c r="P33" s="2839"/>
      <c r="Q33" s="2839"/>
      <c r="R33" s="2839"/>
      <c r="S33" s="2840"/>
      <c r="V33" s="2791"/>
      <c r="W33" s="2791"/>
      <c r="X33" s="2791" t="s">
        <v>393</v>
      </c>
      <c r="Y33" s="2791"/>
      <c r="Z33" s="2791" t="s">
        <v>394</v>
      </c>
      <c r="AA33" s="2791"/>
      <c r="AB33" s="2791" t="s">
        <v>395</v>
      </c>
      <c r="AC33" s="2791"/>
      <c r="AD33" s="2791" t="s">
        <v>396</v>
      </c>
      <c r="AE33" s="2791"/>
      <c r="AF33" s="2896" t="s">
        <v>398</v>
      </c>
      <c r="AG33" s="2791"/>
      <c r="AH33" s="2897" t="s">
        <v>397</v>
      </c>
      <c r="AI33" s="2904"/>
      <c r="AJ33" s="2889"/>
      <c r="AK33" s="148"/>
      <c r="AL33" s="148"/>
      <c r="AM33" s="140"/>
    </row>
    <row r="34" spans="2:39" ht="15" customHeight="1">
      <c r="B34" s="122"/>
      <c r="C34" s="122"/>
      <c r="D34" s="180"/>
      <c r="E34" s="183"/>
      <c r="F34" s="183"/>
      <c r="G34" s="183"/>
      <c r="H34" s="183"/>
      <c r="I34" s="180"/>
      <c r="J34" s="2849"/>
      <c r="K34" s="2894"/>
      <c r="L34" s="2846"/>
      <c r="M34" s="2849"/>
      <c r="N34" s="2846"/>
      <c r="O34" s="2857"/>
      <c r="P34" s="2858"/>
      <c r="Q34" s="2858"/>
      <c r="R34" s="2858"/>
      <c r="S34" s="2859"/>
      <c r="V34" s="2791"/>
      <c r="W34" s="2791"/>
      <c r="X34" s="2791"/>
      <c r="Y34" s="2791"/>
      <c r="Z34" s="2895"/>
      <c r="AA34" s="2895"/>
      <c r="AB34" s="2895"/>
      <c r="AC34" s="2895"/>
      <c r="AD34" s="2895"/>
      <c r="AE34" s="2895"/>
      <c r="AF34" s="2895"/>
      <c r="AG34" s="2895"/>
      <c r="AH34" s="2890"/>
      <c r="AI34" s="2905"/>
      <c r="AJ34" s="2891"/>
      <c r="AK34" s="148"/>
      <c r="AL34" s="148"/>
      <c r="AM34" s="140"/>
    </row>
    <row r="35" spans="2:39" ht="15" customHeight="1">
      <c r="B35" s="120" t="s">
        <v>377</v>
      </c>
      <c r="C35" s="181"/>
      <c r="D35" s="178"/>
      <c r="E35" s="2835" t="s">
        <v>430</v>
      </c>
      <c r="F35" s="2836"/>
      <c r="G35" s="2836"/>
      <c r="H35" s="2836"/>
      <c r="I35" s="2837"/>
      <c r="J35" s="2856">
        <f>IF(E7&gt;100,ROUNDUP((E7/100),1),1)</f>
        <v>1</v>
      </c>
      <c r="K35" s="2841"/>
      <c r="L35" s="2844" t="s">
        <v>378</v>
      </c>
      <c r="M35" s="2847"/>
      <c r="N35" s="2844" t="s">
        <v>89</v>
      </c>
      <c r="O35" s="2835"/>
      <c r="P35" s="2836"/>
      <c r="Q35" s="2836"/>
      <c r="R35" s="2836"/>
      <c r="S35" s="2837"/>
      <c r="V35" s="2888" t="s">
        <v>399</v>
      </c>
      <c r="W35" s="2889"/>
      <c r="X35" s="2906"/>
      <c r="Y35" s="2906"/>
      <c r="Z35" s="154" t="s">
        <v>472</v>
      </c>
      <c r="AA35" s="155" t="s">
        <v>431</v>
      </c>
      <c r="AB35" s="155"/>
      <c r="AC35" s="155"/>
      <c r="AD35" s="156"/>
      <c r="AE35" s="156"/>
      <c r="AF35" s="188"/>
      <c r="AG35" s="156"/>
      <c r="AH35" s="188"/>
      <c r="AI35" s="155"/>
      <c r="AJ35" s="157"/>
      <c r="AK35" s="152"/>
      <c r="AL35" s="152"/>
      <c r="AM35" s="147"/>
    </row>
    <row r="36" spans="2:39" ht="15" customHeight="1">
      <c r="B36" s="89"/>
      <c r="C36" s="182"/>
      <c r="D36" s="179"/>
      <c r="E36" s="2838"/>
      <c r="F36" s="2839"/>
      <c r="G36" s="2839"/>
      <c r="H36" s="2839"/>
      <c r="I36" s="2840"/>
      <c r="J36" s="2862"/>
      <c r="K36" s="2842"/>
      <c r="L36" s="2845"/>
      <c r="M36" s="2848"/>
      <c r="N36" s="2845"/>
      <c r="O36" s="2838"/>
      <c r="P36" s="2839"/>
      <c r="Q36" s="2839"/>
      <c r="R36" s="2839"/>
      <c r="S36" s="2840"/>
      <c r="V36" s="2890"/>
      <c r="W36" s="2891"/>
      <c r="X36" s="2906"/>
      <c r="Y36" s="2906"/>
      <c r="Z36" s="158"/>
      <c r="AA36" s="2907" t="s">
        <v>432</v>
      </c>
      <c r="AB36" s="2907"/>
      <c r="AC36" s="2907"/>
      <c r="AD36" s="2907"/>
      <c r="AE36" s="159"/>
      <c r="AF36" s="189" t="s">
        <v>433</v>
      </c>
      <c r="AG36" s="160"/>
      <c r="AH36" s="2908"/>
      <c r="AI36" s="2908"/>
      <c r="AJ36" s="161" t="s">
        <v>434</v>
      </c>
      <c r="AK36" s="152"/>
      <c r="AL36" s="152"/>
      <c r="AM36" s="147"/>
    </row>
    <row r="37" spans="2:39" ht="15" customHeight="1">
      <c r="B37" s="89"/>
      <c r="C37" s="182"/>
      <c r="D37" s="179"/>
      <c r="E37" s="2838"/>
      <c r="F37" s="2839"/>
      <c r="G37" s="2839"/>
      <c r="H37" s="2839"/>
      <c r="I37" s="2840"/>
      <c r="J37" s="2862"/>
      <c r="K37" s="2842"/>
      <c r="L37" s="2845"/>
      <c r="M37" s="2848"/>
      <c r="N37" s="2845"/>
      <c r="O37" s="2838"/>
      <c r="P37" s="2839"/>
      <c r="Q37" s="2839"/>
      <c r="R37" s="2839"/>
      <c r="S37" s="2840"/>
      <c r="V37" s="2890"/>
      <c r="W37" s="2891"/>
      <c r="X37" s="2906"/>
      <c r="Y37" s="2906"/>
      <c r="Z37" s="2915" t="s">
        <v>1029</v>
      </c>
      <c r="AA37" s="2916"/>
      <c r="AB37" s="2916"/>
      <c r="AC37" s="2916"/>
      <c r="AD37" s="2916"/>
      <c r="AE37" s="2917"/>
      <c r="AF37" s="2909"/>
      <c r="AG37" s="2910"/>
      <c r="AH37" s="2910"/>
      <c r="AI37" s="2910"/>
      <c r="AJ37" s="2911"/>
      <c r="AK37" s="152"/>
      <c r="AL37" s="152"/>
      <c r="AM37" s="147"/>
    </row>
    <row r="38" spans="2:39" ht="15" customHeight="1">
      <c r="B38" s="122"/>
      <c r="C38" s="183"/>
      <c r="D38" s="180"/>
      <c r="E38" s="2857"/>
      <c r="F38" s="2858"/>
      <c r="G38" s="2858"/>
      <c r="H38" s="2858"/>
      <c r="I38" s="2859"/>
      <c r="J38" s="2875"/>
      <c r="K38" s="2843"/>
      <c r="L38" s="2846"/>
      <c r="M38" s="2849"/>
      <c r="N38" s="2846"/>
      <c r="O38" s="2857"/>
      <c r="P38" s="2858"/>
      <c r="Q38" s="2858"/>
      <c r="R38" s="2858"/>
      <c r="S38" s="2859"/>
      <c r="V38" s="2890"/>
      <c r="W38" s="2891"/>
      <c r="X38" s="2906"/>
      <c r="Y38" s="2906"/>
      <c r="Z38" s="2918"/>
      <c r="AA38" s="2907"/>
      <c r="AB38" s="2907"/>
      <c r="AC38" s="2907"/>
      <c r="AD38" s="2907"/>
      <c r="AE38" s="2919"/>
      <c r="AF38" s="2912"/>
      <c r="AG38" s="2913"/>
      <c r="AH38" s="2913"/>
      <c r="AI38" s="2913"/>
      <c r="AJ38" s="2914"/>
      <c r="AK38" s="152"/>
      <c r="AL38" s="152"/>
      <c r="AM38" s="147"/>
    </row>
    <row r="39" spans="2:39" ht="15" customHeight="1">
      <c r="B39" s="120" t="s">
        <v>125</v>
      </c>
      <c r="C39" s="181"/>
      <c r="D39" s="178"/>
      <c r="E39" s="2922" t="s">
        <v>435</v>
      </c>
      <c r="F39" s="2923"/>
      <c r="G39" s="2923"/>
      <c r="H39" s="2923"/>
      <c r="I39" s="2924"/>
      <c r="J39" s="2847"/>
      <c r="K39" s="2892"/>
      <c r="L39" s="2844" t="s">
        <v>378</v>
      </c>
      <c r="M39" s="2847"/>
      <c r="N39" s="2850" t="s">
        <v>89</v>
      </c>
      <c r="O39" s="2835"/>
      <c r="P39" s="2836"/>
      <c r="Q39" s="2836"/>
      <c r="R39" s="2836"/>
      <c r="S39" s="2837"/>
      <c r="V39" s="2897" t="s">
        <v>402</v>
      </c>
      <c r="W39" s="2889"/>
      <c r="X39" s="2900"/>
      <c r="Y39" s="2901"/>
      <c r="Z39" s="2900"/>
      <c r="AA39" s="2901"/>
      <c r="AB39" s="2900"/>
      <c r="AC39" s="2901"/>
      <c r="AD39" s="2900"/>
      <c r="AE39" s="2901"/>
      <c r="AF39" s="2900"/>
      <c r="AG39" s="2901"/>
      <c r="AH39" s="2900"/>
      <c r="AI39" s="2920"/>
      <c r="AJ39" s="2901"/>
      <c r="AK39" s="152"/>
      <c r="AL39" s="152"/>
      <c r="AM39" s="147"/>
    </row>
    <row r="40" spans="2:39" ht="15" customHeight="1">
      <c r="B40" s="89"/>
      <c r="C40" s="182"/>
      <c r="D40" s="179"/>
      <c r="E40" s="2925"/>
      <c r="F40" s="2887"/>
      <c r="G40" s="2887"/>
      <c r="H40" s="2887"/>
      <c r="I40" s="2926"/>
      <c r="J40" s="2848"/>
      <c r="K40" s="2893"/>
      <c r="L40" s="2845"/>
      <c r="M40" s="2848"/>
      <c r="N40" s="2851"/>
      <c r="O40" s="2838"/>
      <c r="P40" s="2839"/>
      <c r="Q40" s="2839"/>
      <c r="R40" s="2839"/>
      <c r="S40" s="2840"/>
      <c r="V40" s="2898"/>
      <c r="W40" s="2899"/>
      <c r="X40" s="2902"/>
      <c r="Y40" s="2903"/>
      <c r="Z40" s="2902"/>
      <c r="AA40" s="2903"/>
      <c r="AB40" s="2902"/>
      <c r="AC40" s="2903"/>
      <c r="AD40" s="2902"/>
      <c r="AE40" s="2903"/>
      <c r="AF40" s="2902"/>
      <c r="AG40" s="2903"/>
      <c r="AH40" s="2902"/>
      <c r="AI40" s="2921"/>
      <c r="AJ40" s="2903"/>
      <c r="AK40" s="152"/>
      <c r="AL40" s="152"/>
      <c r="AM40" s="147"/>
    </row>
    <row r="41" spans="2:39" ht="15" customHeight="1">
      <c r="B41" s="89"/>
      <c r="C41" s="182"/>
      <c r="D41" s="179"/>
      <c r="E41" s="2925"/>
      <c r="F41" s="2887"/>
      <c r="G41" s="2887"/>
      <c r="H41" s="2887"/>
      <c r="I41" s="2926"/>
      <c r="J41" s="2848"/>
      <c r="K41" s="2893"/>
      <c r="L41" s="2845"/>
      <c r="M41" s="2848"/>
      <c r="N41" s="2851"/>
      <c r="O41" s="2838"/>
      <c r="P41" s="2839"/>
      <c r="Q41" s="2839"/>
      <c r="R41" s="2839"/>
      <c r="S41" s="2840"/>
      <c r="V41" s="2897" t="s">
        <v>400</v>
      </c>
      <c r="W41" s="2889"/>
      <c r="X41" s="2900"/>
      <c r="Y41" s="2901"/>
      <c r="Z41" s="2900"/>
      <c r="AA41" s="2901"/>
      <c r="AB41" s="2900"/>
      <c r="AC41" s="2901"/>
      <c r="AD41" s="2900"/>
      <c r="AE41" s="2901"/>
      <c r="AF41" s="2900"/>
      <c r="AG41" s="2901"/>
      <c r="AH41" s="2900"/>
      <c r="AI41" s="2920"/>
      <c r="AJ41" s="2901"/>
      <c r="AK41" s="152"/>
      <c r="AL41" s="152"/>
      <c r="AM41" s="147"/>
    </row>
    <row r="42" spans="2:39" ht="15" customHeight="1">
      <c r="B42" s="122"/>
      <c r="C42" s="183"/>
      <c r="D42" s="180"/>
      <c r="E42" s="2927"/>
      <c r="F42" s="2928"/>
      <c r="G42" s="2928"/>
      <c r="H42" s="2928"/>
      <c r="I42" s="2929"/>
      <c r="J42" s="2848"/>
      <c r="K42" s="2893"/>
      <c r="L42" s="2845"/>
      <c r="M42" s="2849"/>
      <c r="N42" s="2852"/>
      <c r="O42" s="2857"/>
      <c r="P42" s="2858"/>
      <c r="Q42" s="2858"/>
      <c r="R42" s="2858"/>
      <c r="S42" s="2859"/>
      <c r="V42" s="2898"/>
      <c r="W42" s="2899"/>
      <c r="X42" s="2902"/>
      <c r="Y42" s="2903"/>
      <c r="Z42" s="2902"/>
      <c r="AA42" s="2903"/>
      <c r="AB42" s="2902"/>
      <c r="AC42" s="2903"/>
      <c r="AD42" s="2902"/>
      <c r="AE42" s="2903"/>
      <c r="AF42" s="2902"/>
      <c r="AG42" s="2903"/>
      <c r="AH42" s="2902"/>
      <c r="AI42" s="2921"/>
      <c r="AJ42" s="2903"/>
      <c r="AK42" s="152"/>
      <c r="AL42" s="152"/>
      <c r="AM42" s="147"/>
    </row>
    <row r="43" spans="2:39" ht="15" customHeight="1">
      <c r="B43" s="241" t="s">
        <v>379</v>
      </c>
      <c r="C43" s="242"/>
      <c r="D43" s="249"/>
      <c r="E43" s="2922" t="s">
        <v>436</v>
      </c>
      <c r="F43" s="2923"/>
      <c r="G43" s="2923"/>
      <c r="H43" s="2923"/>
      <c r="I43" s="2924"/>
      <c r="J43" s="2847"/>
      <c r="K43" s="2892"/>
      <c r="L43" s="2844" t="s">
        <v>89</v>
      </c>
      <c r="M43" s="2847"/>
      <c r="N43" s="2850" t="s">
        <v>89</v>
      </c>
      <c r="O43" s="2835"/>
      <c r="P43" s="2836"/>
      <c r="Q43" s="2836"/>
      <c r="R43" s="2836"/>
      <c r="S43" s="2837"/>
      <c r="V43" s="2931" t="s">
        <v>401</v>
      </c>
      <c r="W43" s="2932"/>
      <c r="X43" s="2900"/>
      <c r="Y43" s="2901"/>
      <c r="Z43" s="2900"/>
      <c r="AA43" s="2901"/>
      <c r="AB43" s="2900"/>
      <c r="AC43" s="2901"/>
      <c r="AD43" s="2900"/>
      <c r="AE43" s="2901"/>
      <c r="AF43" s="2900"/>
      <c r="AG43" s="2901"/>
      <c r="AH43" s="2900"/>
      <c r="AI43" s="2920"/>
      <c r="AJ43" s="2901"/>
      <c r="AK43" s="152"/>
      <c r="AL43" s="152"/>
      <c r="AM43" s="147"/>
    </row>
    <row r="44" spans="2:39" ht="15" customHeight="1">
      <c r="B44" s="243"/>
      <c r="C44" s="244"/>
      <c r="D44" s="247"/>
      <c r="E44" s="2925"/>
      <c r="F44" s="2887"/>
      <c r="G44" s="2887"/>
      <c r="H44" s="2887"/>
      <c r="I44" s="2926"/>
      <c r="J44" s="2848"/>
      <c r="K44" s="2893"/>
      <c r="L44" s="2845"/>
      <c r="M44" s="2848"/>
      <c r="N44" s="2851"/>
      <c r="O44" s="2838"/>
      <c r="P44" s="2839"/>
      <c r="Q44" s="2839"/>
      <c r="R44" s="2839"/>
      <c r="S44" s="2840"/>
      <c r="V44" s="2791"/>
      <c r="W44" s="2791"/>
      <c r="X44" s="2902"/>
      <c r="Y44" s="2903"/>
      <c r="Z44" s="2902"/>
      <c r="AA44" s="2903"/>
      <c r="AB44" s="2902"/>
      <c r="AC44" s="2903"/>
      <c r="AD44" s="2902"/>
      <c r="AE44" s="2903"/>
      <c r="AF44" s="2902"/>
      <c r="AG44" s="2903"/>
      <c r="AH44" s="2902"/>
      <c r="AI44" s="2921"/>
      <c r="AJ44" s="2903"/>
      <c r="AK44" s="152"/>
      <c r="AL44" s="152"/>
      <c r="AM44" s="147"/>
    </row>
    <row r="45" spans="2:39" ht="15" customHeight="1">
      <c r="B45" s="243"/>
      <c r="C45" s="244"/>
      <c r="D45" s="247"/>
      <c r="E45" s="2925"/>
      <c r="F45" s="2887"/>
      <c r="G45" s="2887"/>
      <c r="H45" s="2887"/>
      <c r="I45" s="2926"/>
      <c r="J45" s="2848"/>
      <c r="K45" s="2893"/>
      <c r="L45" s="2845"/>
      <c r="M45" s="2848"/>
      <c r="N45" s="2851"/>
      <c r="O45" s="2838"/>
      <c r="P45" s="2839"/>
      <c r="Q45" s="2839"/>
      <c r="R45" s="2839"/>
      <c r="S45" s="2840"/>
      <c r="V45" s="190"/>
      <c r="W45" s="190"/>
      <c r="X45" s="190"/>
      <c r="Y45" s="151"/>
      <c r="Z45" s="151"/>
      <c r="AA45" s="151"/>
      <c r="AB45" s="151"/>
      <c r="AC45" s="151"/>
      <c r="AD45" s="149"/>
      <c r="AE45" s="149"/>
      <c r="AF45" s="190"/>
      <c r="AG45" s="149"/>
      <c r="AH45" s="190"/>
      <c r="AI45" s="152"/>
      <c r="AJ45" s="152"/>
      <c r="AK45" s="152"/>
      <c r="AL45" s="152"/>
      <c r="AM45" s="147"/>
    </row>
    <row r="46" spans="2:39" ht="15" customHeight="1">
      <c r="B46" s="122"/>
      <c r="C46" s="245"/>
      <c r="D46" s="250"/>
      <c r="E46" s="2927"/>
      <c r="F46" s="2928"/>
      <c r="G46" s="2928"/>
      <c r="H46" s="2928"/>
      <c r="I46" s="2929"/>
      <c r="J46" s="2849"/>
      <c r="K46" s="2894"/>
      <c r="L46" s="2846"/>
      <c r="M46" s="2849"/>
      <c r="N46" s="2852"/>
      <c r="O46" s="2857"/>
      <c r="P46" s="2858"/>
      <c r="Q46" s="2858"/>
      <c r="R46" s="2858"/>
      <c r="S46" s="2859"/>
      <c r="V46" s="190" t="s">
        <v>437</v>
      </c>
      <c r="W46" s="190"/>
      <c r="X46" s="190"/>
      <c r="Y46" s="162"/>
      <c r="Z46" s="162"/>
      <c r="AA46" s="162"/>
      <c r="AB46" s="162"/>
      <c r="AC46" s="162"/>
      <c r="AD46" s="149"/>
      <c r="AE46" s="149"/>
      <c r="AF46" s="190"/>
      <c r="AG46" s="149"/>
      <c r="AH46" s="190"/>
      <c r="AI46" s="190"/>
      <c r="AJ46" s="190"/>
      <c r="AK46" s="190"/>
      <c r="AL46" s="190"/>
      <c r="AM46" s="147"/>
    </row>
    <row r="47" spans="2:39" ht="15" customHeight="1">
      <c r="B47" s="244"/>
      <c r="C47" s="244"/>
      <c r="D47" s="125"/>
      <c r="E47" s="252"/>
      <c r="F47" s="248"/>
      <c r="G47" s="248"/>
      <c r="H47" s="248"/>
      <c r="I47" s="246"/>
      <c r="J47" s="351"/>
      <c r="K47" s="351"/>
      <c r="L47" s="244"/>
      <c r="M47" s="244"/>
      <c r="N47" s="244"/>
      <c r="O47" s="248"/>
      <c r="P47" s="248"/>
      <c r="Q47" s="248"/>
      <c r="R47" s="248"/>
      <c r="S47" s="248"/>
      <c r="V47" s="190"/>
      <c r="W47" s="190"/>
      <c r="X47" s="150"/>
      <c r="Y47" s="162"/>
      <c r="Z47" s="190"/>
      <c r="AA47" s="190"/>
      <c r="AB47" s="190"/>
      <c r="AC47" s="187"/>
      <c r="AD47" s="190"/>
      <c r="AE47" s="190"/>
      <c r="AF47" s="190"/>
      <c r="AG47" s="190"/>
      <c r="AH47" s="190"/>
      <c r="AI47" s="190"/>
      <c r="AJ47" s="190"/>
      <c r="AK47" s="190"/>
      <c r="AL47" s="190"/>
      <c r="AM47" s="147"/>
    </row>
    <row r="48" spans="2:39" ht="15" customHeight="1">
      <c r="B48" s="244"/>
      <c r="C48" s="244"/>
      <c r="D48" s="125"/>
      <c r="E48" s="253"/>
      <c r="F48" s="253"/>
      <c r="G48" s="253"/>
      <c r="H48" s="253"/>
      <c r="I48" s="253"/>
      <c r="J48" s="351"/>
      <c r="K48" s="351"/>
      <c r="L48" s="244"/>
      <c r="M48" s="244"/>
      <c r="N48" s="244"/>
      <c r="O48" s="248"/>
      <c r="P48" s="248"/>
      <c r="Q48" s="248"/>
      <c r="R48" s="248"/>
      <c r="S48" s="248"/>
      <c r="V48" s="2930" t="s">
        <v>438</v>
      </c>
      <c r="W48" s="2930"/>
      <c r="X48" s="2930"/>
      <c r="Y48" s="2930"/>
      <c r="Z48" s="2930"/>
      <c r="AA48" s="2786" t="s">
        <v>439</v>
      </c>
      <c r="AB48" s="2786"/>
      <c r="AC48" s="162" t="s">
        <v>440</v>
      </c>
      <c r="AD48" s="2786" t="s">
        <v>441</v>
      </c>
      <c r="AE48" s="2786"/>
      <c r="AF48" s="190" t="s">
        <v>442</v>
      </c>
      <c r="AG48" s="190"/>
      <c r="AH48" s="190"/>
      <c r="AI48" s="190"/>
      <c r="AJ48" s="190"/>
      <c r="AK48" s="190"/>
      <c r="AL48" s="190"/>
      <c r="AM48" s="147"/>
    </row>
    <row r="49" spans="2:39" ht="15" customHeight="1">
      <c r="B49" s="244"/>
      <c r="C49" s="244"/>
      <c r="D49" s="125"/>
      <c r="E49" s="253"/>
      <c r="F49" s="253"/>
      <c r="G49" s="253"/>
      <c r="H49" s="253"/>
      <c r="I49" s="253"/>
      <c r="J49" s="351"/>
      <c r="K49" s="351"/>
      <c r="L49" s="244"/>
      <c r="M49" s="244"/>
      <c r="N49" s="244"/>
      <c r="O49" s="248"/>
      <c r="P49" s="248"/>
      <c r="Q49" s="248"/>
      <c r="R49" s="248"/>
      <c r="S49" s="248"/>
      <c r="V49" s="190"/>
      <c r="W49" s="190"/>
      <c r="X49" s="190"/>
      <c r="Y49" s="190"/>
      <c r="Z49" s="190"/>
      <c r="AA49" s="187"/>
      <c r="AB49" s="187"/>
      <c r="AC49" s="162"/>
      <c r="AD49" s="187"/>
      <c r="AE49" s="187"/>
      <c r="AF49" s="190"/>
      <c r="AG49" s="190"/>
      <c r="AH49" s="190"/>
      <c r="AI49" s="190"/>
      <c r="AJ49" s="190"/>
      <c r="AK49" s="190"/>
      <c r="AL49" s="190"/>
      <c r="AM49" s="147"/>
    </row>
    <row r="50" spans="2:39" ht="15" customHeight="1">
      <c r="B50" s="244"/>
      <c r="C50" s="244"/>
      <c r="D50" s="125"/>
      <c r="E50" s="253"/>
      <c r="F50" s="253"/>
      <c r="G50" s="253"/>
      <c r="H50" s="253"/>
      <c r="I50" s="253"/>
      <c r="J50" s="351"/>
      <c r="K50" s="351"/>
      <c r="L50" s="244"/>
      <c r="M50" s="244"/>
      <c r="N50" s="244"/>
      <c r="O50" s="248"/>
      <c r="P50" s="248"/>
      <c r="Q50" s="248"/>
      <c r="R50" s="248"/>
      <c r="S50" s="248"/>
      <c r="V50" s="2930" t="s">
        <v>443</v>
      </c>
      <c r="W50" s="2930"/>
      <c r="X50" s="2930"/>
      <c r="Y50" s="2930"/>
      <c r="Z50" s="2930"/>
      <c r="AA50" s="2786" t="s">
        <v>444</v>
      </c>
      <c r="AB50" s="2786"/>
      <c r="AC50" s="190" t="s">
        <v>445</v>
      </c>
      <c r="AD50" s="2787" t="s">
        <v>444</v>
      </c>
      <c r="AE50" s="2787"/>
      <c r="AF50" s="190" t="s">
        <v>446</v>
      </c>
      <c r="AG50" s="149"/>
      <c r="AH50" s="190"/>
      <c r="AI50" s="190"/>
      <c r="AJ50" s="190"/>
      <c r="AK50" s="190"/>
      <c r="AL50" s="190"/>
      <c r="AM50" s="147"/>
    </row>
    <row r="51" spans="2:39" ht="15" customHeight="1">
      <c r="B51" s="244"/>
      <c r="C51" s="244"/>
      <c r="D51" s="125"/>
      <c r="E51" s="253"/>
      <c r="F51" s="253"/>
      <c r="G51" s="253"/>
      <c r="H51" s="253"/>
      <c r="I51" s="253"/>
      <c r="J51" s="351"/>
      <c r="K51" s="351"/>
      <c r="L51" s="244"/>
      <c r="M51" s="244"/>
      <c r="N51" s="244"/>
      <c r="O51" s="133"/>
      <c r="P51" s="248"/>
      <c r="Q51" s="133"/>
      <c r="R51" s="133"/>
      <c r="S51" s="348"/>
      <c r="AI51" s="190"/>
      <c r="AJ51" s="190"/>
      <c r="AK51" s="150"/>
      <c r="AL51" s="190"/>
      <c r="AM51" s="147"/>
    </row>
    <row r="52" spans="2:39" ht="15" customHeight="1">
      <c r="B52" s="244"/>
      <c r="C52" s="244"/>
      <c r="D52" s="125"/>
      <c r="E52" s="253"/>
      <c r="F52" s="253"/>
      <c r="G52" s="253"/>
      <c r="H52" s="253"/>
      <c r="I52" s="253"/>
      <c r="J52" s="351"/>
      <c r="K52" s="351"/>
      <c r="L52" s="244"/>
      <c r="M52" s="244"/>
      <c r="N52" s="244"/>
      <c r="O52" s="248"/>
      <c r="P52" s="248"/>
      <c r="Q52" s="136"/>
      <c r="R52" s="352"/>
      <c r="S52" s="248"/>
      <c r="V52" s="2930" t="s">
        <v>447</v>
      </c>
      <c r="W52" s="2930"/>
      <c r="X52" s="2930"/>
      <c r="Y52" s="2930"/>
      <c r="Z52" s="2930"/>
      <c r="AA52" s="2930"/>
      <c r="AB52" s="2930"/>
      <c r="AC52" s="2786" t="s">
        <v>448</v>
      </c>
      <c r="AD52" s="2786"/>
      <c r="AE52" s="190" t="s">
        <v>449</v>
      </c>
      <c r="AF52" s="2787" t="s">
        <v>448</v>
      </c>
      <c r="AG52" s="2787"/>
      <c r="AH52" s="190" t="s">
        <v>450</v>
      </c>
      <c r="AI52" s="190"/>
      <c r="AJ52" s="190"/>
      <c r="AK52" s="190"/>
      <c r="AL52" s="187"/>
      <c r="AM52" s="147"/>
    </row>
    <row r="53" spans="2:39" ht="15" customHeight="1">
      <c r="B53" s="244"/>
      <c r="C53" s="244"/>
      <c r="D53" s="125"/>
      <c r="E53" s="253"/>
      <c r="F53" s="253"/>
      <c r="G53" s="253"/>
      <c r="H53" s="253"/>
      <c r="I53" s="253"/>
      <c r="J53" s="351"/>
      <c r="K53" s="351"/>
      <c r="L53" s="244"/>
      <c r="M53" s="244"/>
      <c r="N53" s="244"/>
      <c r="O53" s="248"/>
      <c r="P53" s="248"/>
      <c r="Q53" s="248"/>
      <c r="R53" s="133"/>
      <c r="S53" s="248"/>
      <c r="W53" s="190"/>
      <c r="X53" s="190"/>
      <c r="Y53" s="150"/>
      <c r="Z53" s="187"/>
      <c r="AA53" s="190"/>
      <c r="AB53" s="190"/>
      <c r="AC53" s="153"/>
      <c r="AD53" s="149"/>
      <c r="AE53" s="149"/>
      <c r="AF53" s="190"/>
      <c r="AG53" s="149"/>
      <c r="AH53" s="190"/>
      <c r="AI53" s="150"/>
      <c r="AJ53" s="150"/>
      <c r="AK53" s="150"/>
      <c r="AL53" s="190"/>
      <c r="AM53" s="147"/>
    </row>
    <row r="54" spans="2:39" ht="15" customHeight="1">
      <c r="B54" s="244"/>
      <c r="C54" s="244"/>
      <c r="D54" s="125"/>
      <c r="E54" s="253"/>
      <c r="F54" s="253"/>
      <c r="G54" s="253"/>
      <c r="H54" s="253"/>
      <c r="I54" s="253"/>
      <c r="J54" s="351"/>
      <c r="K54" s="351"/>
      <c r="L54" s="244"/>
      <c r="M54" s="244"/>
      <c r="N54" s="244"/>
      <c r="O54" s="254"/>
      <c r="P54" s="254"/>
      <c r="Q54" s="254"/>
      <c r="R54" s="352"/>
      <c r="S54" s="248"/>
      <c r="V54" s="190" t="s">
        <v>451</v>
      </c>
      <c r="W54" s="190"/>
      <c r="X54" s="190"/>
      <c r="Y54" s="190"/>
      <c r="Z54" s="190"/>
      <c r="AA54" s="190"/>
      <c r="AB54" s="190"/>
      <c r="AC54" s="2786" t="s">
        <v>469</v>
      </c>
      <c r="AD54" s="2786"/>
      <c r="AE54" s="192" t="s">
        <v>470</v>
      </c>
      <c r="AF54" s="2787" t="s">
        <v>471</v>
      </c>
      <c r="AG54" s="2787"/>
      <c r="AH54" s="190" t="s">
        <v>450</v>
      </c>
      <c r="AI54" s="163"/>
      <c r="AJ54" s="163"/>
      <c r="AK54" s="163"/>
      <c r="AL54" s="163"/>
      <c r="AM54" s="140"/>
    </row>
    <row r="55" spans="2:39" ht="15" customHeight="1">
      <c r="B55" s="244"/>
      <c r="C55" s="244"/>
      <c r="D55" s="244"/>
      <c r="E55" s="253"/>
      <c r="F55" s="253"/>
      <c r="G55" s="253"/>
      <c r="H55" s="253"/>
      <c r="I55" s="253"/>
      <c r="J55" s="351"/>
      <c r="K55" s="351"/>
      <c r="L55" s="244"/>
      <c r="M55" s="244"/>
      <c r="N55" s="244"/>
      <c r="O55" s="244"/>
      <c r="P55" s="244"/>
      <c r="Q55" s="244"/>
      <c r="R55" s="244"/>
      <c r="S55" s="248"/>
      <c r="V55" s="139"/>
      <c r="W55" s="139"/>
      <c r="X55" s="139"/>
      <c r="Y55" s="143"/>
      <c r="Z55" s="138"/>
      <c r="AA55" s="139"/>
      <c r="AB55" s="139"/>
      <c r="AC55" s="139"/>
      <c r="AD55" s="144"/>
      <c r="AE55" s="144"/>
      <c r="AF55" s="139"/>
      <c r="AG55" s="144"/>
      <c r="AH55" s="139"/>
    </row>
    <row r="56" spans="2:39" ht="15" customHeight="1">
      <c r="B56" s="244"/>
      <c r="C56" s="244"/>
      <c r="D56" s="125"/>
      <c r="E56" s="349"/>
      <c r="F56" s="349"/>
      <c r="G56" s="349"/>
      <c r="H56" s="349"/>
      <c r="I56" s="349"/>
      <c r="J56" s="350"/>
      <c r="K56" s="350"/>
      <c r="L56" s="244"/>
      <c r="M56" s="350"/>
      <c r="N56" s="244"/>
      <c r="O56" s="255"/>
      <c r="P56" s="255"/>
      <c r="Q56" s="255"/>
      <c r="R56" s="255"/>
      <c r="S56" s="255"/>
    </row>
    <row r="57" spans="2:39" ht="15" customHeight="1">
      <c r="B57" s="244"/>
      <c r="C57" s="244"/>
      <c r="D57" s="244"/>
      <c r="E57" s="256"/>
      <c r="F57" s="256"/>
      <c r="G57" s="256"/>
      <c r="H57" s="256"/>
      <c r="I57" s="256"/>
      <c r="J57" s="251"/>
      <c r="K57" s="251"/>
      <c r="L57" s="244"/>
      <c r="M57" s="350"/>
      <c r="N57" s="244"/>
      <c r="O57" s="255"/>
      <c r="P57" s="255"/>
      <c r="Q57" s="255"/>
      <c r="R57" s="255"/>
      <c r="S57" s="255"/>
    </row>
    <row r="58" spans="2:39" ht="15" customHeight="1">
      <c r="B58" s="244"/>
      <c r="C58" s="244"/>
      <c r="D58" s="244"/>
      <c r="E58" s="256"/>
      <c r="F58" s="256"/>
      <c r="G58" s="256"/>
      <c r="H58" s="256"/>
      <c r="I58" s="256"/>
      <c r="J58" s="350"/>
      <c r="K58" s="350"/>
      <c r="L58" s="244"/>
      <c r="M58" s="350"/>
      <c r="N58" s="244"/>
      <c r="O58" s="255"/>
      <c r="P58" s="255"/>
      <c r="Q58" s="255"/>
      <c r="R58" s="255"/>
      <c r="S58" s="255"/>
    </row>
    <row r="59" spans="2:39" ht="15" customHeight="1">
      <c r="B59" s="244"/>
      <c r="C59" s="244"/>
      <c r="D59" s="244"/>
      <c r="E59" s="125"/>
      <c r="F59" s="246"/>
      <c r="G59" s="244"/>
      <c r="H59" s="244"/>
      <c r="I59" s="351"/>
      <c r="J59" s="350"/>
      <c r="K59" s="350"/>
      <c r="L59" s="244"/>
      <c r="M59" s="350"/>
      <c r="N59" s="244"/>
      <c r="O59" s="255"/>
      <c r="P59" s="255"/>
      <c r="Q59" s="255"/>
      <c r="R59" s="255"/>
      <c r="S59" s="255"/>
    </row>
    <row r="60" spans="2:39" ht="15" customHeight="1">
      <c r="B60" s="244"/>
      <c r="C60" s="244"/>
      <c r="D60" s="244"/>
      <c r="E60" s="125"/>
      <c r="F60" s="246"/>
      <c r="G60" s="244"/>
      <c r="H60" s="244"/>
      <c r="I60" s="244"/>
      <c r="J60" s="350"/>
      <c r="K60" s="350"/>
      <c r="L60" s="244"/>
      <c r="M60" s="350"/>
      <c r="N60" s="244"/>
      <c r="O60" s="255"/>
      <c r="P60" s="255"/>
      <c r="Q60" s="255"/>
      <c r="R60" s="255"/>
      <c r="S60" s="255"/>
    </row>
    <row r="61" spans="2:39">
      <c r="B61" s="137"/>
    </row>
  </sheetData>
  <mergeCells count="131">
    <mergeCell ref="AH41:AJ42"/>
    <mergeCell ref="V52:AB52"/>
    <mergeCell ref="AC52:AD52"/>
    <mergeCell ref="AH43:AJ44"/>
    <mergeCell ref="AF52:AG52"/>
    <mergeCell ref="V43:W44"/>
    <mergeCell ref="X43:Y44"/>
    <mergeCell ref="V48:Z48"/>
    <mergeCell ref="AA48:AB48"/>
    <mergeCell ref="AD48:AE48"/>
    <mergeCell ref="V50:Z50"/>
    <mergeCell ref="AA50:AB50"/>
    <mergeCell ref="AD50:AE50"/>
    <mergeCell ref="Z43:AA44"/>
    <mergeCell ref="AB43:AC44"/>
    <mergeCell ref="AD43:AE44"/>
    <mergeCell ref="AF43:AG44"/>
    <mergeCell ref="Z41:AA42"/>
    <mergeCell ref="AB41:AC42"/>
    <mergeCell ref="AD41:AE42"/>
    <mergeCell ref="AF41:AG42"/>
    <mergeCell ref="E43:I46"/>
    <mergeCell ref="J43:K46"/>
    <mergeCell ref="L43:L46"/>
    <mergeCell ref="M43:M46"/>
    <mergeCell ref="N43:N46"/>
    <mergeCell ref="O43:S46"/>
    <mergeCell ref="V41:W42"/>
    <mergeCell ref="X41:Y42"/>
    <mergeCell ref="N39:N42"/>
    <mergeCell ref="O39:S42"/>
    <mergeCell ref="E39:I42"/>
    <mergeCell ref="J39:K42"/>
    <mergeCell ref="L39:L42"/>
    <mergeCell ref="M39:M42"/>
    <mergeCell ref="AD33:AE34"/>
    <mergeCell ref="AF33:AG34"/>
    <mergeCell ref="V39:W40"/>
    <mergeCell ref="X39:Y40"/>
    <mergeCell ref="Z39:AA40"/>
    <mergeCell ref="AB39:AC40"/>
    <mergeCell ref="AD39:AE40"/>
    <mergeCell ref="AF39:AG40"/>
    <mergeCell ref="AH33:AJ34"/>
    <mergeCell ref="Z33:AA34"/>
    <mergeCell ref="AB33:AC34"/>
    <mergeCell ref="X35:Y38"/>
    <mergeCell ref="AA36:AD36"/>
    <mergeCell ref="AH36:AI36"/>
    <mergeCell ref="AF37:AJ38"/>
    <mergeCell ref="Z37:AE38"/>
    <mergeCell ref="AH39:AJ40"/>
    <mergeCell ref="E35:I38"/>
    <mergeCell ref="J35:K38"/>
    <mergeCell ref="L35:L38"/>
    <mergeCell ref="M35:M38"/>
    <mergeCell ref="N35:N38"/>
    <mergeCell ref="O35:S38"/>
    <mergeCell ref="V35:W38"/>
    <mergeCell ref="J31:K34"/>
    <mergeCell ref="L31:L34"/>
    <mergeCell ref="M31:M34"/>
    <mergeCell ref="N31:N34"/>
    <mergeCell ref="O31:S34"/>
    <mergeCell ref="V33:W34"/>
    <mergeCell ref="M25:M27"/>
    <mergeCell ref="N25:N27"/>
    <mergeCell ref="O25:S27"/>
    <mergeCell ref="W26:AM28"/>
    <mergeCell ref="E28:I30"/>
    <mergeCell ref="J28:K30"/>
    <mergeCell ref="L28:L30"/>
    <mergeCell ref="M28:M30"/>
    <mergeCell ref="N28:N30"/>
    <mergeCell ref="W21:AM25"/>
    <mergeCell ref="J22:K24"/>
    <mergeCell ref="L22:L24"/>
    <mergeCell ref="M22:M24"/>
    <mergeCell ref="N22:N24"/>
    <mergeCell ref="E23:I23"/>
    <mergeCell ref="G24:H24"/>
    <mergeCell ref="E25:I26"/>
    <mergeCell ref="J25:K27"/>
    <mergeCell ref="L25:L27"/>
    <mergeCell ref="B13:D14"/>
    <mergeCell ref="E13:I14"/>
    <mergeCell ref="J13:L14"/>
    <mergeCell ref="M13:N13"/>
    <mergeCell ref="O15:S17"/>
    <mergeCell ref="E18:I20"/>
    <mergeCell ref="J18:K18"/>
    <mergeCell ref="M18:M21"/>
    <mergeCell ref="N18:N21"/>
    <mergeCell ref="O18:S21"/>
    <mergeCell ref="J19:K19"/>
    <mergeCell ref="J20:K21"/>
    <mergeCell ref="L20:L21"/>
    <mergeCell ref="M8:N8"/>
    <mergeCell ref="O8:P8"/>
    <mergeCell ref="V8:W8"/>
    <mergeCell ref="AE8:AF8"/>
    <mergeCell ref="M14:N14"/>
    <mergeCell ref="E15:I16"/>
    <mergeCell ref="J15:K17"/>
    <mergeCell ref="L15:L17"/>
    <mergeCell ref="M15:M17"/>
    <mergeCell ref="N15:N17"/>
    <mergeCell ref="AC54:AD54"/>
    <mergeCell ref="AF54:AG54"/>
    <mergeCell ref="AG8:AH8"/>
    <mergeCell ref="AI8:AJ8"/>
    <mergeCell ref="V11:Y11"/>
    <mergeCell ref="X33:Y34"/>
    <mergeCell ref="B2:S2"/>
    <mergeCell ref="V2:AM2"/>
    <mergeCell ref="B4:C5"/>
    <mergeCell ref="P4:Q5"/>
    <mergeCell ref="V4:W5"/>
    <mergeCell ref="B7:C7"/>
    <mergeCell ref="V7:W7"/>
    <mergeCell ref="D4:O5"/>
    <mergeCell ref="B9:S10"/>
    <mergeCell ref="G7:H7"/>
    <mergeCell ref="AL4:AM5"/>
    <mergeCell ref="X4:AI5"/>
    <mergeCell ref="O13:S14"/>
    <mergeCell ref="B11:E11"/>
    <mergeCell ref="R4:S5"/>
    <mergeCell ref="AJ4:AK5"/>
    <mergeCell ref="B8:C8"/>
    <mergeCell ref="K8:L8"/>
  </mergeCells>
  <phoneticPr fontId="3"/>
  <dataValidations count="2">
    <dataValidation type="list" allowBlank="1" showInputMessage="1" showErrorMessage="1" sqref="K8:L8 O8:P8" xr:uid="{00000000-0002-0000-0700-000000000000}">
      <formula1>$AP$2:$AP$9</formula1>
    </dataValidation>
    <dataValidation type="list" allowBlank="1" showInputMessage="1" showErrorMessage="1" sqref="L7 O7" xr:uid="{00000000-0002-0000-0700-000001000000}">
      <formula1>$V$7:$V$9</formula1>
    </dataValidation>
  </dataValidations>
  <printOptions horizontalCentered="1"/>
  <pageMargins left="0.19685039370078741" right="0.19685039370078741" top="0.19685039370078741" bottom="0.19685039370078741" header="0.31496062992125984" footer="0.31496062992125984"/>
  <pageSetup paperSize="9" scale="98" fitToWidth="2" orientation="portrait" r:id="rId1"/>
  <colBreaks count="1" manualBreakCount="1">
    <brk id="20" max="54"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I137"/>
  <sheetViews>
    <sheetView view="pageBreakPreview" zoomScaleNormal="100" zoomScaleSheetLayoutView="100" workbookViewId="0">
      <selection sqref="A1:AE1"/>
    </sheetView>
  </sheetViews>
  <sheetFormatPr defaultColWidth="9" defaultRowHeight="12"/>
  <cols>
    <col min="1" max="1" width="1.6640625" style="267" customWidth="1"/>
    <col min="2" max="31" width="3.109375" style="267" customWidth="1"/>
    <col min="32" max="32" width="1.77734375" style="267" customWidth="1"/>
    <col min="33" max="33" width="4" style="267" customWidth="1"/>
    <col min="34" max="34" width="3.33203125" style="267" bestFit="1" customWidth="1"/>
    <col min="35" max="35" width="3.44140625" style="267" bestFit="1" customWidth="1"/>
    <col min="36" max="16384" width="9" style="267"/>
  </cols>
  <sheetData>
    <row r="1" spans="2:35" s="257" customFormat="1">
      <c r="B1" s="3002" t="s">
        <v>1036</v>
      </c>
      <c r="C1" s="3002"/>
      <c r="D1" s="3002"/>
      <c r="E1" s="3002"/>
      <c r="F1" s="3003" t="s">
        <v>572</v>
      </c>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row>
    <row r="2" spans="2:35" s="257" customFormat="1" ht="13.5" customHeight="1">
      <c r="B2" s="3004" t="s">
        <v>613</v>
      </c>
      <c r="C2" s="3004"/>
      <c r="D2" s="3004"/>
      <c r="E2" s="3004"/>
      <c r="F2" s="3004"/>
      <c r="G2" s="3004"/>
      <c r="H2" s="3004"/>
      <c r="I2" s="3004"/>
      <c r="J2" s="3004"/>
      <c r="K2" s="3004"/>
      <c r="L2" s="3004"/>
      <c r="M2" s="3004"/>
      <c r="N2" s="3004"/>
      <c r="O2" s="3004"/>
      <c r="P2" s="3004"/>
      <c r="Q2" s="3004"/>
      <c r="R2" s="3004"/>
      <c r="S2" s="3004"/>
      <c r="T2" s="3004"/>
      <c r="U2" s="3004"/>
      <c r="V2" s="3004"/>
      <c r="W2" s="3004"/>
      <c r="X2" s="3004"/>
      <c r="Y2" s="3004"/>
      <c r="Z2" s="3004"/>
      <c r="AA2" s="3004"/>
      <c r="AB2" s="3004"/>
      <c r="AC2" s="3004"/>
      <c r="AD2" s="3004"/>
      <c r="AE2" s="3004"/>
    </row>
    <row r="3" spans="2:35" s="257" customFormat="1" ht="13.5" customHeight="1">
      <c r="B3" s="3005" t="s">
        <v>661</v>
      </c>
      <c r="C3" s="3005"/>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row>
    <row r="4" spans="2:35" ht="6.75" customHeight="1">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row>
    <row r="5" spans="2:35" ht="20.25" customHeight="1">
      <c r="B5" s="2970" t="s">
        <v>546</v>
      </c>
      <c r="C5" s="2971"/>
      <c r="D5" s="2971"/>
      <c r="E5" s="2971"/>
      <c r="F5" s="2972"/>
      <c r="G5" s="2973"/>
      <c r="H5" s="2973"/>
      <c r="I5" s="2973"/>
      <c r="J5" s="2973"/>
      <c r="K5" s="2973"/>
      <c r="L5" s="2973"/>
      <c r="M5" s="2973"/>
      <c r="N5" s="2973"/>
      <c r="O5" s="2973"/>
      <c r="P5" s="2973"/>
      <c r="Q5" s="2973"/>
      <c r="R5" s="2973"/>
      <c r="S5" s="2973"/>
      <c r="T5" s="2973"/>
      <c r="U5" s="2973"/>
      <c r="V5" s="2973"/>
      <c r="W5" s="2973"/>
      <c r="X5" s="2973"/>
      <c r="Y5" s="2973"/>
      <c r="Z5" s="2973"/>
      <c r="AA5" s="2973"/>
      <c r="AB5" s="2973"/>
      <c r="AC5" s="2973"/>
      <c r="AD5" s="2973"/>
      <c r="AE5" s="2974"/>
      <c r="AH5" s="240" t="s">
        <v>573</v>
      </c>
      <c r="AI5" s="315">
        <v>28</v>
      </c>
    </row>
    <row r="6" spans="2:35" s="257" customFormat="1" ht="20.25" customHeight="1">
      <c r="B6" s="3011" t="s">
        <v>547</v>
      </c>
      <c r="C6" s="3012"/>
      <c r="D6" s="3012"/>
      <c r="E6" s="3012"/>
      <c r="F6" s="259"/>
      <c r="G6" s="260" t="s">
        <v>574</v>
      </c>
      <c r="H6" s="261" t="s">
        <v>582</v>
      </c>
      <c r="I6" s="261"/>
      <c r="J6" s="261"/>
      <c r="K6" s="261"/>
      <c r="P6" s="260" t="s">
        <v>573</v>
      </c>
      <c r="Q6" s="261" t="s">
        <v>583</v>
      </c>
      <c r="R6" s="261"/>
      <c r="S6" s="261"/>
      <c r="T6" s="261"/>
      <c r="U6" s="261"/>
      <c r="W6" s="260" t="s">
        <v>573</v>
      </c>
      <c r="X6" s="261" t="s">
        <v>584</v>
      </c>
      <c r="Y6" s="261"/>
      <c r="Z6" s="261"/>
      <c r="AA6" s="261"/>
      <c r="AB6" s="261"/>
      <c r="AC6" s="261"/>
      <c r="AD6" s="261"/>
      <c r="AE6" s="262"/>
      <c r="AH6" s="240" t="s">
        <v>575</v>
      </c>
      <c r="AI6" s="315">
        <v>29</v>
      </c>
    </row>
    <row r="7" spans="2:35" s="257" customFormat="1" ht="27.75" customHeight="1">
      <c r="B7" s="3011" t="s">
        <v>548</v>
      </c>
      <c r="C7" s="3012"/>
      <c r="D7" s="3012"/>
      <c r="E7" s="3012"/>
      <c r="F7" s="3025"/>
      <c r="G7" s="3008"/>
      <c r="H7" s="263" t="s">
        <v>576</v>
      </c>
      <c r="I7" s="3008"/>
      <c r="J7" s="3008"/>
      <c r="K7" s="263" t="s">
        <v>577</v>
      </c>
      <c r="L7" s="263" t="s">
        <v>578</v>
      </c>
      <c r="M7" s="3026" t="s">
        <v>579</v>
      </c>
      <c r="N7" s="3026"/>
      <c r="O7" s="3008" t="s">
        <v>580</v>
      </c>
      <c r="P7" s="3008"/>
      <c r="Q7" s="263" t="s">
        <v>576</v>
      </c>
      <c r="R7" s="3008"/>
      <c r="S7" s="3008"/>
      <c r="T7" s="263" t="s">
        <v>577</v>
      </c>
      <c r="U7" s="3009" t="s">
        <v>581</v>
      </c>
      <c r="V7" s="3009"/>
      <c r="W7" s="3009"/>
      <c r="X7" s="3009"/>
      <c r="Y7" s="3009"/>
      <c r="Z7" s="3009"/>
      <c r="AA7" s="3009"/>
      <c r="AB7" s="3009"/>
      <c r="AC7" s="3009"/>
      <c r="AD7" s="3009"/>
      <c r="AE7" s="3010"/>
      <c r="AH7" s="240"/>
      <c r="AI7" s="315">
        <v>30</v>
      </c>
    </row>
    <row r="8" spans="2:35" s="257" customFormat="1" ht="20.25" customHeight="1">
      <c r="B8" s="3011" t="s">
        <v>549</v>
      </c>
      <c r="C8" s="3012"/>
      <c r="D8" s="3012"/>
      <c r="E8" s="3012"/>
      <c r="F8" s="3025" t="s">
        <v>544</v>
      </c>
      <c r="G8" s="3008"/>
      <c r="H8" s="3008"/>
      <c r="I8" s="3008"/>
      <c r="J8" s="264" t="s">
        <v>34</v>
      </c>
      <c r="K8" s="3008"/>
      <c r="L8" s="3008"/>
      <c r="M8" s="264" t="s">
        <v>30</v>
      </c>
      <c r="N8" s="265"/>
      <c r="O8" s="265"/>
      <c r="P8" s="265"/>
      <c r="Q8" s="265"/>
      <c r="R8" s="265"/>
      <c r="S8" s="265"/>
      <c r="T8" s="265"/>
      <c r="U8" s="265"/>
      <c r="V8" s="265"/>
      <c r="W8" s="265"/>
      <c r="X8" s="265"/>
      <c r="Y8" s="265"/>
      <c r="Z8" s="265"/>
      <c r="AA8" s="265"/>
      <c r="AB8" s="265"/>
      <c r="AC8" s="265"/>
      <c r="AD8" s="265"/>
      <c r="AE8" s="266"/>
      <c r="AI8" s="315">
        <v>31</v>
      </c>
    </row>
    <row r="9" spans="2:35" ht="6.75" customHeight="1">
      <c r="B9" s="278"/>
      <c r="C9" s="278"/>
      <c r="D9" s="278"/>
      <c r="E9" s="278"/>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I9" s="315"/>
    </row>
    <row r="10" spans="2:35" ht="14.4">
      <c r="B10" s="323" t="s">
        <v>612</v>
      </c>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7"/>
    </row>
    <row r="11" spans="2:35">
      <c r="B11" s="280"/>
      <c r="C11" s="2979" t="s">
        <v>658</v>
      </c>
      <c r="D11" s="2979"/>
      <c r="E11" s="2979"/>
      <c r="F11" s="2979"/>
      <c r="G11" s="2979"/>
      <c r="H11" s="2979"/>
      <c r="I11" s="2979"/>
      <c r="J11" s="2979"/>
      <c r="K11" s="2979"/>
      <c r="L11" s="2980"/>
      <c r="M11" s="2980"/>
      <c r="N11" s="2980"/>
      <c r="O11" s="277" t="s">
        <v>89</v>
      </c>
      <c r="P11" s="2979" t="s">
        <v>659</v>
      </c>
      <c r="Q11" s="2979"/>
      <c r="R11" s="2979"/>
      <c r="S11" s="2979"/>
      <c r="T11" s="2979"/>
      <c r="U11" s="2979"/>
      <c r="V11" s="2979"/>
      <c r="W11" s="2979"/>
      <c r="X11" s="2979"/>
      <c r="Y11" s="2980"/>
      <c r="Z11" s="2980"/>
      <c r="AA11" s="2980"/>
      <c r="AB11" s="277" t="s">
        <v>89</v>
      </c>
      <c r="AC11" s="277"/>
      <c r="AD11" s="277"/>
      <c r="AE11" s="281"/>
    </row>
    <row r="12" spans="2:35">
      <c r="B12" s="282"/>
      <c r="C12" s="2936" t="s">
        <v>660</v>
      </c>
      <c r="D12" s="2936"/>
      <c r="E12" s="2936"/>
      <c r="F12" s="2936"/>
      <c r="G12" s="2936"/>
      <c r="H12" s="2936"/>
      <c r="I12" s="2936"/>
      <c r="J12" s="2936"/>
      <c r="K12" s="2936"/>
      <c r="L12" s="2982" t="str">
        <f>IF(L11="","",L11+Y11)</f>
        <v/>
      </c>
      <c r="M12" s="2982"/>
      <c r="N12" s="2982"/>
      <c r="O12" s="273" t="s">
        <v>89</v>
      </c>
      <c r="P12" s="273"/>
      <c r="Q12" s="273"/>
      <c r="R12" s="273"/>
      <c r="S12" s="273"/>
      <c r="T12" s="273"/>
      <c r="U12" s="273"/>
      <c r="V12" s="273"/>
      <c r="W12" s="273"/>
      <c r="X12" s="273"/>
      <c r="Y12" s="273"/>
      <c r="Z12" s="273"/>
      <c r="AA12" s="273"/>
      <c r="AB12" s="273"/>
      <c r="AC12" s="273"/>
      <c r="AD12" s="273"/>
      <c r="AE12" s="283"/>
    </row>
    <row r="13" spans="2:35" ht="6.75" customHeight="1">
      <c r="B13" s="277"/>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row>
    <row r="14" spans="2:35" ht="14.4">
      <c r="B14" s="323" t="s">
        <v>614</v>
      </c>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7"/>
    </row>
    <row r="15" spans="2:35">
      <c r="B15" s="2933" t="s">
        <v>654</v>
      </c>
      <c r="C15" s="2934"/>
      <c r="D15" s="2934"/>
      <c r="E15" s="2934"/>
      <c r="F15" s="2934"/>
      <c r="G15" s="2934"/>
      <c r="H15" s="2934"/>
      <c r="I15" s="2934"/>
      <c r="J15" s="2934"/>
      <c r="K15" s="2934"/>
      <c r="L15" s="2934"/>
      <c r="M15" s="2934"/>
      <c r="N15" s="2934"/>
      <c r="O15" s="2934"/>
      <c r="P15" s="2934"/>
      <c r="Q15" s="2934"/>
      <c r="R15" s="2934"/>
      <c r="S15" s="2934"/>
      <c r="T15" s="2934"/>
      <c r="U15" s="2934"/>
      <c r="V15" s="2934"/>
      <c r="W15" s="2934"/>
      <c r="X15" s="2934"/>
      <c r="Y15" s="2934"/>
      <c r="Z15" s="2934"/>
      <c r="AA15" s="2934"/>
      <c r="AB15" s="2934"/>
      <c r="AC15" s="2934"/>
      <c r="AD15" s="2934"/>
      <c r="AE15" s="2935"/>
    </row>
    <row r="16" spans="2:35">
      <c r="B16" s="318" t="s">
        <v>608</v>
      </c>
      <c r="C16" s="284"/>
      <c r="D16" s="284"/>
      <c r="E16" s="284"/>
      <c r="F16" s="284"/>
      <c r="G16" s="284"/>
      <c r="H16" s="284"/>
      <c r="I16" s="284"/>
      <c r="J16" s="284"/>
      <c r="K16" s="284"/>
      <c r="L16" s="284"/>
      <c r="M16" s="284"/>
      <c r="N16" s="284"/>
      <c r="O16" s="284"/>
      <c r="P16" s="284"/>
      <c r="Q16" s="328" t="s">
        <v>601</v>
      </c>
      <c r="R16" s="284"/>
      <c r="S16" s="284"/>
      <c r="T16" s="284"/>
      <c r="U16" s="284"/>
      <c r="V16" s="284"/>
      <c r="W16" s="284"/>
      <c r="X16" s="284"/>
      <c r="Y16" s="284"/>
      <c r="Z16" s="284"/>
      <c r="AA16" s="284"/>
      <c r="AB16" s="284"/>
      <c r="AC16" s="284"/>
      <c r="AD16" s="284"/>
      <c r="AE16" s="285"/>
    </row>
    <row r="17" spans="2:31">
      <c r="B17" s="280"/>
      <c r="C17" s="277" t="s">
        <v>596</v>
      </c>
      <c r="D17" s="277"/>
      <c r="E17" s="277"/>
      <c r="F17" s="277"/>
      <c r="G17" s="277"/>
      <c r="H17" s="277"/>
      <c r="I17" s="277"/>
      <c r="J17" s="277"/>
      <c r="K17" s="277"/>
      <c r="L17" s="277"/>
      <c r="M17" s="277"/>
      <c r="N17" s="277"/>
      <c r="O17" s="277"/>
      <c r="P17" s="277"/>
      <c r="Q17" s="329"/>
      <c r="R17" s="277" t="s">
        <v>606</v>
      </c>
      <c r="S17" s="277"/>
      <c r="T17" s="277"/>
      <c r="U17" s="277"/>
      <c r="V17" s="277"/>
      <c r="W17" s="277"/>
      <c r="X17" s="277"/>
      <c r="Y17" s="277"/>
      <c r="Z17" s="277"/>
      <c r="AA17" s="277"/>
      <c r="AB17" s="277"/>
      <c r="AC17" s="277"/>
      <c r="AD17" s="277"/>
      <c r="AE17" s="281"/>
    </row>
    <row r="18" spans="2:31" ht="6.75" customHeight="1">
      <c r="B18" s="280"/>
      <c r="C18" s="277"/>
      <c r="D18" s="277"/>
      <c r="E18" s="277"/>
      <c r="F18" s="277"/>
      <c r="G18" s="277"/>
      <c r="H18" s="277"/>
      <c r="I18" s="277"/>
      <c r="J18" s="277"/>
      <c r="K18" s="277"/>
      <c r="L18" s="277"/>
      <c r="M18" s="277"/>
      <c r="N18" s="277"/>
      <c r="O18" s="277"/>
      <c r="P18" s="277"/>
      <c r="Q18" s="329"/>
      <c r="R18" s="277"/>
      <c r="S18" s="277"/>
      <c r="T18" s="277"/>
      <c r="U18" s="277"/>
      <c r="V18" s="277"/>
      <c r="W18" s="277"/>
      <c r="X18" s="277"/>
      <c r="Y18" s="277"/>
      <c r="Z18" s="277"/>
      <c r="AA18" s="277"/>
      <c r="AB18" s="277"/>
      <c r="AC18" s="277"/>
      <c r="AD18" s="277"/>
      <c r="AE18" s="281"/>
    </row>
    <row r="19" spans="2:31">
      <c r="B19" s="280"/>
      <c r="C19" s="260" t="s">
        <v>121</v>
      </c>
      <c r="D19" s="308" t="s">
        <v>611</v>
      </c>
      <c r="E19" s="288"/>
      <c r="F19" s="288"/>
      <c r="G19" s="288"/>
      <c r="H19" s="288"/>
      <c r="I19" s="288"/>
      <c r="J19" s="288"/>
      <c r="K19" s="288"/>
      <c r="L19" s="288"/>
      <c r="M19" s="288"/>
      <c r="N19" s="288"/>
      <c r="O19" s="289"/>
      <c r="P19" s="277"/>
      <c r="Q19" s="329"/>
      <c r="R19" s="260" t="s">
        <v>122</v>
      </c>
      <c r="S19" s="2960" t="s">
        <v>640</v>
      </c>
      <c r="T19" s="2961"/>
      <c r="U19" s="2961"/>
      <c r="V19" s="2961"/>
      <c r="W19" s="2961"/>
      <c r="X19" s="2961"/>
      <c r="Y19" s="2961"/>
      <c r="Z19" s="2961"/>
      <c r="AA19" s="2961"/>
      <c r="AB19" s="2961"/>
      <c r="AC19" s="2961"/>
      <c r="AD19" s="2962"/>
      <c r="AE19" s="281"/>
    </row>
    <row r="20" spans="2:31">
      <c r="B20" s="280"/>
      <c r="C20" s="277"/>
      <c r="D20" s="307" t="s">
        <v>623</v>
      </c>
      <c r="E20" s="2981"/>
      <c r="F20" s="2981"/>
      <c r="G20" s="294" t="s">
        <v>615</v>
      </c>
      <c r="H20" s="294"/>
      <c r="I20" s="294"/>
      <c r="J20" s="294"/>
      <c r="K20" s="294"/>
      <c r="L20" s="294"/>
      <c r="M20" s="294"/>
      <c r="N20" s="294"/>
      <c r="O20" s="295"/>
      <c r="P20" s="277"/>
      <c r="Q20" s="329"/>
      <c r="R20" s="277"/>
      <c r="S20" s="2963"/>
      <c r="T20" s="2964"/>
      <c r="U20" s="2964"/>
      <c r="V20" s="2964"/>
      <c r="W20" s="2964"/>
      <c r="X20" s="2964"/>
      <c r="Y20" s="2964"/>
      <c r="Z20" s="2964"/>
      <c r="AA20" s="2964"/>
      <c r="AB20" s="2964"/>
      <c r="AC20" s="2964"/>
      <c r="AD20" s="2965"/>
      <c r="AE20" s="281"/>
    </row>
    <row r="21" spans="2:31" ht="6.75" customHeight="1">
      <c r="B21" s="280"/>
      <c r="C21" s="277"/>
      <c r="D21" s="277"/>
      <c r="E21" s="277"/>
      <c r="F21" s="277"/>
      <c r="G21" s="277"/>
      <c r="H21" s="277"/>
      <c r="I21" s="277"/>
      <c r="J21" s="277"/>
      <c r="K21" s="277"/>
      <c r="L21" s="277"/>
      <c r="M21" s="277"/>
      <c r="N21" s="277"/>
      <c r="O21" s="277"/>
      <c r="P21" s="277"/>
      <c r="Q21" s="329"/>
      <c r="R21" s="277"/>
      <c r="S21" s="277"/>
      <c r="T21" s="277"/>
      <c r="U21" s="277"/>
      <c r="V21" s="277"/>
      <c r="W21" s="277"/>
      <c r="X21" s="277"/>
      <c r="Y21" s="277"/>
      <c r="Z21" s="277"/>
      <c r="AA21" s="277"/>
      <c r="AB21" s="277"/>
      <c r="AC21" s="277"/>
      <c r="AD21" s="277"/>
      <c r="AE21" s="281"/>
    </row>
    <row r="22" spans="2:31">
      <c r="B22" s="280"/>
      <c r="C22" s="260" t="s">
        <v>121</v>
      </c>
      <c r="D22" s="308" t="s">
        <v>609</v>
      </c>
      <c r="E22" s="288"/>
      <c r="F22" s="288"/>
      <c r="G22" s="288"/>
      <c r="H22" s="288"/>
      <c r="I22" s="288"/>
      <c r="J22" s="288"/>
      <c r="K22" s="288"/>
      <c r="L22" s="288"/>
      <c r="M22" s="288"/>
      <c r="N22" s="288"/>
      <c r="O22" s="289"/>
      <c r="P22" s="277"/>
      <c r="Q22" s="329"/>
      <c r="R22" s="277"/>
      <c r="S22" s="2939" t="s">
        <v>641</v>
      </c>
      <c r="T22" s="2939"/>
      <c r="U22" s="2939"/>
      <c r="V22" s="2939"/>
      <c r="W22" s="2966" t="str">
        <f>IF(U23="","",U23+Y23)</f>
        <v/>
      </c>
      <c r="X22" s="2966"/>
      <c r="Y22" s="2939" t="s">
        <v>646</v>
      </c>
      <c r="Z22" s="2939"/>
      <c r="AA22" s="2939"/>
      <c r="AB22" s="336">
        <v>2</v>
      </c>
      <c r="AC22" s="276" t="s">
        <v>303</v>
      </c>
      <c r="AD22" s="2937" t="str">
        <f>IF(W22="","",W22/AB22)</f>
        <v/>
      </c>
      <c r="AE22" s="2938"/>
    </row>
    <row r="23" spans="2:31">
      <c r="B23" s="280"/>
      <c r="C23" s="277"/>
      <c r="D23" s="291" t="s">
        <v>625</v>
      </c>
      <c r="E23" s="277" t="s">
        <v>610</v>
      </c>
      <c r="F23" s="277"/>
      <c r="G23" s="277"/>
      <c r="H23" s="277"/>
      <c r="I23" s="277"/>
      <c r="J23" s="277"/>
      <c r="K23" s="277"/>
      <c r="L23" s="277"/>
      <c r="M23" s="277"/>
      <c r="N23" s="277"/>
      <c r="O23" s="297"/>
      <c r="P23" s="277"/>
      <c r="Q23" s="329"/>
      <c r="R23" s="277"/>
      <c r="S23" s="2939" t="s">
        <v>642</v>
      </c>
      <c r="T23" s="2939"/>
      <c r="U23" s="336"/>
      <c r="V23" s="276" t="s">
        <v>643</v>
      </c>
      <c r="W23" s="2939" t="s">
        <v>644</v>
      </c>
      <c r="X23" s="2939"/>
      <c r="Y23" s="336"/>
      <c r="Z23" s="276" t="s">
        <v>645</v>
      </c>
      <c r="AA23" s="276"/>
      <c r="AB23" s="276"/>
      <c r="AC23" s="276"/>
      <c r="AD23" s="2940" t="s">
        <v>647</v>
      </c>
      <c r="AE23" s="2941"/>
    </row>
    <row r="24" spans="2:31">
      <c r="B24" s="280"/>
      <c r="C24" s="277"/>
      <c r="D24" s="307" t="s">
        <v>624</v>
      </c>
      <c r="E24" s="2981"/>
      <c r="F24" s="2981"/>
      <c r="G24" s="294" t="s">
        <v>616</v>
      </c>
      <c r="H24" s="294"/>
      <c r="I24" s="294"/>
      <c r="J24" s="294"/>
      <c r="K24" s="294"/>
      <c r="L24" s="294"/>
      <c r="M24" s="294"/>
      <c r="N24" s="294"/>
      <c r="O24" s="295"/>
      <c r="P24" s="277"/>
      <c r="Q24" s="329"/>
      <c r="R24" s="277"/>
      <c r="S24" s="277"/>
      <c r="T24" s="277"/>
      <c r="U24" s="277"/>
      <c r="V24" s="277"/>
      <c r="W24" s="277"/>
      <c r="X24" s="277"/>
      <c r="Y24" s="277"/>
      <c r="Z24" s="277"/>
      <c r="AA24" s="277"/>
      <c r="AB24" s="277"/>
      <c r="AC24" s="277"/>
      <c r="AD24" s="2937" t="str">
        <f>IF(W22="","",ROUNDUP(AD22,0))</f>
        <v/>
      </c>
      <c r="AE24" s="2938"/>
    </row>
    <row r="25" spans="2:31" ht="6.75" customHeight="1">
      <c r="B25" s="280"/>
      <c r="C25" s="277"/>
      <c r="D25" s="277"/>
      <c r="E25" s="277"/>
      <c r="F25" s="277"/>
      <c r="G25" s="277"/>
      <c r="H25" s="277"/>
      <c r="I25" s="277"/>
      <c r="J25" s="277"/>
      <c r="K25" s="277"/>
      <c r="L25" s="277"/>
      <c r="M25" s="277"/>
      <c r="N25" s="277"/>
      <c r="O25" s="277"/>
      <c r="P25" s="277"/>
      <c r="Q25" s="329"/>
      <c r="R25" s="277"/>
      <c r="S25" s="277"/>
      <c r="T25" s="277"/>
      <c r="U25" s="277"/>
      <c r="V25" s="277"/>
      <c r="W25" s="277"/>
      <c r="X25" s="277"/>
      <c r="Y25" s="277"/>
      <c r="Z25" s="277"/>
      <c r="AA25" s="277"/>
      <c r="AB25" s="277"/>
      <c r="AC25" s="277"/>
      <c r="AD25" s="277"/>
      <c r="AE25" s="281"/>
    </row>
    <row r="26" spans="2:31">
      <c r="B26" s="318" t="s">
        <v>597</v>
      </c>
      <c r="C26" s="284"/>
      <c r="D26" s="284"/>
      <c r="E26" s="284"/>
      <c r="F26" s="284"/>
      <c r="G26" s="284"/>
      <c r="H26" s="284"/>
      <c r="I26" s="284"/>
      <c r="J26" s="284"/>
      <c r="K26" s="284"/>
      <c r="L26" s="284"/>
      <c r="M26" s="284"/>
      <c r="N26" s="284"/>
      <c r="O26" s="284"/>
      <c r="P26" s="284"/>
      <c r="Q26" s="328" t="s">
        <v>602</v>
      </c>
      <c r="R26" s="284"/>
      <c r="S26" s="284"/>
      <c r="T26" s="284"/>
      <c r="U26" s="284"/>
      <c r="V26" s="284"/>
      <c r="W26" s="284"/>
      <c r="X26" s="284"/>
      <c r="Y26" s="284"/>
      <c r="Z26" s="284"/>
      <c r="AA26" s="284"/>
      <c r="AB26" s="284"/>
      <c r="AC26" s="284"/>
      <c r="AD26" s="284"/>
      <c r="AE26" s="285"/>
    </row>
    <row r="27" spans="2:31">
      <c r="B27" s="280"/>
      <c r="C27" s="277" t="s">
        <v>598</v>
      </c>
      <c r="D27" s="277"/>
      <c r="E27" s="277"/>
      <c r="F27" s="277"/>
      <c r="G27" s="277"/>
      <c r="H27" s="277"/>
      <c r="I27" s="277"/>
      <c r="J27" s="277"/>
      <c r="K27" s="277"/>
      <c r="L27" s="277"/>
      <c r="M27" s="277"/>
      <c r="N27" s="277"/>
      <c r="O27" s="277"/>
      <c r="P27" s="277"/>
      <c r="Q27" s="329"/>
      <c r="R27" s="277" t="s">
        <v>605</v>
      </c>
      <c r="S27" s="277"/>
      <c r="T27" s="277"/>
      <c r="U27" s="277"/>
      <c r="V27" s="277"/>
      <c r="W27" s="277"/>
      <c r="X27" s="277"/>
      <c r="Y27" s="277"/>
      <c r="Z27" s="277"/>
      <c r="AA27" s="277"/>
      <c r="AB27" s="277"/>
      <c r="AC27" s="277"/>
      <c r="AD27" s="277"/>
      <c r="AE27" s="281"/>
    </row>
    <row r="28" spans="2:31" ht="6.75" customHeight="1">
      <c r="B28" s="280"/>
      <c r="C28" s="277"/>
      <c r="D28" s="277"/>
      <c r="E28" s="277"/>
      <c r="F28" s="277"/>
      <c r="G28" s="277"/>
      <c r="H28" s="277"/>
      <c r="I28" s="277"/>
      <c r="J28" s="277"/>
      <c r="K28" s="277"/>
      <c r="L28" s="277"/>
      <c r="M28" s="277"/>
      <c r="N28" s="277"/>
      <c r="O28" s="277"/>
      <c r="P28" s="277"/>
      <c r="Q28" s="329"/>
      <c r="R28" s="277"/>
      <c r="S28" s="277"/>
      <c r="T28" s="277"/>
      <c r="U28" s="277"/>
      <c r="V28" s="277"/>
      <c r="W28" s="277"/>
      <c r="X28" s="277"/>
      <c r="Y28" s="277"/>
      <c r="Z28" s="277"/>
      <c r="AA28" s="277"/>
      <c r="AB28" s="277"/>
      <c r="AC28" s="277"/>
      <c r="AD28" s="277"/>
      <c r="AE28" s="281"/>
    </row>
    <row r="29" spans="2:31">
      <c r="B29" s="280"/>
      <c r="C29" s="260" t="s">
        <v>122</v>
      </c>
      <c r="D29" s="308" t="s">
        <v>607</v>
      </c>
      <c r="E29" s="288"/>
      <c r="F29" s="288"/>
      <c r="G29" s="288"/>
      <c r="H29" s="288"/>
      <c r="I29" s="288"/>
      <c r="J29" s="288"/>
      <c r="K29" s="288"/>
      <c r="L29" s="288"/>
      <c r="M29" s="288"/>
      <c r="N29" s="288"/>
      <c r="O29" s="289"/>
      <c r="P29" s="277"/>
      <c r="Q29" s="329"/>
      <c r="R29" s="260" t="s">
        <v>122</v>
      </c>
      <c r="S29" s="2960" t="s">
        <v>640</v>
      </c>
      <c r="T29" s="2961"/>
      <c r="U29" s="2961"/>
      <c r="V29" s="2961"/>
      <c r="W29" s="2961"/>
      <c r="X29" s="2961"/>
      <c r="Y29" s="2961"/>
      <c r="Z29" s="2961"/>
      <c r="AA29" s="2961"/>
      <c r="AB29" s="2961"/>
      <c r="AC29" s="2961"/>
      <c r="AD29" s="2962"/>
      <c r="AE29" s="281"/>
    </row>
    <row r="30" spans="2:31">
      <c r="B30" s="280"/>
      <c r="C30" s="277"/>
      <c r="D30" s="307" t="s">
        <v>622</v>
      </c>
      <c r="E30" s="2981"/>
      <c r="F30" s="2981"/>
      <c r="G30" s="294" t="s">
        <v>615</v>
      </c>
      <c r="H30" s="294"/>
      <c r="I30" s="294"/>
      <c r="J30" s="294"/>
      <c r="K30" s="294"/>
      <c r="L30" s="294"/>
      <c r="M30" s="294"/>
      <c r="N30" s="294"/>
      <c r="O30" s="295"/>
      <c r="P30" s="277"/>
      <c r="Q30" s="329"/>
      <c r="R30" s="277"/>
      <c r="S30" s="2963"/>
      <c r="T30" s="2964"/>
      <c r="U30" s="2964"/>
      <c r="V30" s="2964"/>
      <c r="W30" s="2964"/>
      <c r="X30" s="2964"/>
      <c r="Y30" s="2964"/>
      <c r="Z30" s="2964"/>
      <c r="AA30" s="2964"/>
      <c r="AB30" s="2964"/>
      <c r="AC30" s="2964"/>
      <c r="AD30" s="2965"/>
      <c r="AE30" s="281"/>
    </row>
    <row r="31" spans="2:31" ht="6.75" customHeight="1">
      <c r="B31" s="280"/>
      <c r="C31" s="277"/>
      <c r="D31" s="277"/>
      <c r="E31" s="277"/>
      <c r="F31" s="277"/>
      <c r="G31" s="277"/>
      <c r="H31" s="277"/>
      <c r="I31" s="277"/>
      <c r="J31" s="277"/>
      <c r="K31" s="277"/>
      <c r="L31" s="277"/>
      <c r="M31" s="277"/>
      <c r="N31" s="277"/>
      <c r="O31" s="277"/>
      <c r="P31" s="277"/>
      <c r="Q31" s="329"/>
      <c r="R31" s="277"/>
      <c r="S31" s="277"/>
      <c r="T31" s="277"/>
      <c r="U31" s="277"/>
      <c r="V31" s="277"/>
      <c r="W31" s="277"/>
      <c r="X31" s="277"/>
      <c r="Y31" s="277"/>
      <c r="Z31" s="277"/>
      <c r="AA31" s="277"/>
      <c r="AB31" s="277"/>
      <c r="AC31" s="277"/>
      <c r="AD31" s="277"/>
      <c r="AE31" s="281"/>
    </row>
    <row r="32" spans="2:31">
      <c r="B32" s="280"/>
      <c r="C32" s="260" t="s">
        <v>121</v>
      </c>
      <c r="D32" s="308" t="s">
        <v>609</v>
      </c>
      <c r="E32" s="288"/>
      <c r="F32" s="288"/>
      <c r="G32" s="288"/>
      <c r="H32" s="288"/>
      <c r="I32" s="288"/>
      <c r="J32" s="288"/>
      <c r="K32" s="288"/>
      <c r="L32" s="288"/>
      <c r="M32" s="288"/>
      <c r="N32" s="288"/>
      <c r="O32" s="289"/>
      <c r="P32" s="277"/>
      <c r="Q32" s="329"/>
      <c r="R32" s="277"/>
      <c r="S32" s="2939" t="s">
        <v>641</v>
      </c>
      <c r="T32" s="2939"/>
      <c r="U32" s="2939"/>
      <c r="V32" s="2939"/>
      <c r="W32" s="2966" t="str">
        <f>IF(U33="","",U33+Y33)</f>
        <v/>
      </c>
      <c r="X32" s="2966"/>
      <c r="Y32" s="2939" t="s">
        <v>646</v>
      </c>
      <c r="Z32" s="2939"/>
      <c r="AA32" s="2939"/>
      <c r="AB32" s="336">
        <v>2</v>
      </c>
      <c r="AC32" s="276" t="s">
        <v>303</v>
      </c>
      <c r="AD32" s="2937" t="str">
        <f>IF(W32="","",W32/AB32)</f>
        <v/>
      </c>
      <c r="AE32" s="2938"/>
    </row>
    <row r="33" spans="2:31">
      <c r="B33" s="280"/>
      <c r="C33" s="277"/>
      <c r="D33" s="307" t="s">
        <v>621</v>
      </c>
      <c r="E33" s="294" t="s">
        <v>610</v>
      </c>
      <c r="F33" s="294"/>
      <c r="G33" s="294"/>
      <c r="H33" s="294"/>
      <c r="I33" s="294"/>
      <c r="J33" s="294"/>
      <c r="K33" s="294"/>
      <c r="L33" s="294"/>
      <c r="M33" s="294"/>
      <c r="N33" s="294"/>
      <c r="O33" s="295"/>
      <c r="P33" s="277"/>
      <c r="Q33" s="329"/>
      <c r="R33" s="277"/>
      <c r="S33" s="2939" t="s">
        <v>642</v>
      </c>
      <c r="T33" s="2939"/>
      <c r="U33" s="336"/>
      <c r="V33" s="276" t="s">
        <v>643</v>
      </c>
      <c r="W33" s="2939" t="s">
        <v>644</v>
      </c>
      <c r="X33" s="2939"/>
      <c r="Y33" s="336"/>
      <c r="Z33" s="276" t="s">
        <v>645</v>
      </c>
      <c r="AA33" s="276"/>
      <c r="AB33" s="276"/>
      <c r="AC33" s="276"/>
      <c r="AD33" s="2940" t="s">
        <v>647</v>
      </c>
      <c r="AE33" s="2941"/>
    </row>
    <row r="34" spans="2:31">
      <c r="B34" s="280"/>
      <c r="C34" s="277"/>
      <c r="D34" s="296" t="s">
        <v>621</v>
      </c>
      <c r="E34" s="2950"/>
      <c r="F34" s="2950"/>
      <c r="G34" s="288" t="s">
        <v>616</v>
      </c>
      <c r="H34" s="288"/>
      <c r="I34" s="288"/>
      <c r="J34" s="288"/>
      <c r="K34" s="288"/>
      <c r="L34" s="288"/>
      <c r="M34" s="288"/>
      <c r="N34" s="288"/>
      <c r="O34" s="345"/>
      <c r="P34" s="292"/>
      <c r="Q34" s="329"/>
      <c r="R34" s="277"/>
      <c r="S34" s="277"/>
      <c r="T34" s="277"/>
      <c r="U34" s="277"/>
      <c r="V34" s="277"/>
      <c r="W34" s="277"/>
      <c r="X34" s="277"/>
      <c r="Y34" s="277"/>
      <c r="Z34" s="277"/>
      <c r="AA34" s="277"/>
      <c r="AB34" s="277"/>
      <c r="AC34" s="277"/>
      <c r="AD34" s="2937" t="str">
        <f>IF(W32="","",ROUNDUP(AD32,0))</f>
        <v/>
      </c>
      <c r="AE34" s="2938"/>
    </row>
    <row r="35" spans="2:31" ht="12" customHeight="1">
      <c r="B35" s="280"/>
      <c r="C35" s="277"/>
      <c r="D35" s="290" t="s">
        <v>618</v>
      </c>
      <c r="E35" s="2956" t="s">
        <v>617</v>
      </c>
      <c r="F35" s="2956"/>
      <c r="G35" s="2956"/>
      <c r="H35" s="2956"/>
      <c r="I35" s="2956"/>
      <c r="J35" s="2956"/>
      <c r="K35" s="2956"/>
      <c r="L35" s="2956"/>
      <c r="M35" s="2956"/>
      <c r="N35" s="2956"/>
      <c r="O35" s="2957"/>
      <c r="P35" s="324"/>
      <c r="Q35" s="346"/>
      <c r="R35" s="324"/>
      <c r="S35" s="324"/>
      <c r="T35" s="324"/>
      <c r="U35" s="324"/>
      <c r="V35" s="324"/>
      <c r="W35" s="324"/>
      <c r="X35" s="324"/>
      <c r="Y35" s="277"/>
      <c r="Z35" s="277"/>
      <c r="AA35" s="277"/>
      <c r="AB35" s="277"/>
      <c r="AC35" s="277"/>
      <c r="AD35" s="277"/>
      <c r="AE35" s="281"/>
    </row>
    <row r="36" spans="2:31" ht="12" customHeight="1">
      <c r="B36" s="280"/>
      <c r="C36" s="277"/>
      <c r="D36" s="290"/>
      <c r="E36" s="2956"/>
      <c r="F36" s="2956"/>
      <c r="G36" s="2956"/>
      <c r="H36" s="2956"/>
      <c r="I36" s="2956"/>
      <c r="J36" s="2956"/>
      <c r="K36" s="2956"/>
      <c r="L36" s="2956"/>
      <c r="M36" s="2956"/>
      <c r="N36" s="2956"/>
      <c r="O36" s="2957"/>
      <c r="P36" s="324"/>
      <c r="Q36" s="346"/>
      <c r="R36" s="324"/>
      <c r="S36" s="324"/>
      <c r="T36" s="324"/>
      <c r="U36" s="324"/>
      <c r="V36" s="324"/>
      <c r="W36" s="324"/>
      <c r="X36" s="324"/>
      <c r="Y36" s="277"/>
      <c r="Z36" s="277"/>
      <c r="AA36" s="277"/>
      <c r="AB36" s="277"/>
      <c r="AC36" s="277"/>
      <c r="AD36" s="277"/>
      <c r="AE36" s="281"/>
    </row>
    <row r="37" spans="2:31" ht="12" customHeight="1">
      <c r="B37" s="280"/>
      <c r="C37" s="277"/>
      <c r="D37" s="290"/>
      <c r="E37" s="2956"/>
      <c r="F37" s="2956"/>
      <c r="G37" s="2956"/>
      <c r="H37" s="2956"/>
      <c r="I37" s="2956"/>
      <c r="J37" s="2956"/>
      <c r="K37" s="2956"/>
      <c r="L37" s="2956"/>
      <c r="M37" s="2956"/>
      <c r="N37" s="2956"/>
      <c r="O37" s="2957"/>
      <c r="P37" s="324"/>
      <c r="Q37" s="346"/>
      <c r="R37" s="324"/>
      <c r="S37" s="324"/>
      <c r="T37" s="324"/>
      <c r="U37" s="324"/>
      <c r="V37" s="324"/>
      <c r="W37" s="324"/>
      <c r="X37" s="324"/>
      <c r="Y37" s="277"/>
      <c r="Z37" s="277"/>
      <c r="AA37" s="277"/>
      <c r="AB37" s="277"/>
      <c r="AC37" s="277"/>
      <c r="AD37" s="277"/>
      <c r="AE37" s="281"/>
    </row>
    <row r="38" spans="2:31">
      <c r="B38" s="280"/>
      <c r="C38" s="277"/>
      <c r="D38" s="290"/>
      <c r="E38" s="2956"/>
      <c r="F38" s="2956"/>
      <c r="G38" s="2956"/>
      <c r="H38" s="2956"/>
      <c r="I38" s="2956"/>
      <c r="J38" s="2956"/>
      <c r="K38" s="2956"/>
      <c r="L38" s="2956"/>
      <c r="M38" s="2956"/>
      <c r="N38" s="2956"/>
      <c r="O38" s="2957"/>
      <c r="P38" s="324"/>
      <c r="Q38" s="346"/>
      <c r="R38" s="324"/>
      <c r="S38" s="324"/>
      <c r="T38" s="324"/>
      <c r="U38" s="324"/>
      <c r="V38" s="324"/>
      <c r="W38" s="324"/>
      <c r="X38" s="324"/>
      <c r="Y38" s="277"/>
      <c r="Z38" s="277"/>
      <c r="AA38" s="277"/>
      <c r="AB38" s="277"/>
      <c r="AC38" s="277"/>
      <c r="AD38" s="277"/>
      <c r="AE38" s="281"/>
    </row>
    <row r="39" spans="2:31">
      <c r="B39" s="280"/>
      <c r="C39" s="277"/>
      <c r="D39" s="290"/>
      <c r="E39" s="2956"/>
      <c r="F39" s="2956"/>
      <c r="G39" s="2956"/>
      <c r="H39" s="2956"/>
      <c r="I39" s="2956"/>
      <c r="J39" s="2956"/>
      <c r="K39" s="2956"/>
      <c r="L39" s="2956"/>
      <c r="M39" s="2956"/>
      <c r="N39" s="2956"/>
      <c r="O39" s="2957"/>
      <c r="P39" s="324"/>
      <c r="Q39" s="346"/>
      <c r="R39" s="324"/>
      <c r="S39" s="324"/>
      <c r="T39" s="324"/>
      <c r="U39" s="324"/>
      <c r="V39" s="324"/>
      <c r="W39" s="324"/>
      <c r="X39" s="324"/>
      <c r="Y39" s="277"/>
      <c r="Z39" s="277"/>
      <c r="AA39" s="277"/>
      <c r="AB39" s="277"/>
      <c r="AC39" s="277"/>
      <c r="AD39" s="277"/>
      <c r="AE39" s="281"/>
    </row>
    <row r="40" spans="2:31" ht="12" customHeight="1">
      <c r="B40" s="280"/>
      <c r="C40" s="277"/>
      <c r="D40" s="290" t="s">
        <v>619</v>
      </c>
      <c r="E40" s="2956" t="s">
        <v>627</v>
      </c>
      <c r="F40" s="2956"/>
      <c r="G40" s="2956"/>
      <c r="H40" s="2956"/>
      <c r="I40" s="2956"/>
      <c r="J40" s="2956"/>
      <c r="K40" s="2956"/>
      <c r="L40" s="2956"/>
      <c r="M40" s="2956"/>
      <c r="N40" s="2956"/>
      <c r="O40" s="2957"/>
      <c r="P40" s="324"/>
      <c r="Q40" s="346"/>
      <c r="R40" s="324"/>
      <c r="S40" s="324"/>
      <c r="T40" s="324"/>
      <c r="U40" s="324"/>
      <c r="V40" s="324"/>
      <c r="W40" s="324"/>
      <c r="X40" s="324"/>
      <c r="Y40" s="277"/>
      <c r="Z40" s="277"/>
      <c r="AA40" s="277"/>
      <c r="AB40" s="277"/>
      <c r="AC40" s="277"/>
      <c r="AD40" s="277"/>
      <c r="AE40" s="281"/>
    </row>
    <row r="41" spans="2:31" ht="12" customHeight="1">
      <c r="B41" s="280"/>
      <c r="C41" s="277"/>
      <c r="D41" s="290"/>
      <c r="E41" s="2956"/>
      <c r="F41" s="2956"/>
      <c r="G41" s="2956"/>
      <c r="H41" s="2956"/>
      <c r="I41" s="2956"/>
      <c r="J41" s="2956"/>
      <c r="K41" s="2956"/>
      <c r="L41" s="2956"/>
      <c r="M41" s="2956"/>
      <c r="N41" s="2956"/>
      <c r="O41" s="2957"/>
      <c r="P41" s="324"/>
      <c r="Q41" s="346"/>
      <c r="R41" s="324"/>
      <c r="S41" s="324"/>
      <c r="T41" s="324"/>
      <c r="U41" s="324"/>
      <c r="V41" s="324"/>
      <c r="W41" s="324"/>
      <c r="X41" s="324"/>
      <c r="Y41" s="277"/>
      <c r="Z41" s="277"/>
      <c r="AA41" s="277"/>
      <c r="AB41" s="277"/>
      <c r="AC41" s="277"/>
      <c r="AD41" s="277"/>
      <c r="AE41" s="281"/>
    </row>
    <row r="42" spans="2:31" ht="12" customHeight="1">
      <c r="B42" s="280"/>
      <c r="C42" s="277"/>
      <c r="D42" s="290"/>
      <c r="E42" s="2956"/>
      <c r="F42" s="2956"/>
      <c r="G42" s="2956"/>
      <c r="H42" s="2956"/>
      <c r="I42" s="2956"/>
      <c r="J42" s="2956"/>
      <c r="K42" s="2956"/>
      <c r="L42" s="2956"/>
      <c r="M42" s="2956"/>
      <c r="N42" s="2956"/>
      <c r="O42" s="2957"/>
      <c r="P42" s="324"/>
      <c r="Q42" s="346"/>
      <c r="R42" s="324"/>
      <c r="S42" s="324"/>
      <c r="T42" s="324"/>
      <c r="U42" s="324"/>
      <c r="V42" s="324"/>
      <c r="W42" s="324"/>
      <c r="X42" s="324"/>
      <c r="Y42" s="277"/>
      <c r="Z42" s="277"/>
      <c r="AA42" s="277"/>
      <c r="AB42" s="277"/>
      <c r="AC42" s="277"/>
      <c r="AD42" s="277"/>
      <c r="AE42" s="281"/>
    </row>
    <row r="43" spans="2:31" ht="12" customHeight="1">
      <c r="B43" s="280"/>
      <c r="C43" s="277"/>
      <c r="D43" s="290"/>
      <c r="E43" s="2956"/>
      <c r="F43" s="2956"/>
      <c r="G43" s="2956"/>
      <c r="H43" s="2956"/>
      <c r="I43" s="2956"/>
      <c r="J43" s="2956"/>
      <c r="K43" s="2956"/>
      <c r="L43" s="2956"/>
      <c r="M43" s="2956"/>
      <c r="N43" s="2956"/>
      <c r="O43" s="2957"/>
      <c r="P43" s="324"/>
      <c r="Q43" s="346"/>
      <c r="R43" s="324"/>
      <c r="S43" s="324"/>
      <c r="T43" s="324"/>
      <c r="U43" s="324"/>
      <c r="V43" s="324"/>
      <c r="W43" s="324"/>
      <c r="X43" s="324"/>
      <c r="Y43" s="277"/>
      <c r="Z43" s="277"/>
      <c r="AA43" s="277"/>
      <c r="AB43" s="277"/>
      <c r="AC43" s="277"/>
      <c r="AD43" s="277"/>
      <c r="AE43" s="281"/>
    </row>
    <row r="44" spans="2:31" ht="12" customHeight="1">
      <c r="B44" s="280"/>
      <c r="C44" s="277"/>
      <c r="D44" s="290" t="s">
        <v>620</v>
      </c>
      <c r="E44" s="2956" t="s">
        <v>628</v>
      </c>
      <c r="F44" s="2956"/>
      <c r="G44" s="2956"/>
      <c r="H44" s="2956"/>
      <c r="I44" s="2956"/>
      <c r="J44" s="2956"/>
      <c r="K44" s="2956"/>
      <c r="L44" s="2956"/>
      <c r="M44" s="2956"/>
      <c r="N44" s="2956"/>
      <c r="O44" s="2957"/>
      <c r="P44" s="324"/>
      <c r="Q44" s="346"/>
      <c r="R44" s="324"/>
      <c r="S44" s="324"/>
      <c r="T44" s="324"/>
      <c r="U44" s="324"/>
      <c r="V44" s="324"/>
      <c r="W44" s="324"/>
      <c r="X44" s="324"/>
      <c r="Y44" s="277"/>
      <c r="Z44" s="277"/>
      <c r="AA44" s="277"/>
      <c r="AB44" s="277"/>
      <c r="AC44" s="277"/>
      <c r="AD44" s="277"/>
      <c r="AE44" s="281"/>
    </row>
    <row r="45" spans="2:31" ht="12" customHeight="1">
      <c r="B45" s="280"/>
      <c r="C45" s="277"/>
      <c r="D45" s="290"/>
      <c r="E45" s="2956"/>
      <c r="F45" s="2956"/>
      <c r="G45" s="2956"/>
      <c r="H45" s="2956"/>
      <c r="I45" s="2956"/>
      <c r="J45" s="2956"/>
      <c r="K45" s="2956"/>
      <c r="L45" s="2956"/>
      <c r="M45" s="2956"/>
      <c r="N45" s="2956"/>
      <c r="O45" s="2957"/>
      <c r="P45" s="324"/>
      <c r="Q45" s="346"/>
      <c r="R45" s="324"/>
      <c r="S45" s="324"/>
      <c r="T45" s="324"/>
      <c r="U45" s="324"/>
      <c r="V45" s="324"/>
      <c r="W45" s="324"/>
      <c r="X45" s="324"/>
      <c r="Y45" s="277"/>
      <c r="Z45" s="277"/>
      <c r="AA45" s="277"/>
      <c r="AB45" s="277"/>
      <c r="AC45" s="277"/>
      <c r="AD45" s="277"/>
      <c r="AE45" s="281"/>
    </row>
    <row r="46" spans="2:31" ht="12" customHeight="1">
      <c r="B46" s="280"/>
      <c r="C46" s="277"/>
      <c r="D46" s="290"/>
      <c r="E46" s="2956"/>
      <c r="F46" s="2956"/>
      <c r="G46" s="2956"/>
      <c r="H46" s="2956"/>
      <c r="I46" s="2956"/>
      <c r="J46" s="2956"/>
      <c r="K46" s="2956"/>
      <c r="L46" s="2956"/>
      <c r="M46" s="2956"/>
      <c r="N46" s="2956"/>
      <c r="O46" s="2957"/>
      <c r="P46" s="324"/>
      <c r="Q46" s="346"/>
      <c r="R46" s="324"/>
      <c r="S46" s="324"/>
      <c r="T46" s="324"/>
      <c r="U46" s="324"/>
      <c r="V46" s="324"/>
      <c r="W46" s="324"/>
      <c r="X46" s="324"/>
      <c r="Y46" s="277"/>
      <c r="Z46" s="277"/>
      <c r="AA46" s="277"/>
      <c r="AB46" s="277"/>
      <c r="AC46" s="277"/>
      <c r="AD46" s="277"/>
      <c r="AE46" s="281"/>
    </row>
    <row r="47" spans="2:31">
      <c r="B47" s="280"/>
      <c r="C47" s="277"/>
      <c r="D47" s="298"/>
      <c r="E47" s="2958"/>
      <c r="F47" s="2958"/>
      <c r="G47" s="2958"/>
      <c r="H47" s="2958"/>
      <c r="I47" s="2958"/>
      <c r="J47" s="2958"/>
      <c r="K47" s="2958"/>
      <c r="L47" s="2958"/>
      <c r="M47" s="2958"/>
      <c r="N47" s="2958"/>
      <c r="O47" s="2959"/>
      <c r="P47" s="324"/>
      <c r="Q47" s="346"/>
      <c r="R47" s="324"/>
      <c r="S47" s="324"/>
      <c r="T47" s="324"/>
      <c r="U47" s="324"/>
      <c r="V47" s="324"/>
      <c r="W47" s="324"/>
      <c r="X47" s="324"/>
      <c r="Y47" s="277"/>
      <c r="Z47" s="277"/>
      <c r="AA47" s="277"/>
      <c r="AB47" s="277"/>
      <c r="AC47" s="277"/>
      <c r="AD47" s="277"/>
      <c r="AE47" s="281"/>
    </row>
    <row r="48" spans="2:31" ht="12" customHeight="1">
      <c r="B48" s="280"/>
      <c r="C48" s="277"/>
      <c r="D48" s="291" t="s">
        <v>626</v>
      </c>
      <c r="E48" s="2944" t="s">
        <v>629</v>
      </c>
      <c r="F48" s="2944"/>
      <c r="G48" s="2944"/>
      <c r="H48" s="2944"/>
      <c r="I48" s="2944"/>
      <c r="J48" s="2944"/>
      <c r="K48" s="2944"/>
      <c r="L48" s="2944"/>
      <c r="M48" s="2944"/>
      <c r="N48" s="2944"/>
      <c r="O48" s="2945"/>
      <c r="P48" s="292"/>
      <c r="Q48" s="329"/>
      <c r="R48" s="297"/>
      <c r="S48" s="296" t="s">
        <v>626</v>
      </c>
      <c r="T48" s="2942" t="s">
        <v>629</v>
      </c>
      <c r="U48" s="2942"/>
      <c r="V48" s="2942"/>
      <c r="W48" s="2942"/>
      <c r="X48" s="2942"/>
      <c r="Y48" s="2942"/>
      <c r="Z48" s="2942"/>
      <c r="AA48" s="2942"/>
      <c r="AB48" s="2942"/>
      <c r="AC48" s="2942"/>
      <c r="AD48" s="2943"/>
      <c r="AE48" s="281"/>
    </row>
    <row r="49" spans="2:33">
      <c r="B49" s="280"/>
      <c r="C49" s="277"/>
      <c r="D49" s="292"/>
      <c r="E49" s="2944"/>
      <c r="F49" s="2944"/>
      <c r="G49" s="2944"/>
      <c r="H49" s="2944"/>
      <c r="I49" s="2944"/>
      <c r="J49" s="2944"/>
      <c r="K49" s="2944"/>
      <c r="L49" s="2944"/>
      <c r="M49" s="2944"/>
      <c r="N49" s="2944"/>
      <c r="O49" s="2945"/>
      <c r="P49" s="277"/>
      <c r="Q49" s="329"/>
      <c r="R49" s="277"/>
      <c r="S49" s="292"/>
      <c r="T49" s="2944"/>
      <c r="U49" s="2944"/>
      <c r="V49" s="2944"/>
      <c r="W49" s="2944"/>
      <c r="X49" s="2944"/>
      <c r="Y49" s="2944"/>
      <c r="Z49" s="2944"/>
      <c r="AA49" s="2944"/>
      <c r="AB49" s="2944"/>
      <c r="AC49" s="2944"/>
      <c r="AD49" s="2945"/>
      <c r="AE49" s="281"/>
    </row>
    <row r="50" spans="2:33">
      <c r="B50" s="280"/>
      <c r="C50" s="277"/>
      <c r="D50" s="292"/>
      <c r="E50" s="300" t="s">
        <v>648</v>
      </c>
      <c r="F50" s="300"/>
      <c r="G50" s="300"/>
      <c r="H50" s="300"/>
      <c r="I50" s="300"/>
      <c r="J50" s="300"/>
      <c r="K50" s="300"/>
      <c r="L50" s="300"/>
      <c r="M50" s="300"/>
      <c r="N50" s="300"/>
      <c r="O50" s="303"/>
      <c r="P50" s="277"/>
      <c r="Q50" s="329"/>
      <c r="R50" s="277"/>
      <c r="S50" s="292"/>
      <c r="T50" s="300" t="s">
        <v>648</v>
      </c>
      <c r="U50" s="300"/>
      <c r="V50" s="300"/>
      <c r="W50" s="300"/>
      <c r="X50" s="300"/>
      <c r="Y50" s="300"/>
      <c r="Z50" s="300"/>
      <c r="AA50" s="300"/>
      <c r="AB50" s="300"/>
      <c r="AC50" s="300"/>
      <c r="AD50" s="303"/>
      <c r="AE50" s="281"/>
    </row>
    <row r="51" spans="2:33">
      <c r="B51" s="280"/>
      <c r="C51" s="277"/>
      <c r="D51" s="292"/>
      <c r="E51" s="2951" t="s">
        <v>649</v>
      </c>
      <c r="F51" s="2951"/>
      <c r="G51" s="2951"/>
      <c r="H51" s="2967" t="str">
        <f>L12</f>
        <v/>
      </c>
      <c r="I51" s="2968"/>
      <c r="J51" s="301" t="s">
        <v>650</v>
      </c>
      <c r="K51" s="302">
        <v>41</v>
      </c>
      <c r="L51" s="301" t="s">
        <v>651</v>
      </c>
      <c r="M51" s="2969" t="str">
        <f>IF(H51="","",ROUND(H51/K51,2))</f>
        <v/>
      </c>
      <c r="N51" s="2969"/>
      <c r="O51" s="303"/>
      <c r="P51" s="277"/>
      <c r="Q51" s="329"/>
      <c r="R51" s="277"/>
      <c r="S51" s="292"/>
      <c r="T51" s="2951" t="s">
        <v>649</v>
      </c>
      <c r="U51" s="2951"/>
      <c r="V51" s="2951"/>
      <c r="W51" s="2952" t="str">
        <f>L12</f>
        <v/>
      </c>
      <c r="X51" s="2953"/>
      <c r="Y51" s="301" t="s">
        <v>650</v>
      </c>
      <c r="Z51" s="337">
        <v>41</v>
      </c>
      <c r="AA51" s="301" t="s">
        <v>651</v>
      </c>
      <c r="AB51" s="3040" t="str">
        <f>IF(W51="","",ROUND(W51/Z51,2))</f>
        <v/>
      </c>
      <c r="AC51" s="3040"/>
      <c r="AD51" s="303"/>
      <c r="AE51" s="281"/>
    </row>
    <row r="52" spans="2:33" ht="6.75" customHeight="1">
      <c r="B52" s="280"/>
      <c r="C52" s="277"/>
      <c r="D52" s="293"/>
      <c r="E52" s="304"/>
      <c r="F52" s="304"/>
      <c r="G52" s="304"/>
      <c r="H52" s="304"/>
      <c r="I52" s="304"/>
      <c r="J52" s="304"/>
      <c r="K52" s="304"/>
      <c r="L52" s="304"/>
      <c r="M52" s="304"/>
      <c r="N52" s="304"/>
      <c r="O52" s="305"/>
      <c r="P52" s="277"/>
      <c r="Q52" s="329"/>
      <c r="R52" s="277"/>
      <c r="S52" s="293"/>
      <c r="T52" s="304"/>
      <c r="U52" s="304"/>
      <c r="V52" s="304"/>
      <c r="W52" s="304"/>
      <c r="X52" s="304"/>
      <c r="Y52" s="304"/>
      <c r="Z52" s="304"/>
      <c r="AA52" s="304"/>
      <c r="AB52" s="304"/>
      <c r="AC52" s="304"/>
      <c r="AD52" s="305"/>
      <c r="AE52" s="281"/>
    </row>
    <row r="53" spans="2:33" ht="6.75" customHeight="1">
      <c r="B53" s="280"/>
      <c r="C53" s="277"/>
      <c r="D53" s="277"/>
      <c r="E53" s="277"/>
      <c r="F53" s="277"/>
      <c r="G53" s="277"/>
      <c r="H53" s="277"/>
      <c r="I53" s="277"/>
      <c r="J53" s="277"/>
      <c r="K53" s="277"/>
      <c r="L53" s="277"/>
      <c r="M53" s="277"/>
      <c r="N53" s="277"/>
      <c r="O53" s="277"/>
      <c r="P53" s="277"/>
      <c r="Q53" s="329"/>
      <c r="R53" s="277"/>
      <c r="S53" s="277"/>
      <c r="T53" s="277"/>
      <c r="U53" s="277"/>
      <c r="V53" s="277"/>
      <c r="W53" s="277"/>
      <c r="X53" s="277"/>
      <c r="Y53" s="277"/>
      <c r="Z53" s="277"/>
      <c r="AA53" s="277"/>
      <c r="AB53" s="277"/>
      <c r="AC53" s="277"/>
      <c r="AD53" s="277"/>
      <c r="AE53" s="281"/>
    </row>
    <row r="54" spans="2:33">
      <c r="B54" s="318" t="s">
        <v>599</v>
      </c>
      <c r="C54" s="284"/>
      <c r="D54" s="284"/>
      <c r="E54" s="284"/>
      <c r="F54" s="284"/>
      <c r="G54" s="284"/>
      <c r="H54" s="284"/>
      <c r="I54" s="284"/>
      <c r="J54" s="284"/>
      <c r="K54" s="284"/>
      <c r="L54" s="284"/>
      <c r="M54" s="284"/>
      <c r="N54" s="284"/>
      <c r="O54" s="284"/>
      <c r="P54" s="284"/>
      <c r="Q54" s="328" t="s">
        <v>603</v>
      </c>
      <c r="R54" s="284"/>
      <c r="S54" s="284"/>
      <c r="T54" s="284"/>
      <c r="U54" s="284"/>
      <c r="V54" s="284"/>
      <c r="W54" s="284"/>
      <c r="X54" s="284"/>
      <c r="Y54" s="284"/>
      <c r="Z54" s="284"/>
      <c r="AA54" s="284"/>
      <c r="AB54" s="284"/>
      <c r="AC54" s="284"/>
      <c r="AD54" s="284"/>
      <c r="AE54" s="285"/>
    </row>
    <row r="55" spans="2:33">
      <c r="B55" s="280"/>
      <c r="C55" s="277" t="s">
        <v>600</v>
      </c>
      <c r="D55" s="277"/>
      <c r="E55" s="277"/>
      <c r="F55" s="277"/>
      <c r="G55" s="277"/>
      <c r="H55" s="277"/>
      <c r="I55" s="277"/>
      <c r="J55" s="277"/>
      <c r="K55" s="277"/>
      <c r="L55" s="277"/>
      <c r="M55" s="277"/>
      <c r="N55" s="277"/>
      <c r="O55" s="277"/>
      <c r="P55" s="277"/>
      <c r="Q55" s="329"/>
      <c r="R55" s="277" t="s">
        <v>604</v>
      </c>
      <c r="S55" s="277"/>
      <c r="T55" s="277"/>
      <c r="U55" s="277"/>
      <c r="V55" s="277"/>
      <c r="W55" s="277"/>
      <c r="X55" s="277"/>
      <c r="Y55" s="277"/>
      <c r="Z55" s="277"/>
      <c r="AA55" s="277"/>
      <c r="AB55" s="277"/>
      <c r="AC55" s="277"/>
      <c r="AD55" s="277"/>
      <c r="AE55" s="281"/>
    </row>
    <row r="56" spans="2:33" ht="6.75" customHeight="1">
      <c r="B56" s="280"/>
      <c r="C56" s="277"/>
      <c r="D56" s="277"/>
      <c r="E56" s="277"/>
      <c r="F56" s="277"/>
      <c r="G56" s="277"/>
      <c r="H56" s="277"/>
      <c r="I56" s="277"/>
      <c r="J56" s="277"/>
      <c r="K56" s="277"/>
      <c r="L56" s="277"/>
      <c r="M56" s="277"/>
      <c r="N56" s="277"/>
      <c r="O56" s="277"/>
      <c r="P56" s="277"/>
      <c r="Q56" s="329"/>
      <c r="R56" s="277"/>
      <c r="S56" s="277"/>
      <c r="T56" s="277"/>
      <c r="U56" s="277"/>
      <c r="V56" s="277"/>
      <c r="W56" s="277"/>
      <c r="X56" s="277"/>
      <c r="Y56" s="277"/>
      <c r="Z56" s="277"/>
      <c r="AA56" s="277"/>
      <c r="AB56" s="277"/>
      <c r="AC56" s="277"/>
      <c r="AD56" s="277"/>
      <c r="AE56" s="281"/>
    </row>
    <row r="57" spans="2:33">
      <c r="B57" s="280"/>
      <c r="C57" s="260" t="s">
        <v>122</v>
      </c>
      <c r="D57" s="296" t="s">
        <v>622</v>
      </c>
      <c r="E57" s="2950"/>
      <c r="F57" s="2950"/>
      <c r="G57" s="288" t="s">
        <v>615</v>
      </c>
      <c r="H57" s="288"/>
      <c r="I57" s="288"/>
      <c r="J57" s="288"/>
      <c r="K57" s="288"/>
      <c r="L57" s="288"/>
      <c r="M57" s="288"/>
      <c r="N57" s="288"/>
      <c r="O57" s="289"/>
      <c r="P57" s="277"/>
      <c r="Q57" s="329"/>
      <c r="R57" s="260" t="s">
        <v>122</v>
      </c>
      <c r="S57" s="2960" t="s">
        <v>640</v>
      </c>
      <c r="T57" s="2961"/>
      <c r="U57" s="2961"/>
      <c r="V57" s="2961"/>
      <c r="W57" s="2961"/>
      <c r="X57" s="2961"/>
      <c r="Y57" s="2961"/>
      <c r="Z57" s="2961"/>
      <c r="AA57" s="2961"/>
      <c r="AB57" s="2961"/>
      <c r="AC57" s="2961"/>
      <c r="AD57" s="2962"/>
      <c r="AE57" s="281"/>
    </row>
    <row r="58" spans="2:33">
      <c r="B58" s="280"/>
      <c r="C58" s="277"/>
      <c r="D58" s="293"/>
      <c r="E58" s="294"/>
      <c r="F58" s="294"/>
      <c r="G58" s="294"/>
      <c r="H58" s="294"/>
      <c r="I58" s="294"/>
      <c r="J58" s="294"/>
      <c r="K58" s="294"/>
      <c r="L58" s="294"/>
      <c r="M58" s="294"/>
      <c r="N58" s="294"/>
      <c r="O58" s="295"/>
      <c r="P58" s="277"/>
      <c r="Q58" s="329"/>
      <c r="R58" s="277"/>
      <c r="S58" s="2963"/>
      <c r="T58" s="2964"/>
      <c r="U58" s="2964"/>
      <c r="V58" s="2964"/>
      <c r="W58" s="2964"/>
      <c r="X58" s="2964"/>
      <c r="Y58" s="2964"/>
      <c r="Z58" s="2964"/>
      <c r="AA58" s="2964"/>
      <c r="AB58" s="2964"/>
      <c r="AC58" s="2964"/>
      <c r="AD58" s="2965"/>
      <c r="AE58" s="281"/>
    </row>
    <row r="59" spans="2:33">
      <c r="B59" s="280"/>
      <c r="C59" s="260" t="s">
        <v>121</v>
      </c>
      <c r="D59" s="296" t="s">
        <v>621</v>
      </c>
      <c r="E59" s="288" t="s">
        <v>610</v>
      </c>
      <c r="F59" s="288"/>
      <c r="G59" s="288"/>
      <c r="H59" s="288"/>
      <c r="I59" s="288"/>
      <c r="J59" s="288"/>
      <c r="K59" s="288"/>
      <c r="L59" s="288"/>
      <c r="M59" s="288"/>
      <c r="N59" s="288"/>
      <c r="O59" s="289"/>
      <c r="P59" s="277"/>
      <c r="Q59" s="329"/>
      <c r="R59" s="277"/>
      <c r="S59" s="2939" t="s">
        <v>641</v>
      </c>
      <c r="T59" s="2939"/>
      <c r="U59" s="2939"/>
      <c r="V59" s="2939"/>
      <c r="W59" s="2966" t="str">
        <f>IF(U60="","",U60+Y60)</f>
        <v/>
      </c>
      <c r="X59" s="2966"/>
      <c r="Y59" s="2939" t="s">
        <v>646</v>
      </c>
      <c r="Z59" s="2939"/>
      <c r="AA59" s="2939"/>
      <c r="AB59" s="336">
        <v>2</v>
      </c>
      <c r="AC59" s="276" t="s">
        <v>303</v>
      </c>
      <c r="AD59" s="2937" t="str">
        <f>IF(W59="","",W59/AB59)</f>
        <v/>
      </c>
      <c r="AE59" s="2938"/>
    </row>
    <row r="60" spans="2:33">
      <c r="B60" s="280"/>
      <c r="C60" s="277"/>
      <c r="D60" s="291" t="s">
        <v>621</v>
      </c>
      <c r="E60" s="2983"/>
      <c r="F60" s="2983"/>
      <c r="G60" s="277" t="s">
        <v>616</v>
      </c>
      <c r="H60" s="277"/>
      <c r="I60" s="277"/>
      <c r="J60" s="277"/>
      <c r="K60" s="277"/>
      <c r="L60" s="277"/>
      <c r="M60" s="277"/>
      <c r="N60" s="277"/>
      <c r="O60" s="297"/>
      <c r="P60" s="277"/>
      <c r="Q60" s="329"/>
      <c r="R60" s="277"/>
      <c r="S60" s="2939" t="s">
        <v>642</v>
      </c>
      <c r="T60" s="2939"/>
      <c r="U60" s="336"/>
      <c r="V60" s="276" t="s">
        <v>643</v>
      </c>
      <c r="W60" s="2939" t="s">
        <v>644</v>
      </c>
      <c r="X60" s="2939"/>
      <c r="Y60" s="336"/>
      <c r="Z60" s="276" t="s">
        <v>645</v>
      </c>
      <c r="AA60" s="276"/>
      <c r="AB60" s="276"/>
      <c r="AC60" s="276"/>
      <c r="AD60" s="2940" t="s">
        <v>647</v>
      </c>
      <c r="AE60" s="2941"/>
    </row>
    <row r="61" spans="2:33">
      <c r="B61" s="280"/>
      <c r="C61" s="277"/>
      <c r="D61" s="327"/>
      <c r="E61" s="327"/>
      <c r="F61" s="327"/>
      <c r="G61" s="288"/>
      <c r="H61" s="288"/>
      <c r="I61" s="288"/>
      <c r="J61" s="288"/>
      <c r="K61" s="288"/>
      <c r="L61" s="288"/>
      <c r="M61" s="288"/>
      <c r="N61" s="288"/>
      <c r="O61" s="288"/>
      <c r="P61" s="277"/>
      <c r="Q61" s="329"/>
      <c r="R61" s="277"/>
      <c r="S61" s="277"/>
      <c r="T61" s="277"/>
      <c r="U61" s="277"/>
      <c r="V61" s="277"/>
      <c r="W61" s="277"/>
      <c r="X61" s="277"/>
      <c r="Y61" s="277"/>
      <c r="Z61" s="277"/>
      <c r="AA61" s="277"/>
      <c r="AB61" s="277"/>
      <c r="AC61" s="277"/>
      <c r="AD61" s="2937" t="str">
        <f>IF(W59="","",ROUNDUP(AD59,0))</f>
        <v/>
      </c>
      <c r="AE61" s="2938"/>
    </row>
    <row r="62" spans="2:33" ht="12" customHeight="1">
      <c r="B62" s="280"/>
      <c r="C62" s="277"/>
      <c r="D62" s="296" t="s">
        <v>626</v>
      </c>
      <c r="E62" s="2942" t="s">
        <v>630</v>
      </c>
      <c r="F62" s="2942"/>
      <c r="G62" s="2942"/>
      <c r="H62" s="2942"/>
      <c r="I62" s="2942"/>
      <c r="J62" s="2942"/>
      <c r="K62" s="2942"/>
      <c r="L62" s="2942"/>
      <c r="M62" s="2942"/>
      <c r="N62" s="2942"/>
      <c r="O62" s="2943"/>
      <c r="P62" s="277"/>
      <c r="Q62" s="329"/>
      <c r="R62" s="277"/>
      <c r="S62" s="296" t="s">
        <v>626</v>
      </c>
      <c r="T62" s="2942" t="s">
        <v>630</v>
      </c>
      <c r="U62" s="2942"/>
      <c r="V62" s="2942"/>
      <c r="W62" s="2942"/>
      <c r="X62" s="2942"/>
      <c r="Y62" s="2942"/>
      <c r="Z62" s="2942"/>
      <c r="AA62" s="2942"/>
      <c r="AB62" s="2942"/>
      <c r="AC62" s="2942"/>
      <c r="AD62" s="2943"/>
      <c r="AF62" s="280"/>
      <c r="AG62" s="277"/>
    </row>
    <row r="63" spans="2:33">
      <c r="B63" s="280"/>
      <c r="C63" s="277"/>
      <c r="D63" s="316"/>
      <c r="E63" s="2944"/>
      <c r="F63" s="2944"/>
      <c r="G63" s="2944"/>
      <c r="H63" s="2944"/>
      <c r="I63" s="2944"/>
      <c r="J63" s="2944"/>
      <c r="K63" s="2944"/>
      <c r="L63" s="2944"/>
      <c r="M63" s="2944"/>
      <c r="N63" s="2944"/>
      <c r="O63" s="2945"/>
      <c r="P63" s="277"/>
      <c r="Q63" s="329"/>
      <c r="R63" s="277"/>
      <c r="S63" s="316"/>
      <c r="T63" s="2944"/>
      <c r="U63" s="2944"/>
      <c r="V63" s="2944"/>
      <c r="W63" s="2944"/>
      <c r="X63" s="2944"/>
      <c r="Y63" s="2944"/>
      <c r="Z63" s="2944"/>
      <c r="AA63" s="2944"/>
      <c r="AB63" s="2944"/>
      <c r="AC63" s="2944"/>
      <c r="AD63" s="2945"/>
      <c r="AF63" s="280"/>
      <c r="AG63" s="277"/>
    </row>
    <row r="64" spans="2:33">
      <c r="B64" s="280"/>
      <c r="C64" s="277"/>
      <c r="D64" s="316"/>
      <c r="E64" s="2944"/>
      <c r="F64" s="2944"/>
      <c r="G64" s="2944"/>
      <c r="H64" s="2944"/>
      <c r="I64" s="2944"/>
      <c r="J64" s="2944"/>
      <c r="K64" s="2944"/>
      <c r="L64" s="2944"/>
      <c r="M64" s="2944"/>
      <c r="N64" s="2944"/>
      <c r="O64" s="2945"/>
      <c r="P64" s="277"/>
      <c r="Q64" s="329"/>
      <c r="R64" s="277"/>
      <c r="S64" s="316"/>
      <c r="T64" s="2944"/>
      <c r="U64" s="2944"/>
      <c r="V64" s="2944"/>
      <c r="W64" s="2944"/>
      <c r="X64" s="2944"/>
      <c r="Y64" s="2944"/>
      <c r="Z64" s="2944"/>
      <c r="AA64" s="2944"/>
      <c r="AB64" s="2944"/>
      <c r="AC64" s="2944"/>
      <c r="AD64" s="2945"/>
      <c r="AF64" s="280"/>
      <c r="AG64" s="277"/>
    </row>
    <row r="65" spans="2:33">
      <c r="B65" s="280"/>
      <c r="C65" s="277"/>
      <c r="D65" s="316"/>
      <c r="E65" s="2944"/>
      <c r="F65" s="2944"/>
      <c r="G65" s="2944"/>
      <c r="H65" s="2944"/>
      <c r="I65" s="2944"/>
      <c r="J65" s="2944"/>
      <c r="K65" s="2944"/>
      <c r="L65" s="2944"/>
      <c r="M65" s="2944"/>
      <c r="N65" s="2944"/>
      <c r="O65" s="2945"/>
      <c r="P65" s="277"/>
      <c r="Q65" s="329"/>
      <c r="R65" s="277"/>
      <c r="S65" s="316"/>
      <c r="T65" s="2944"/>
      <c r="U65" s="2944"/>
      <c r="V65" s="2944"/>
      <c r="W65" s="2944"/>
      <c r="X65" s="2944"/>
      <c r="Y65" s="2944"/>
      <c r="Z65" s="2944"/>
      <c r="AA65" s="2944"/>
      <c r="AB65" s="2944"/>
      <c r="AC65" s="2944"/>
      <c r="AD65" s="2945"/>
      <c r="AF65" s="280"/>
      <c r="AG65" s="277"/>
    </row>
    <row r="66" spans="2:33" ht="12" customHeight="1">
      <c r="B66" s="280"/>
      <c r="C66" s="277"/>
      <c r="D66" s="317"/>
      <c r="E66" s="2946"/>
      <c r="F66" s="2946"/>
      <c r="G66" s="2946"/>
      <c r="H66" s="2946"/>
      <c r="I66" s="2946"/>
      <c r="J66" s="2946"/>
      <c r="K66" s="2946"/>
      <c r="L66" s="2946"/>
      <c r="M66" s="2946"/>
      <c r="N66" s="2946"/>
      <c r="O66" s="2947"/>
      <c r="P66" s="292"/>
      <c r="Q66" s="329"/>
      <c r="R66" s="277"/>
      <c r="S66" s="317"/>
      <c r="T66" s="2946"/>
      <c r="U66" s="2946"/>
      <c r="V66" s="2946"/>
      <c r="W66" s="2946"/>
      <c r="X66" s="2946"/>
      <c r="Y66" s="2946"/>
      <c r="Z66" s="2946"/>
      <c r="AA66" s="2946"/>
      <c r="AB66" s="2946"/>
      <c r="AC66" s="2946"/>
      <c r="AD66" s="2947"/>
      <c r="AE66" s="281"/>
    </row>
    <row r="67" spans="2:33" ht="12.75" customHeight="1">
      <c r="B67" s="280"/>
      <c r="C67" s="277"/>
      <c r="D67" s="296" t="s">
        <v>631</v>
      </c>
      <c r="E67" s="2942" t="s">
        <v>632</v>
      </c>
      <c r="F67" s="2942"/>
      <c r="G67" s="2942"/>
      <c r="H67" s="2942"/>
      <c r="I67" s="2942"/>
      <c r="J67" s="2942"/>
      <c r="K67" s="2942"/>
      <c r="L67" s="2942"/>
      <c r="M67" s="2942"/>
      <c r="N67" s="2942"/>
      <c r="O67" s="2943"/>
      <c r="P67" s="299"/>
      <c r="Q67" s="347"/>
      <c r="R67" s="299"/>
      <c r="S67" s="299"/>
      <c r="T67" s="299"/>
      <c r="U67" s="299"/>
      <c r="V67" s="299"/>
      <c r="W67" s="299"/>
      <c r="X67" s="299"/>
      <c r="Y67" s="306"/>
      <c r="Z67" s="306"/>
      <c r="AA67" s="306"/>
      <c r="AB67" s="306"/>
      <c r="AC67" s="306"/>
      <c r="AD67" s="306"/>
      <c r="AE67" s="281"/>
    </row>
    <row r="68" spans="2:33" ht="12.75" customHeight="1">
      <c r="B68" s="280"/>
      <c r="C68" s="277"/>
      <c r="D68" s="291"/>
      <c r="E68" s="2944"/>
      <c r="F68" s="2944"/>
      <c r="G68" s="2944"/>
      <c r="H68" s="2944"/>
      <c r="I68" s="2944"/>
      <c r="J68" s="2944"/>
      <c r="K68" s="2944"/>
      <c r="L68" s="2944"/>
      <c r="M68" s="2944"/>
      <c r="N68" s="2944"/>
      <c r="O68" s="2945"/>
      <c r="P68" s="299"/>
      <c r="Q68" s="347"/>
      <c r="R68" s="299"/>
      <c r="S68" s="299"/>
      <c r="T68" s="299"/>
      <c r="U68" s="299"/>
      <c r="V68" s="299"/>
      <c r="W68" s="299"/>
      <c r="X68" s="299"/>
      <c r="Y68" s="306"/>
      <c r="Z68" s="306"/>
      <c r="AA68" s="306"/>
      <c r="AB68" s="306"/>
      <c r="AC68" s="306"/>
      <c r="AD68" s="306"/>
      <c r="AE68" s="281"/>
    </row>
    <row r="69" spans="2:33">
      <c r="B69" s="280"/>
      <c r="C69" s="277"/>
      <c r="D69" s="291"/>
      <c r="E69" s="2944"/>
      <c r="F69" s="2944"/>
      <c r="G69" s="2944"/>
      <c r="H69" s="2944"/>
      <c r="I69" s="2944"/>
      <c r="J69" s="2944"/>
      <c r="K69" s="2944"/>
      <c r="L69" s="2944"/>
      <c r="M69" s="2944"/>
      <c r="N69" s="2944"/>
      <c r="O69" s="2945"/>
      <c r="P69" s="299"/>
      <c r="Q69" s="347"/>
      <c r="R69" s="299"/>
      <c r="S69" s="299"/>
      <c r="T69" s="299"/>
      <c r="U69" s="299"/>
      <c r="V69" s="299"/>
      <c r="W69" s="299"/>
      <c r="X69" s="299"/>
      <c r="Y69" s="306"/>
      <c r="Z69" s="306"/>
      <c r="AA69" s="306"/>
      <c r="AB69" s="306"/>
      <c r="AC69" s="306"/>
      <c r="AD69" s="306"/>
      <c r="AE69" s="281"/>
    </row>
    <row r="70" spans="2:33">
      <c r="B70" s="280"/>
      <c r="C70" s="277"/>
      <c r="D70" s="291"/>
      <c r="E70" s="2944"/>
      <c r="F70" s="2944"/>
      <c r="G70" s="2944"/>
      <c r="H70" s="2944"/>
      <c r="I70" s="2944"/>
      <c r="J70" s="2944"/>
      <c r="K70" s="2944"/>
      <c r="L70" s="2944"/>
      <c r="M70" s="2944"/>
      <c r="N70" s="2944"/>
      <c r="O70" s="2945"/>
      <c r="P70" s="299"/>
      <c r="Q70" s="347"/>
      <c r="R70" s="299"/>
      <c r="S70" s="299"/>
      <c r="T70" s="299"/>
      <c r="U70" s="299"/>
      <c r="V70" s="299"/>
      <c r="W70" s="299"/>
      <c r="X70" s="299"/>
      <c r="Y70" s="277"/>
      <c r="Z70" s="277"/>
      <c r="AA70" s="277"/>
      <c r="AB70" s="277"/>
      <c r="AC70" s="277"/>
      <c r="AD70" s="277"/>
      <c r="AE70" s="281"/>
    </row>
    <row r="71" spans="2:33" ht="12" customHeight="1">
      <c r="B71" s="280"/>
      <c r="C71" s="277"/>
      <c r="D71" s="290" t="s">
        <v>618</v>
      </c>
      <c r="E71" s="2948" t="s">
        <v>633</v>
      </c>
      <c r="F71" s="2948"/>
      <c r="G71" s="2948"/>
      <c r="H71" s="2948"/>
      <c r="I71" s="2948"/>
      <c r="J71" s="2948"/>
      <c r="K71" s="2948"/>
      <c r="L71" s="2948"/>
      <c r="M71" s="2948"/>
      <c r="N71" s="2948"/>
      <c r="O71" s="2949"/>
      <c r="P71" s="324"/>
      <c r="Q71" s="346"/>
      <c r="R71" s="324"/>
      <c r="S71" s="324"/>
      <c r="T71" s="324"/>
      <c r="U71" s="324"/>
      <c r="V71" s="324"/>
      <c r="W71" s="324"/>
      <c r="X71" s="324"/>
      <c r="Y71" s="277"/>
      <c r="Z71" s="277"/>
      <c r="AA71" s="277"/>
      <c r="AB71" s="277"/>
      <c r="AC71" s="277"/>
      <c r="AD71" s="277"/>
      <c r="AE71" s="281"/>
    </row>
    <row r="72" spans="2:33" ht="12" customHeight="1">
      <c r="B72" s="280"/>
      <c r="C72" s="277"/>
      <c r="D72" s="290"/>
      <c r="E72" s="2948"/>
      <c r="F72" s="2948"/>
      <c r="G72" s="2948"/>
      <c r="H72" s="2948"/>
      <c r="I72" s="2948"/>
      <c r="J72" s="2948"/>
      <c r="K72" s="2948"/>
      <c r="L72" s="2948"/>
      <c r="M72" s="2948"/>
      <c r="N72" s="2948"/>
      <c r="O72" s="2949"/>
      <c r="P72" s="324"/>
      <c r="Q72" s="346"/>
      <c r="R72" s="324"/>
      <c r="S72" s="324"/>
      <c r="T72" s="324"/>
      <c r="U72" s="324"/>
      <c r="V72" s="324"/>
      <c r="W72" s="324"/>
      <c r="X72" s="324"/>
      <c r="Y72" s="277"/>
      <c r="Z72" s="277"/>
      <c r="AA72" s="277"/>
      <c r="AB72" s="277"/>
      <c r="AC72" s="277"/>
      <c r="AD72" s="277"/>
      <c r="AE72" s="281"/>
    </row>
    <row r="73" spans="2:33" ht="12" customHeight="1">
      <c r="B73" s="280"/>
      <c r="C73" s="277"/>
      <c r="D73" s="290"/>
      <c r="E73" s="2948"/>
      <c r="F73" s="2948"/>
      <c r="G73" s="2948"/>
      <c r="H73" s="2948"/>
      <c r="I73" s="2948"/>
      <c r="J73" s="2948"/>
      <c r="K73" s="2948"/>
      <c r="L73" s="2948"/>
      <c r="M73" s="2948"/>
      <c r="N73" s="2948"/>
      <c r="O73" s="2949"/>
      <c r="P73" s="324"/>
      <c r="Q73" s="346"/>
      <c r="R73" s="324"/>
      <c r="S73" s="324"/>
      <c r="T73" s="324"/>
      <c r="U73" s="324"/>
      <c r="V73" s="324"/>
      <c r="W73" s="324"/>
      <c r="X73" s="324"/>
      <c r="Y73" s="277"/>
      <c r="Z73" s="277"/>
      <c r="AA73" s="277"/>
      <c r="AB73" s="277"/>
      <c r="AC73" s="277"/>
      <c r="AD73" s="277"/>
      <c r="AE73" s="281"/>
    </row>
    <row r="74" spans="2:33">
      <c r="B74" s="280"/>
      <c r="C74" s="277"/>
      <c r="D74" s="290"/>
      <c r="E74" s="2948"/>
      <c r="F74" s="2948"/>
      <c r="G74" s="2948"/>
      <c r="H74" s="2948"/>
      <c r="I74" s="2948"/>
      <c r="J74" s="2948"/>
      <c r="K74" s="2948"/>
      <c r="L74" s="2948"/>
      <c r="M74" s="2948"/>
      <c r="N74" s="2948"/>
      <c r="O74" s="2949"/>
      <c r="P74" s="324"/>
      <c r="Q74" s="346"/>
      <c r="R74" s="324"/>
      <c r="S74" s="324"/>
      <c r="T74" s="324"/>
      <c r="U74" s="324"/>
      <c r="V74" s="324"/>
      <c r="W74" s="324"/>
      <c r="X74" s="324"/>
      <c r="Y74" s="277"/>
      <c r="Z74" s="277"/>
      <c r="AA74" s="277"/>
      <c r="AB74" s="277"/>
      <c r="AC74" s="277"/>
      <c r="AD74" s="277"/>
      <c r="AE74" s="281"/>
    </row>
    <row r="75" spans="2:33">
      <c r="B75" s="280"/>
      <c r="C75" s="277"/>
      <c r="D75" s="290"/>
      <c r="E75" s="324"/>
      <c r="F75" s="324"/>
      <c r="G75" s="324"/>
      <c r="H75" s="324"/>
      <c r="I75" s="324"/>
      <c r="J75" s="324"/>
      <c r="K75" s="324"/>
      <c r="L75" s="324"/>
      <c r="M75" s="324"/>
      <c r="N75" s="324"/>
      <c r="O75" s="325"/>
      <c r="P75" s="324"/>
      <c r="Q75" s="346"/>
      <c r="R75" s="324"/>
      <c r="S75" s="324"/>
      <c r="T75" s="324"/>
      <c r="U75" s="324"/>
      <c r="V75" s="324"/>
      <c r="W75" s="324"/>
      <c r="X75" s="324"/>
      <c r="Y75" s="277"/>
      <c r="Z75" s="277"/>
      <c r="AA75" s="277"/>
      <c r="AB75" s="277"/>
      <c r="AC75" s="277"/>
      <c r="AD75" s="277"/>
      <c r="AE75" s="281"/>
    </row>
    <row r="76" spans="2:33">
      <c r="B76" s="280"/>
      <c r="C76" s="277"/>
      <c r="D76" s="290"/>
      <c r="E76" s="324"/>
      <c r="F76" s="324"/>
      <c r="G76" s="324"/>
      <c r="H76" s="324"/>
      <c r="I76" s="324"/>
      <c r="J76" s="324"/>
      <c r="K76" s="324"/>
      <c r="L76" s="324"/>
      <c r="M76" s="324"/>
      <c r="N76" s="324"/>
      <c r="O76" s="325"/>
      <c r="P76" s="324"/>
      <c r="Q76" s="346"/>
      <c r="R76" s="324"/>
      <c r="S76" s="324"/>
      <c r="T76" s="324"/>
      <c r="U76" s="324"/>
      <c r="V76" s="324"/>
      <c r="W76" s="324"/>
      <c r="X76" s="324"/>
      <c r="Y76" s="277"/>
      <c r="Z76" s="277"/>
      <c r="AA76" s="277"/>
      <c r="AB76" s="277"/>
      <c r="AC76" s="277"/>
      <c r="AD76" s="277"/>
      <c r="AE76" s="281"/>
    </row>
    <row r="77" spans="2:33" ht="12" customHeight="1">
      <c r="B77" s="280"/>
      <c r="C77" s="277"/>
      <c r="D77" s="290" t="s">
        <v>619</v>
      </c>
      <c r="E77" s="2948" t="s">
        <v>634</v>
      </c>
      <c r="F77" s="2948"/>
      <c r="G77" s="2948"/>
      <c r="H77" s="2948"/>
      <c r="I77" s="2948"/>
      <c r="J77" s="2948"/>
      <c r="K77" s="2948"/>
      <c r="L77" s="2948"/>
      <c r="M77" s="2948"/>
      <c r="N77" s="2948"/>
      <c r="O77" s="2949"/>
      <c r="P77" s="324"/>
      <c r="Q77" s="346"/>
      <c r="R77" s="324"/>
      <c r="S77" s="324"/>
      <c r="T77" s="324"/>
      <c r="U77" s="324"/>
      <c r="V77" s="324"/>
      <c r="W77" s="324"/>
      <c r="X77" s="324"/>
      <c r="Y77" s="277"/>
      <c r="Z77" s="277"/>
      <c r="AA77" s="277"/>
      <c r="AB77" s="277"/>
      <c r="AC77" s="277"/>
      <c r="AD77" s="277"/>
      <c r="AE77" s="281"/>
    </row>
    <row r="78" spans="2:33" ht="12" customHeight="1">
      <c r="B78" s="280"/>
      <c r="C78" s="277"/>
      <c r="D78" s="290" t="s">
        <v>620</v>
      </c>
      <c r="E78" s="2948" t="s">
        <v>635</v>
      </c>
      <c r="F78" s="2948"/>
      <c r="G78" s="2948"/>
      <c r="H78" s="2948"/>
      <c r="I78" s="2948"/>
      <c r="J78" s="2948"/>
      <c r="K78" s="2948"/>
      <c r="L78" s="2948"/>
      <c r="M78" s="2948"/>
      <c r="N78" s="2948"/>
      <c r="O78" s="2949"/>
      <c r="P78" s="324"/>
      <c r="Q78" s="346"/>
      <c r="R78" s="324"/>
      <c r="S78" s="324"/>
      <c r="T78" s="324"/>
      <c r="U78" s="324"/>
      <c r="V78" s="324"/>
      <c r="W78" s="324"/>
      <c r="X78" s="324"/>
      <c r="Y78" s="277"/>
      <c r="Z78" s="277"/>
      <c r="AA78" s="277"/>
      <c r="AB78" s="277"/>
      <c r="AC78" s="277"/>
      <c r="AD78" s="277"/>
      <c r="AE78" s="281"/>
    </row>
    <row r="79" spans="2:33" ht="12" customHeight="1">
      <c r="B79" s="280"/>
      <c r="C79" s="277"/>
      <c r="D79" s="290"/>
      <c r="E79" s="2948"/>
      <c r="F79" s="2948"/>
      <c r="G79" s="2948"/>
      <c r="H79" s="2948"/>
      <c r="I79" s="2948"/>
      <c r="J79" s="2948"/>
      <c r="K79" s="2948"/>
      <c r="L79" s="2948"/>
      <c r="M79" s="2948"/>
      <c r="N79" s="2948"/>
      <c r="O79" s="2949"/>
      <c r="P79" s="324"/>
      <c r="Q79" s="346"/>
      <c r="R79" s="324"/>
      <c r="S79" s="324"/>
      <c r="T79" s="324"/>
      <c r="U79" s="324"/>
      <c r="V79" s="324"/>
      <c r="W79" s="324"/>
      <c r="X79" s="324"/>
      <c r="Y79" s="277"/>
      <c r="Z79" s="277"/>
      <c r="AA79" s="277"/>
      <c r="AB79" s="277"/>
      <c r="AC79" s="277"/>
      <c r="AD79" s="277"/>
      <c r="AE79" s="281"/>
    </row>
    <row r="80" spans="2:33">
      <c r="B80" s="280"/>
      <c r="C80" s="277"/>
      <c r="D80" s="298"/>
      <c r="E80" s="2954"/>
      <c r="F80" s="2954"/>
      <c r="G80" s="2954"/>
      <c r="H80" s="2954"/>
      <c r="I80" s="2954"/>
      <c r="J80" s="2954"/>
      <c r="K80" s="2954"/>
      <c r="L80" s="2954"/>
      <c r="M80" s="2954"/>
      <c r="N80" s="2954"/>
      <c r="O80" s="2955"/>
      <c r="P80" s="324"/>
      <c r="Q80" s="346"/>
      <c r="R80" s="324"/>
      <c r="S80" s="324"/>
      <c r="T80" s="324"/>
      <c r="U80" s="324"/>
      <c r="V80" s="324"/>
      <c r="W80" s="324"/>
      <c r="X80" s="324"/>
      <c r="Y80" s="277"/>
      <c r="Z80" s="277"/>
      <c r="AA80" s="277"/>
      <c r="AB80" s="277"/>
      <c r="AC80" s="277"/>
      <c r="AD80" s="277"/>
      <c r="AE80" s="281"/>
    </row>
    <row r="81" spans="2:31" ht="12" customHeight="1">
      <c r="B81" s="280"/>
      <c r="C81" s="277"/>
      <c r="D81" s="296" t="s">
        <v>636</v>
      </c>
      <c r="E81" s="2942" t="s">
        <v>637</v>
      </c>
      <c r="F81" s="2942"/>
      <c r="G81" s="2942"/>
      <c r="H81" s="2942"/>
      <c r="I81" s="2942"/>
      <c r="J81" s="2942"/>
      <c r="K81" s="2942"/>
      <c r="L81" s="2942"/>
      <c r="M81" s="2942"/>
      <c r="N81" s="2942"/>
      <c r="O81" s="2943"/>
      <c r="P81" s="299"/>
      <c r="Q81" s="347"/>
      <c r="R81" s="299"/>
      <c r="S81" s="299"/>
      <c r="T81" s="299"/>
      <c r="U81" s="299"/>
      <c r="V81" s="299"/>
      <c r="W81" s="299"/>
      <c r="X81" s="299"/>
      <c r="Y81" s="277"/>
      <c r="Z81" s="277"/>
      <c r="AA81" s="277"/>
      <c r="AB81" s="277"/>
      <c r="AC81" s="277"/>
      <c r="AD81" s="277"/>
      <c r="AE81" s="281"/>
    </row>
    <row r="82" spans="2:31">
      <c r="B82" s="280"/>
      <c r="C82" s="277"/>
      <c r="D82" s="292"/>
      <c r="E82" s="2944"/>
      <c r="F82" s="2944"/>
      <c r="G82" s="2944"/>
      <c r="H82" s="2944"/>
      <c r="I82" s="2944"/>
      <c r="J82" s="2944"/>
      <c r="K82" s="2944"/>
      <c r="L82" s="2944"/>
      <c r="M82" s="2944"/>
      <c r="N82" s="2944"/>
      <c r="O82" s="2945"/>
      <c r="P82" s="299"/>
      <c r="Q82" s="347"/>
      <c r="R82" s="299"/>
      <c r="S82" s="299"/>
      <c r="T82" s="299"/>
      <c r="U82" s="299"/>
      <c r="V82" s="299"/>
      <c r="W82" s="299"/>
      <c r="X82" s="299"/>
      <c r="Y82" s="277"/>
      <c r="Z82" s="277"/>
      <c r="AA82" s="277"/>
      <c r="AB82" s="277"/>
      <c r="AC82" s="277"/>
      <c r="AD82" s="277"/>
      <c r="AE82" s="281"/>
    </row>
    <row r="83" spans="2:31">
      <c r="B83" s="280"/>
      <c r="C83" s="277"/>
      <c r="D83" s="292"/>
      <c r="E83" s="2944"/>
      <c r="F83" s="2944"/>
      <c r="G83" s="2944"/>
      <c r="H83" s="2944"/>
      <c r="I83" s="2944"/>
      <c r="J83" s="2944"/>
      <c r="K83" s="2944"/>
      <c r="L83" s="2944"/>
      <c r="M83" s="2944"/>
      <c r="N83" s="2944"/>
      <c r="O83" s="2945"/>
      <c r="P83" s="299"/>
      <c r="Q83" s="347"/>
      <c r="R83" s="299"/>
      <c r="S83" s="299"/>
      <c r="T83" s="299"/>
      <c r="U83" s="299"/>
      <c r="V83" s="299"/>
      <c r="W83" s="299"/>
      <c r="X83" s="299"/>
      <c r="Y83" s="277"/>
      <c r="Z83" s="277"/>
      <c r="AA83" s="277"/>
      <c r="AB83" s="277"/>
      <c r="AC83" s="277"/>
      <c r="AD83" s="277"/>
      <c r="AE83" s="281"/>
    </row>
    <row r="84" spans="2:31">
      <c r="B84" s="280"/>
      <c r="C84" s="277"/>
      <c r="D84" s="292"/>
      <c r="E84" s="2944"/>
      <c r="F84" s="2944"/>
      <c r="G84" s="2944"/>
      <c r="H84" s="2944"/>
      <c r="I84" s="2944"/>
      <c r="J84" s="2944"/>
      <c r="K84" s="2944"/>
      <c r="L84" s="2944"/>
      <c r="M84" s="2944"/>
      <c r="N84" s="2944"/>
      <c r="O84" s="2945"/>
      <c r="P84" s="299"/>
      <c r="Q84" s="347"/>
      <c r="R84" s="299"/>
      <c r="S84" s="299"/>
      <c r="T84" s="299"/>
      <c r="U84" s="299"/>
      <c r="V84" s="299"/>
      <c r="W84" s="299"/>
      <c r="X84" s="299"/>
      <c r="Y84" s="277"/>
      <c r="Z84" s="277"/>
      <c r="AA84" s="277"/>
      <c r="AB84" s="277"/>
      <c r="AC84" s="277"/>
      <c r="AD84" s="277"/>
      <c r="AE84" s="281"/>
    </row>
    <row r="85" spans="2:31">
      <c r="B85" s="280"/>
      <c r="C85" s="277"/>
      <c r="D85" s="292"/>
      <c r="E85" s="2944"/>
      <c r="F85" s="2944"/>
      <c r="G85" s="2944"/>
      <c r="H85" s="2944"/>
      <c r="I85" s="2944"/>
      <c r="J85" s="2944"/>
      <c r="K85" s="2944"/>
      <c r="L85" s="2944"/>
      <c r="M85" s="2944"/>
      <c r="N85" s="2944"/>
      <c r="O85" s="2945"/>
      <c r="P85" s="299"/>
      <c r="Q85" s="347"/>
      <c r="R85" s="299"/>
      <c r="S85" s="299"/>
      <c r="T85" s="299"/>
      <c r="U85" s="299"/>
      <c r="V85" s="299"/>
      <c r="W85" s="299"/>
      <c r="X85" s="299"/>
      <c r="Y85" s="277"/>
      <c r="Z85" s="277"/>
      <c r="AA85" s="277"/>
      <c r="AB85" s="277"/>
      <c r="AC85" s="277"/>
      <c r="AD85" s="277"/>
      <c r="AE85" s="281"/>
    </row>
    <row r="86" spans="2:31">
      <c r="B86" s="280"/>
      <c r="C86" s="277"/>
      <c r="D86" s="292"/>
      <c r="E86" s="2944"/>
      <c r="F86" s="2944"/>
      <c r="G86" s="2944"/>
      <c r="H86" s="2944"/>
      <c r="I86" s="2944"/>
      <c r="J86" s="2944"/>
      <c r="K86" s="2944"/>
      <c r="L86" s="2944"/>
      <c r="M86" s="2944"/>
      <c r="N86" s="2944"/>
      <c r="O86" s="2945"/>
      <c r="P86" s="299"/>
      <c r="Q86" s="347"/>
      <c r="R86" s="299"/>
      <c r="S86" s="299"/>
      <c r="T86" s="299"/>
      <c r="U86" s="299"/>
      <c r="V86" s="299"/>
      <c r="W86" s="299"/>
      <c r="X86" s="299"/>
      <c r="Y86" s="277"/>
      <c r="Z86" s="277"/>
      <c r="AA86" s="277"/>
      <c r="AB86" s="277"/>
      <c r="AC86" s="277"/>
      <c r="AD86" s="277"/>
      <c r="AE86" s="281"/>
    </row>
    <row r="87" spans="2:31" ht="12" customHeight="1">
      <c r="B87" s="280"/>
      <c r="C87" s="277"/>
      <c r="D87" s="290" t="s">
        <v>618</v>
      </c>
      <c r="E87" s="2948" t="s">
        <v>639</v>
      </c>
      <c r="F87" s="2948"/>
      <c r="G87" s="2948"/>
      <c r="H87" s="2948"/>
      <c r="I87" s="2948"/>
      <c r="J87" s="2948"/>
      <c r="K87" s="2948"/>
      <c r="L87" s="2948"/>
      <c r="M87" s="2948"/>
      <c r="N87" s="2948"/>
      <c r="O87" s="2949"/>
      <c r="P87" s="324"/>
      <c r="Q87" s="346"/>
      <c r="R87" s="324"/>
      <c r="S87" s="324"/>
      <c r="T87" s="324"/>
      <c r="U87" s="324"/>
      <c r="V87" s="324"/>
      <c r="W87" s="324"/>
      <c r="X87" s="324"/>
      <c r="Y87" s="277"/>
      <c r="Z87" s="277"/>
      <c r="AA87" s="277"/>
      <c r="AB87" s="277"/>
      <c r="AC87" s="277"/>
      <c r="AD87" s="277"/>
      <c r="AE87" s="281"/>
    </row>
    <row r="88" spans="2:31" ht="12" customHeight="1">
      <c r="B88" s="280"/>
      <c r="C88" s="277"/>
      <c r="D88" s="290"/>
      <c r="E88" s="2948"/>
      <c r="F88" s="2948"/>
      <c r="G88" s="2948"/>
      <c r="H88" s="2948"/>
      <c r="I88" s="2948"/>
      <c r="J88" s="2948"/>
      <c r="K88" s="2948"/>
      <c r="L88" s="2948"/>
      <c r="M88" s="2948"/>
      <c r="N88" s="2948"/>
      <c r="O88" s="2949"/>
      <c r="P88" s="324"/>
      <c r="Q88" s="346"/>
      <c r="R88" s="324"/>
      <c r="S88" s="324"/>
      <c r="T88" s="324"/>
      <c r="U88" s="324"/>
      <c r="V88" s="324"/>
      <c r="W88" s="324"/>
      <c r="X88" s="324"/>
      <c r="Y88" s="277"/>
      <c r="Z88" s="277"/>
      <c r="AA88" s="277"/>
      <c r="AB88" s="277"/>
      <c r="AC88" s="277"/>
      <c r="AD88" s="277"/>
      <c r="AE88" s="281"/>
    </row>
    <row r="89" spans="2:31" ht="12" customHeight="1">
      <c r="B89" s="280"/>
      <c r="C89" s="277"/>
      <c r="D89" s="290"/>
      <c r="E89" s="2948"/>
      <c r="F89" s="2948"/>
      <c r="G89" s="2948"/>
      <c r="H89" s="2948"/>
      <c r="I89" s="2948"/>
      <c r="J89" s="2948"/>
      <c r="K89" s="2948"/>
      <c r="L89" s="2948"/>
      <c r="M89" s="2948"/>
      <c r="N89" s="2948"/>
      <c r="O89" s="2949"/>
      <c r="P89" s="324"/>
      <c r="Q89" s="346"/>
      <c r="R89" s="324"/>
      <c r="S89" s="324"/>
      <c r="T89" s="324"/>
      <c r="U89" s="324"/>
      <c r="V89" s="324"/>
      <c r="W89" s="324"/>
      <c r="X89" s="324"/>
      <c r="Y89" s="277"/>
      <c r="Z89" s="277"/>
      <c r="AA89" s="277"/>
      <c r="AB89" s="277"/>
      <c r="AC89" s="277"/>
      <c r="AD89" s="277"/>
      <c r="AE89" s="281"/>
    </row>
    <row r="90" spans="2:31">
      <c r="B90" s="280"/>
      <c r="C90" s="277"/>
      <c r="D90" s="290"/>
      <c r="E90" s="2948"/>
      <c r="F90" s="2948"/>
      <c r="G90" s="2948"/>
      <c r="H90" s="2948"/>
      <c r="I90" s="2948"/>
      <c r="J90" s="2948"/>
      <c r="K90" s="2948"/>
      <c r="L90" s="2948"/>
      <c r="M90" s="2948"/>
      <c r="N90" s="2948"/>
      <c r="O90" s="2949"/>
      <c r="P90" s="324"/>
      <c r="Q90" s="346"/>
      <c r="R90" s="324"/>
      <c r="S90" s="324"/>
      <c r="T90" s="324"/>
      <c r="U90" s="324"/>
      <c r="V90" s="324"/>
      <c r="W90" s="324"/>
      <c r="X90" s="324"/>
      <c r="Y90" s="277"/>
      <c r="Z90" s="277"/>
      <c r="AA90" s="277"/>
      <c r="AB90" s="277"/>
      <c r="AC90" s="277"/>
      <c r="AD90" s="277"/>
      <c r="AE90" s="281"/>
    </row>
    <row r="91" spans="2:31" ht="12" customHeight="1">
      <c r="B91" s="280"/>
      <c r="C91" s="277"/>
      <c r="D91" s="290" t="s">
        <v>619</v>
      </c>
      <c r="E91" s="2948" t="s">
        <v>638</v>
      </c>
      <c r="F91" s="2948"/>
      <c r="G91" s="2948"/>
      <c r="H91" s="2948"/>
      <c r="I91" s="2948"/>
      <c r="J91" s="2948"/>
      <c r="K91" s="2948"/>
      <c r="L91" s="2948"/>
      <c r="M91" s="2948"/>
      <c r="N91" s="2948"/>
      <c r="O91" s="2949"/>
      <c r="P91" s="324"/>
      <c r="Q91" s="346"/>
      <c r="R91" s="324"/>
      <c r="S91" s="324"/>
      <c r="T91" s="324"/>
      <c r="U91" s="324"/>
      <c r="V91" s="324"/>
      <c r="W91" s="324"/>
      <c r="X91" s="324"/>
      <c r="Y91" s="277"/>
      <c r="Z91" s="277"/>
      <c r="AA91" s="277"/>
      <c r="AB91" s="277"/>
      <c r="AC91" s="277"/>
      <c r="AD91" s="277"/>
      <c r="AE91" s="281"/>
    </row>
    <row r="92" spans="2:31" ht="12" customHeight="1">
      <c r="B92" s="280"/>
      <c r="C92" s="277"/>
      <c r="D92" s="290"/>
      <c r="E92" s="2948"/>
      <c r="F92" s="2948"/>
      <c r="G92" s="2948"/>
      <c r="H92" s="2948"/>
      <c r="I92" s="2948"/>
      <c r="J92" s="2948"/>
      <c r="K92" s="2948"/>
      <c r="L92" s="2948"/>
      <c r="M92" s="2948"/>
      <c r="N92" s="2948"/>
      <c r="O92" s="2949"/>
      <c r="P92" s="324"/>
      <c r="Q92" s="346"/>
      <c r="R92" s="324"/>
      <c r="S92" s="324"/>
      <c r="T92" s="324"/>
      <c r="U92" s="324"/>
      <c r="V92" s="324"/>
      <c r="W92" s="324"/>
      <c r="X92" s="324"/>
      <c r="Y92" s="277"/>
      <c r="Z92" s="277"/>
      <c r="AA92" s="277"/>
      <c r="AB92" s="277"/>
      <c r="AC92" s="277"/>
      <c r="AD92" s="277"/>
      <c r="AE92" s="281"/>
    </row>
    <row r="93" spans="2:31">
      <c r="B93" s="280"/>
      <c r="C93" s="277"/>
      <c r="D93" s="298"/>
      <c r="E93" s="2954"/>
      <c r="F93" s="2954"/>
      <c r="G93" s="2954"/>
      <c r="H93" s="2954"/>
      <c r="I93" s="2954"/>
      <c r="J93" s="2954"/>
      <c r="K93" s="2954"/>
      <c r="L93" s="2954"/>
      <c r="M93" s="2954"/>
      <c r="N93" s="2954"/>
      <c r="O93" s="2955"/>
      <c r="P93" s="324"/>
      <c r="Q93" s="346"/>
      <c r="R93" s="324"/>
      <c r="S93" s="324"/>
      <c r="T93" s="324"/>
      <c r="U93" s="324"/>
      <c r="V93" s="324"/>
      <c r="W93" s="324"/>
      <c r="X93" s="324"/>
      <c r="Y93" s="277"/>
      <c r="Z93" s="277"/>
      <c r="AA93" s="277"/>
      <c r="AB93" s="277"/>
      <c r="AC93" s="277"/>
      <c r="AD93" s="277"/>
      <c r="AE93" s="281"/>
    </row>
    <row r="94" spans="2:31">
      <c r="B94" s="282"/>
      <c r="C94" s="273"/>
      <c r="D94" s="273"/>
      <c r="E94" s="273"/>
      <c r="F94" s="273"/>
      <c r="G94" s="273"/>
      <c r="H94" s="273"/>
      <c r="I94" s="273"/>
      <c r="J94" s="273"/>
      <c r="K94" s="273"/>
      <c r="L94" s="273"/>
      <c r="M94" s="273"/>
      <c r="N94" s="273"/>
      <c r="O94" s="273"/>
      <c r="P94" s="273"/>
      <c r="Q94" s="330"/>
      <c r="R94" s="273"/>
      <c r="S94" s="273"/>
      <c r="T94" s="273"/>
      <c r="U94" s="273"/>
      <c r="V94" s="273"/>
      <c r="W94" s="273"/>
      <c r="X94" s="273"/>
      <c r="Y94" s="273"/>
      <c r="Z94" s="273"/>
      <c r="AA94" s="273"/>
      <c r="AB94" s="273"/>
      <c r="AC94" s="273"/>
      <c r="AD94" s="273"/>
      <c r="AE94" s="283"/>
    </row>
    <row r="95" spans="2:31">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row>
    <row r="96" spans="2:31" ht="14.4">
      <c r="B96" s="323" t="s">
        <v>652</v>
      </c>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7"/>
    </row>
    <row r="97" spans="2:31">
      <c r="B97" s="2933" t="s">
        <v>653</v>
      </c>
      <c r="C97" s="2934"/>
      <c r="D97" s="2934"/>
      <c r="E97" s="2934"/>
      <c r="F97" s="2934"/>
      <c r="G97" s="2934"/>
      <c r="H97" s="2934"/>
      <c r="I97" s="2934"/>
      <c r="J97" s="2934"/>
      <c r="K97" s="2934"/>
      <c r="L97" s="2934"/>
      <c r="M97" s="2934"/>
      <c r="N97" s="2934"/>
      <c r="O97" s="2934"/>
      <c r="P97" s="2934"/>
      <c r="Q97" s="2934"/>
      <c r="R97" s="2934"/>
      <c r="S97" s="2934"/>
      <c r="T97" s="2934"/>
      <c r="U97" s="2934"/>
      <c r="V97" s="2934"/>
      <c r="W97" s="2934"/>
      <c r="X97" s="2934"/>
      <c r="Y97" s="2934"/>
      <c r="Z97" s="2934"/>
      <c r="AA97" s="2934"/>
      <c r="AB97" s="2934"/>
      <c r="AC97" s="2934"/>
      <c r="AD97" s="2934"/>
      <c r="AE97" s="2935"/>
    </row>
    <row r="98" spans="2:31" ht="6.75" customHeight="1">
      <c r="B98" s="280"/>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81"/>
    </row>
    <row r="99" spans="2:31" ht="14.4">
      <c r="B99" s="331" t="s">
        <v>550</v>
      </c>
      <c r="C99" s="332"/>
      <c r="D99" s="332"/>
      <c r="E99" s="332"/>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4"/>
    </row>
    <row r="100" spans="2:31">
      <c r="B100" s="320"/>
      <c r="C100" s="278"/>
      <c r="D100" s="278"/>
      <c r="E100" s="278"/>
      <c r="F100" s="279"/>
      <c r="G100" s="279"/>
      <c r="H100" s="279"/>
      <c r="I100" s="279"/>
      <c r="J100" s="279"/>
      <c r="K100" s="319"/>
      <c r="L100" s="319"/>
      <c r="M100" s="319"/>
      <c r="N100" s="279"/>
      <c r="O100" s="279"/>
      <c r="P100" s="279"/>
      <c r="Q100" s="279"/>
      <c r="R100" s="279"/>
      <c r="S100" s="279"/>
      <c r="T100" s="279"/>
      <c r="U100" s="279"/>
      <c r="V100" s="279"/>
      <c r="W100" s="279"/>
      <c r="X100" s="279"/>
      <c r="Y100" s="279"/>
      <c r="Z100" s="279"/>
      <c r="AA100" s="279"/>
      <c r="AB100" s="279"/>
      <c r="AC100" s="279"/>
      <c r="AD100" s="279"/>
      <c r="AE100" s="321"/>
    </row>
    <row r="101" spans="2:31" ht="18" customHeight="1">
      <c r="B101" s="2991" t="s">
        <v>587</v>
      </c>
      <c r="C101" s="2992"/>
      <c r="D101" s="2992"/>
      <c r="E101" s="2992"/>
      <c r="F101" s="2992"/>
      <c r="G101" s="2992"/>
      <c r="H101" s="2992"/>
      <c r="I101" s="3020"/>
      <c r="J101" s="3021"/>
      <c r="K101" s="3022"/>
      <c r="L101" s="3023"/>
      <c r="M101" s="3024"/>
      <c r="N101" s="268" t="s">
        <v>235</v>
      </c>
      <c r="O101" s="258"/>
      <c r="P101" s="272" t="s">
        <v>551</v>
      </c>
      <c r="Q101" s="2977" t="s">
        <v>552</v>
      </c>
      <c r="R101" s="2977"/>
      <c r="S101" s="2977"/>
      <c r="T101" s="2977"/>
      <c r="U101" s="2977"/>
      <c r="V101" s="2977"/>
      <c r="W101" s="2977"/>
      <c r="X101" s="2977"/>
      <c r="Y101" s="2977"/>
      <c r="Z101" s="2977"/>
      <c r="AA101" s="2977"/>
      <c r="AB101" s="2977"/>
      <c r="AC101" s="2977"/>
      <c r="AD101" s="2977"/>
      <c r="AE101" s="2978"/>
    </row>
    <row r="102" spans="2:31">
      <c r="B102" s="322"/>
      <c r="C102" s="278"/>
      <c r="D102" s="278"/>
      <c r="E102" s="278"/>
      <c r="F102" s="279"/>
      <c r="G102" s="279"/>
      <c r="H102" s="279"/>
      <c r="I102" s="279"/>
      <c r="J102" s="279"/>
      <c r="K102" s="279"/>
      <c r="L102" s="279"/>
      <c r="M102" s="279"/>
      <c r="N102" s="279"/>
      <c r="O102" s="279"/>
      <c r="P102" s="279"/>
      <c r="Q102" s="3006" t="s">
        <v>586</v>
      </c>
      <c r="R102" s="3006"/>
      <c r="S102" s="3006"/>
      <c r="T102" s="3006"/>
      <c r="U102" s="3006"/>
      <c r="V102" s="3006"/>
      <c r="W102" s="3006"/>
      <c r="X102" s="3006"/>
      <c r="Y102" s="3006"/>
      <c r="Z102" s="3006"/>
      <c r="AA102" s="3006"/>
      <c r="AB102" s="3006"/>
      <c r="AC102" s="3006"/>
      <c r="AD102" s="3006"/>
      <c r="AE102" s="3007"/>
    </row>
    <row r="103" spans="2:31" ht="18" customHeight="1">
      <c r="B103" s="2991" t="s">
        <v>553</v>
      </c>
      <c r="C103" s="2992"/>
      <c r="D103" s="2992"/>
      <c r="E103" s="2992"/>
      <c r="F103" s="2992"/>
      <c r="G103" s="2992"/>
      <c r="H103" s="2992"/>
      <c r="I103" s="2992"/>
      <c r="J103" s="3013"/>
      <c r="K103" s="3014">
        <v>30</v>
      </c>
      <c r="L103" s="3015"/>
      <c r="M103" s="3016"/>
      <c r="N103" s="272" t="s">
        <v>241</v>
      </c>
      <c r="O103" s="272"/>
      <c r="P103" s="272" t="s">
        <v>554</v>
      </c>
      <c r="Q103" s="2975" t="s">
        <v>555</v>
      </c>
      <c r="R103" s="2975"/>
      <c r="S103" s="2975"/>
      <c r="T103" s="2975"/>
      <c r="U103" s="2975"/>
      <c r="V103" s="2975"/>
      <c r="W103" s="2975"/>
      <c r="X103" s="2975"/>
      <c r="Y103" s="2975"/>
      <c r="Z103" s="2975"/>
      <c r="AA103" s="2975"/>
      <c r="AB103" s="2975"/>
      <c r="AC103" s="2975"/>
      <c r="AD103" s="2975"/>
      <c r="AE103" s="2976"/>
    </row>
    <row r="104" spans="2:31" ht="6.75" customHeight="1" thickBot="1">
      <c r="B104" s="280"/>
      <c r="C104" s="277"/>
      <c r="D104" s="272"/>
      <c r="E104" s="272"/>
      <c r="F104" s="272"/>
      <c r="G104" s="272"/>
      <c r="H104" s="272"/>
      <c r="I104" s="272"/>
      <c r="J104" s="272"/>
      <c r="K104" s="272"/>
      <c r="L104" s="272"/>
      <c r="M104" s="272"/>
      <c r="N104" s="272"/>
      <c r="O104" s="272"/>
      <c r="P104" s="272"/>
      <c r="Q104" s="272"/>
      <c r="R104" s="277"/>
      <c r="S104" s="277"/>
      <c r="T104" s="277"/>
      <c r="U104" s="277"/>
      <c r="V104" s="277"/>
      <c r="W104" s="277"/>
      <c r="X104" s="277"/>
      <c r="Y104" s="277"/>
      <c r="Z104" s="277"/>
      <c r="AA104" s="277"/>
      <c r="AB104" s="277"/>
      <c r="AC104" s="277"/>
      <c r="AD104" s="277"/>
      <c r="AE104" s="281"/>
    </row>
    <row r="105" spans="2:31" ht="18" customHeight="1" thickTop="1" thickBot="1">
      <c r="B105" s="2991" t="s">
        <v>556</v>
      </c>
      <c r="C105" s="2992"/>
      <c r="D105" s="2992"/>
      <c r="E105" s="2992"/>
      <c r="F105" s="2992"/>
      <c r="G105" s="2992"/>
      <c r="H105" s="2992"/>
      <c r="I105" s="2992"/>
      <c r="J105" s="2992"/>
      <c r="K105" s="3017" t="str">
        <f>IF(K101="","",ROUNDDOWN(K101/(K103*16),2))</f>
        <v/>
      </c>
      <c r="L105" s="3018"/>
      <c r="M105" s="3019"/>
      <c r="N105" s="272"/>
      <c r="O105" s="272"/>
      <c r="P105" s="272" t="s">
        <v>585</v>
      </c>
      <c r="Q105" s="2975" t="s">
        <v>657</v>
      </c>
      <c r="R105" s="2975"/>
      <c r="S105" s="2975"/>
      <c r="T105" s="2975"/>
      <c r="U105" s="2975"/>
      <c r="V105" s="2975"/>
      <c r="W105" s="2975"/>
      <c r="X105" s="2975"/>
      <c r="Y105" s="2975"/>
      <c r="Z105" s="2975"/>
      <c r="AA105" s="2975"/>
      <c r="AB105" s="2975"/>
      <c r="AC105" s="2975"/>
      <c r="AD105" s="2975"/>
      <c r="AE105" s="2976"/>
    </row>
    <row r="106" spans="2:31" ht="12.6" thickTop="1">
      <c r="B106" s="309"/>
      <c r="C106" s="270"/>
      <c r="D106" s="270"/>
      <c r="E106" s="270"/>
      <c r="F106" s="270"/>
      <c r="G106" s="270"/>
      <c r="H106" s="270"/>
      <c r="I106" s="270"/>
      <c r="J106" s="270"/>
      <c r="K106" s="194"/>
      <c r="L106" s="194"/>
      <c r="M106" s="194"/>
      <c r="N106" s="272"/>
      <c r="O106" s="272"/>
      <c r="P106" s="272"/>
      <c r="Q106" s="272"/>
      <c r="R106" s="272"/>
      <c r="S106" s="272"/>
      <c r="T106" s="272"/>
      <c r="U106" s="277"/>
      <c r="V106" s="277"/>
      <c r="W106" s="277"/>
      <c r="X106" s="277"/>
      <c r="Y106" s="277"/>
      <c r="Z106" s="277"/>
      <c r="AA106" s="277"/>
      <c r="AB106" s="277"/>
      <c r="AC106" s="277"/>
      <c r="AD106" s="277"/>
      <c r="AE106" s="281"/>
    </row>
    <row r="107" spans="2:31" ht="14.4">
      <c r="B107" s="331" t="s">
        <v>557</v>
      </c>
      <c r="C107" s="332"/>
      <c r="D107" s="332"/>
      <c r="E107" s="332"/>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4"/>
    </row>
    <row r="108" spans="2:31" ht="18" customHeight="1">
      <c r="B108" s="310" t="s">
        <v>591</v>
      </c>
      <c r="C108" s="277"/>
      <c r="D108" s="272"/>
      <c r="E108" s="272"/>
      <c r="F108" s="272"/>
      <c r="G108" s="271"/>
      <c r="H108" s="271"/>
      <c r="I108" s="271"/>
      <c r="J108" s="271"/>
      <c r="K108" s="272"/>
      <c r="L108" s="272"/>
      <c r="M108" s="272"/>
      <c r="N108" s="272"/>
      <c r="O108" s="272"/>
      <c r="P108" s="272"/>
      <c r="Q108" s="272"/>
      <c r="R108" s="277"/>
      <c r="S108" s="277"/>
      <c r="T108" s="277"/>
      <c r="U108" s="277"/>
      <c r="V108" s="277"/>
      <c r="W108" s="277"/>
      <c r="X108" s="277"/>
      <c r="Y108" s="277"/>
      <c r="Z108" s="277"/>
      <c r="AA108" s="277"/>
      <c r="AB108" s="277"/>
      <c r="AC108" s="277"/>
      <c r="AD108" s="277"/>
      <c r="AE108" s="281"/>
    </row>
    <row r="109" spans="2:31">
      <c r="B109" s="280"/>
      <c r="C109" s="277"/>
      <c r="D109" s="272" t="s">
        <v>655</v>
      </c>
      <c r="E109" s="272"/>
      <c r="F109" s="272"/>
      <c r="G109" s="271"/>
      <c r="H109" s="271"/>
      <c r="I109" s="271"/>
      <c r="J109" s="271"/>
      <c r="K109" s="272"/>
      <c r="L109" s="272"/>
      <c r="M109" s="272"/>
      <c r="N109" s="272"/>
      <c r="O109" s="272"/>
      <c r="P109" s="272"/>
      <c r="Q109" s="272"/>
      <c r="R109" s="277"/>
      <c r="S109" s="277"/>
      <c r="T109" s="277"/>
      <c r="U109" s="277"/>
      <c r="V109" s="277"/>
      <c r="W109" s="277"/>
      <c r="X109" s="277"/>
      <c r="Y109" s="277"/>
      <c r="Z109" s="277"/>
      <c r="AA109" s="277"/>
      <c r="AB109" s="277"/>
      <c r="AC109" s="277"/>
      <c r="AD109" s="277"/>
      <c r="AE109" s="281"/>
    </row>
    <row r="110" spans="2:31" ht="6.75" customHeight="1">
      <c r="B110" s="280"/>
      <c r="C110" s="277"/>
      <c r="D110" s="272"/>
      <c r="E110" s="272"/>
      <c r="F110" s="272"/>
      <c r="G110" s="271"/>
      <c r="H110" s="271"/>
      <c r="I110" s="271"/>
      <c r="J110" s="271"/>
      <c r="K110" s="272"/>
      <c r="L110" s="272"/>
      <c r="M110" s="272"/>
      <c r="N110" s="272"/>
      <c r="O110" s="272"/>
      <c r="P110" s="272"/>
      <c r="Q110" s="272"/>
      <c r="R110" s="277"/>
      <c r="S110" s="277"/>
      <c r="T110" s="277"/>
      <c r="U110" s="277"/>
      <c r="V110" s="277"/>
      <c r="W110" s="277"/>
      <c r="X110" s="277"/>
      <c r="Y110" s="277"/>
      <c r="Z110" s="277"/>
      <c r="AA110" s="277"/>
      <c r="AB110" s="277"/>
      <c r="AC110" s="277"/>
      <c r="AD110" s="277"/>
      <c r="AE110" s="281"/>
    </row>
    <row r="111" spans="2:31" ht="18" customHeight="1" thickBot="1">
      <c r="B111" s="280"/>
      <c r="C111" s="277" t="s">
        <v>589</v>
      </c>
      <c r="D111" s="272"/>
      <c r="E111" s="272"/>
      <c r="F111" s="272"/>
      <c r="G111" s="3036"/>
      <c r="H111" s="3037"/>
      <c r="I111" s="3038"/>
      <c r="J111" s="194" t="s">
        <v>89</v>
      </c>
      <c r="K111" s="271" t="s">
        <v>324</v>
      </c>
      <c r="L111" s="3039">
        <v>20</v>
      </c>
      <c r="M111" s="3039"/>
      <c r="N111" s="272" t="s">
        <v>558</v>
      </c>
      <c r="O111" s="2992" t="s">
        <v>559</v>
      </c>
      <c r="P111" s="2992"/>
      <c r="Q111" s="3033" t="str">
        <f>IF(G111="","",ROUND(G111/20,4))</f>
        <v/>
      </c>
      <c r="R111" s="3034"/>
      <c r="S111" s="3035"/>
      <c r="T111" s="277"/>
      <c r="U111" s="277" t="s">
        <v>560</v>
      </c>
      <c r="V111" s="2979" t="s">
        <v>561</v>
      </c>
      <c r="W111" s="2934"/>
      <c r="X111" s="2934"/>
      <c r="Y111" s="2934"/>
      <c r="Z111" s="2934"/>
      <c r="AA111" s="2934"/>
      <c r="AB111" s="2934"/>
      <c r="AC111" s="2934"/>
      <c r="AD111" s="2934"/>
      <c r="AE111" s="281"/>
    </row>
    <row r="112" spans="2:31" ht="18" customHeight="1" thickTop="1" thickBot="1">
      <c r="B112" s="280"/>
      <c r="C112" s="277"/>
      <c r="D112" s="272"/>
      <c r="E112" s="272"/>
      <c r="F112" s="272"/>
      <c r="G112" s="271"/>
      <c r="H112" s="271"/>
      <c r="I112" s="271"/>
      <c r="J112" s="271"/>
      <c r="K112" s="272"/>
      <c r="L112" s="272"/>
      <c r="M112" s="272"/>
      <c r="N112" s="272"/>
      <c r="O112" s="277"/>
      <c r="P112" s="277"/>
      <c r="Q112" s="3028" t="e">
        <f>IF(Q111&lt;2,2,ROUNDUP(Q111,0))</f>
        <v>#VALUE!</v>
      </c>
      <c r="R112" s="3029"/>
      <c r="S112" s="3030"/>
      <c r="T112" s="277"/>
      <c r="U112" s="277"/>
      <c r="V112" s="2979" t="s">
        <v>562</v>
      </c>
      <c r="W112" s="2934"/>
      <c r="X112" s="2934"/>
      <c r="Y112" s="2934"/>
      <c r="Z112" s="2934"/>
      <c r="AA112" s="2934"/>
      <c r="AB112" s="2934"/>
      <c r="AC112" s="2934"/>
      <c r="AD112" s="2934"/>
      <c r="AE112" s="281"/>
    </row>
    <row r="113" spans="2:32" ht="6.75" customHeight="1" thickTop="1">
      <c r="B113" s="280"/>
      <c r="C113" s="277"/>
      <c r="D113" s="272"/>
      <c r="E113" s="272"/>
      <c r="F113" s="272"/>
      <c r="G113" s="271"/>
      <c r="H113" s="271"/>
      <c r="I113" s="271"/>
      <c r="J113" s="271"/>
      <c r="K113" s="272"/>
      <c r="L113" s="272"/>
      <c r="M113" s="272"/>
      <c r="N113" s="272"/>
      <c r="O113" s="277"/>
      <c r="P113" s="277"/>
      <c r="Q113" s="272"/>
      <c r="R113" s="272"/>
      <c r="S113" s="272"/>
      <c r="T113" s="277"/>
      <c r="U113" s="277"/>
      <c r="V113" s="277"/>
      <c r="W113" s="277"/>
      <c r="X113" s="277"/>
      <c r="Y113" s="277"/>
      <c r="Z113" s="277"/>
      <c r="AA113" s="277"/>
      <c r="AB113" s="277"/>
      <c r="AC113" s="277"/>
      <c r="AD113" s="277"/>
      <c r="AE113" s="281"/>
    </row>
    <row r="114" spans="2:32" ht="18" customHeight="1">
      <c r="B114" s="310" t="s">
        <v>590</v>
      </c>
      <c r="C114" s="277"/>
      <c r="D114" s="272"/>
      <c r="E114" s="272"/>
      <c r="F114" s="272"/>
      <c r="G114" s="271"/>
      <c r="H114" s="271"/>
      <c r="I114" s="271"/>
      <c r="J114" s="271"/>
      <c r="K114" s="272"/>
      <c r="L114" s="272"/>
      <c r="M114" s="272"/>
      <c r="N114" s="272"/>
      <c r="O114" s="277"/>
      <c r="P114" s="277"/>
      <c r="Q114" s="272"/>
      <c r="R114" s="272"/>
      <c r="S114" s="272"/>
      <c r="T114" s="277"/>
      <c r="U114" s="277"/>
      <c r="V114" s="277"/>
      <c r="W114" s="277"/>
      <c r="X114" s="277"/>
      <c r="Y114" s="277"/>
      <c r="Z114" s="277"/>
      <c r="AA114" s="277"/>
      <c r="AB114" s="277"/>
      <c r="AC114" s="277"/>
      <c r="AD114" s="277"/>
      <c r="AE114" s="281"/>
    </row>
    <row r="115" spans="2:32">
      <c r="B115" s="280"/>
      <c r="C115" s="277"/>
      <c r="D115" s="272" t="s">
        <v>656</v>
      </c>
      <c r="E115" s="272"/>
      <c r="F115" s="272"/>
      <c r="G115" s="271"/>
      <c r="H115" s="271"/>
      <c r="I115" s="271"/>
      <c r="J115" s="271"/>
      <c r="K115" s="272"/>
      <c r="L115" s="272"/>
      <c r="M115" s="272"/>
      <c r="N115" s="272"/>
      <c r="O115" s="277"/>
      <c r="P115" s="277"/>
      <c r="Q115" s="272"/>
      <c r="R115" s="272"/>
      <c r="S115" s="272"/>
      <c r="T115" s="277"/>
      <c r="U115" s="277"/>
      <c r="V115" s="277"/>
      <c r="W115" s="277"/>
      <c r="X115" s="277"/>
      <c r="Y115" s="277"/>
      <c r="Z115" s="277"/>
      <c r="AA115" s="277"/>
      <c r="AB115" s="277"/>
      <c r="AC115" s="277"/>
      <c r="AD115" s="277"/>
      <c r="AE115" s="281"/>
    </row>
    <row r="116" spans="2:32" ht="6.75" customHeight="1">
      <c r="B116" s="280"/>
      <c r="C116" s="277"/>
      <c r="D116" s="272"/>
      <c r="E116" s="272"/>
      <c r="F116" s="272"/>
      <c r="G116" s="271"/>
      <c r="H116" s="271"/>
      <c r="I116" s="271"/>
      <c r="J116" s="271"/>
      <c r="K116" s="272"/>
      <c r="L116" s="272"/>
      <c r="M116" s="272"/>
      <c r="N116" s="272"/>
      <c r="O116" s="277"/>
      <c r="P116" s="277"/>
      <c r="Q116" s="272"/>
      <c r="R116" s="272"/>
      <c r="S116" s="272"/>
      <c r="T116" s="277"/>
      <c r="U116" s="277"/>
      <c r="V116" s="277"/>
      <c r="W116" s="277"/>
      <c r="X116" s="277"/>
      <c r="Y116" s="277"/>
      <c r="Z116" s="277"/>
      <c r="AA116" s="277"/>
      <c r="AB116" s="277"/>
      <c r="AC116" s="277"/>
      <c r="AD116" s="277"/>
      <c r="AE116" s="281"/>
    </row>
    <row r="117" spans="2:32" ht="18" customHeight="1" thickBot="1">
      <c r="B117" s="280"/>
      <c r="C117" s="277" t="s">
        <v>589</v>
      </c>
      <c r="D117" s="272"/>
      <c r="E117" s="272"/>
      <c r="F117" s="272"/>
      <c r="G117" s="3036"/>
      <c r="H117" s="3037"/>
      <c r="I117" s="3038"/>
      <c r="J117" s="194" t="s">
        <v>89</v>
      </c>
      <c r="K117" s="271" t="s">
        <v>563</v>
      </c>
      <c r="L117" s="3039">
        <v>20</v>
      </c>
      <c r="M117" s="3039"/>
      <c r="N117" s="272" t="s">
        <v>564</v>
      </c>
      <c r="O117" s="2992" t="s">
        <v>565</v>
      </c>
      <c r="P117" s="2992"/>
      <c r="Q117" s="3033" t="str">
        <f>IF(G117="","",ROUND(G117/20,4))</f>
        <v/>
      </c>
      <c r="R117" s="3034"/>
      <c r="S117" s="3035"/>
      <c r="T117" s="277"/>
      <c r="U117" s="277" t="s">
        <v>566</v>
      </c>
      <c r="V117" s="2979" t="s">
        <v>561</v>
      </c>
      <c r="W117" s="2934"/>
      <c r="X117" s="2934"/>
      <c r="Y117" s="2934"/>
      <c r="Z117" s="2934"/>
      <c r="AA117" s="2934"/>
      <c r="AB117" s="2934"/>
      <c r="AC117" s="2934"/>
      <c r="AD117" s="2934"/>
      <c r="AE117" s="281"/>
    </row>
    <row r="118" spans="2:32" ht="18" customHeight="1" thickTop="1" thickBot="1">
      <c r="B118" s="280"/>
      <c r="C118" s="277"/>
      <c r="D118" s="272"/>
      <c r="E118" s="272"/>
      <c r="F118" s="272"/>
      <c r="G118" s="271"/>
      <c r="H118" s="271"/>
      <c r="I118" s="271"/>
      <c r="J118" s="271"/>
      <c r="K118" s="272"/>
      <c r="L118" s="272"/>
      <c r="M118" s="272"/>
      <c r="N118" s="272"/>
      <c r="O118" s="272"/>
      <c r="P118" s="277"/>
      <c r="Q118" s="3028" t="e">
        <f>IF(Q117&lt;1,1,ROUNDUP(Q117,0))</f>
        <v>#VALUE!</v>
      </c>
      <c r="R118" s="3029"/>
      <c r="S118" s="3030"/>
      <c r="T118" s="277"/>
      <c r="U118" s="277"/>
      <c r="V118" s="2979" t="s">
        <v>567</v>
      </c>
      <c r="W118" s="2934"/>
      <c r="X118" s="2934"/>
      <c r="Y118" s="2934"/>
      <c r="Z118" s="2934"/>
      <c r="AA118" s="2934"/>
      <c r="AB118" s="2934"/>
      <c r="AC118" s="2934"/>
      <c r="AD118" s="2934"/>
      <c r="AE118" s="281"/>
    </row>
    <row r="119" spans="2:32" ht="6.75" customHeight="1" thickTop="1">
      <c r="B119" s="280"/>
      <c r="C119" s="277"/>
      <c r="D119" s="272"/>
      <c r="E119" s="272"/>
      <c r="F119" s="272"/>
      <c r="G119" s="271"/>
      <c r="H119" s="271"/>
      <c r="I119" s="271"/>
      <c r="J119" s="271"/>
      <c r="K119" s="272"/>
      <c r="L119" s="272"/>
      <c r="M119" s="272"/>
      <c r="N119" s="272"/>
      <c r="O119" s="272"/>
      <c r="P119" s="277"/>
      <c r="Q119" s="272"/>
      <c r="R119" s="272"/>
      <c r="S119" s="277"/>
      <c r="T119" s="277"/>
      <c r="U119" s="277"/>
      <c r="V119" s="277"/>
      <c r="W119" s="277"/>
      <c r="X119" s="277"/>
      <c r="Y119" s="277"/>
      <c r="Z119" s="277"/>
      <c r="AA119" s="277"/>
      <c r="AB119" s="277"/>
      <c r="AC119" s="277"/>
      <c r="AD119" s="277"/>
      <c r="AE119" s="281"/>
    </row>
    <row r="120" spans="2:32">
      <c r="B120" s="280"/>
      <c r="C120" s="3027" t="s">
        <v>588</v>
      </c>
      <c r="D120" s="3027"/>
      <c r="E120" s="3027"/>
      <c r="F120" s="3027"/>
      <c r="G120" s="3027" t="s">
        <v>568</v>
      </c>
      <c r="H120" s="3031"/>
      <c r="I120" s="3031"/>
      <c r="J120" s="3031"/>
      <c r="K120" s="3031"/>
      <c r="L120" s="3031"/>
      <c r="M120" s="3031"/>
      <c r="N120" s="3031"/>
      <c r="O120" s="3031"/>
      <c r="P120" s="3031"/>
      <c r="Q120" s="3031"/>
      <c r="R120" s="3031"/>
      <c r="S120" s="3031"/>
      <c r="T120" s="3031"/>
      <c r="U120" s="3031"/>
      <c r="V120" s="3031"/>
      <c r="W120" s="3031"/>
      <c r="X120" s="3031"/>
      <c r="Y120" s="3031"/>
      <c r="Z120" s="3031"/>
      <c r="AA120" s="3031"/>
      <c r="AB120" s="3031"/>
      <c r="AC120" s="3031"/>
      <c r="AD120" s="3031"/>
      <c r="AE120" s="3032"/>
    </row>
    <row r="121" spans="2:32">
      <c r="B121" s="280"/>
      <c r="C121" s="3027"/>
      <c r="D121" s="3027"/>
      <c r="E121" s="3027"/>
      <c r="F121" s="3027"/>
      <c r="G121" s="3031"/>
      <c r="H121" s="3031"/>
      <c r="I121" s="3031"/>
      <c r="J121" s="3031"/>
      <c r="K121" s="3031"/>
      <c r="L121" s="3031"/>
      <c r="M121" s="3031"/>
      <c r="N121" s="3031"/>
      <c r="O121" s="3031"/>
      <c r="P121" s="3031"/>
      <c r="Q121" s="3031"/>
      <c r="R121" s="3031"/>
      <c r="S121" s="3031"/>
      <c r="T121" s="3031"/>
      <c r="U121" s="3031"/>
      <c r="V121" s="3031"/>
      <c r="W121" s="3031"/>
      <c r="X121" s="3031"/>
      <c r="Y121" s="3031"/>
      <c r="Z121" s="3031"/>
      <c r="AA121" s="3031"/>
      <c r="AB121" s="3031"/>
      <c r="AC121" s="3031"/>
      <c r="AD121" s="3031"/>
      <c r="AE121" s="3032"/>
    </row>
    <row r="122" spans="2:32">
      <c r="B122" s="280"/>
      <c r="C122" s="338"/>
      <c r="D122" s="338"/>
      <c r="E122" s="338"/>
      <c r="F122" s="338"/>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40"/>
    </row>
    <row r="123" spans="2:32" ht="15" customHeight="1">
      <c r="B123" s="335" t="s">
        <v>592</v>
      </c>
      <c r="C123" s="332"/>
      <c r="D123" s="332"/>
      <c r="E123" s="332"/>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33"/>
      <c r="AB123" s="333"/>
      <c r="AC123" s="333"/>
      <c r="AD123" s="333"/>
      <c r="AE123" s="334"/>
    </row>
    <row r="124" spans="2:32" ht="6.75" customHeight="1" thickBot="1">
      <c r="B124" s="280"/>
      <c r="C124" s="277"/>
      <c r="D124" s="272"/>
      <c r="E124" s="272"/>
      <c r="F124" s="272"/>
      <c r="G124" s="271"/>
      <c r="H124" s="271"/>
      <c r="I124" s="271"/>
      <c r="J124" s="271"/>
      <c r="K124" s="272"/>
      <c r="L124" s="272"/>
      <c r="M124" s="272"/>
      <c r="N124" s="272"/>
      <c r="O124" s="272"/>
      <c r="P124" s="277"/>
      <c r="Q124" s="272"/>
      <c r="R124" s="272"/>
      <c r="S124" s="277"/>
      <c r="T124" s="277"/>
      <c r="U124" s="277"/>
      <c r="V124" s="277"/>
      <c r="W124" s="277"/>
      <c r="X124" s="277"/>
      <c r="Y124" s="277"/>
      <c r="Z124" s="277"/>
      <c r="AA124" s="277"/>
      <c r="AB124" s="277"/>
      <c r="AC124" s="277"/>
      <c r="AD124" s="277"/>
      <c r="AE124" s="281"/>
    </row>
    <row r="125" spans="2:32" ht="18" customHeight="1" thickTop="1" thickBot="1">
      <c r="B125" s="2991" t="s">
        <v>569</v>
      </c>
      <c r="C125" s="2992"/>
      <c r="D125" s="2992"/>
      <c r="E125" s="2992"/>
      <c r="F125" s="2992"/>
      <c r="G125" s="2992"/>
      <c r="H125" s="2992"/>
      <c r="I125" s="2992"/>
      <c r="J125" s="2992"/>
      <c r="K125" s="2993" t="str">
        <f>IF(K105="","",K105)</f>
        <v/>
      </c>
      <c r="L125" s="2994"/>
      <c r="M125" s="2995"/>
      <c r="N125" s="272"/>
      <c r="O125" s="2975" t="s">
        <v>570</v>
      </c>
      <c r="P125" s="277"/>
      <c r="Q125" s="2939" t="s">
        <v>593</v>
      </c>
      <c r="R125" s="2939"/>
      <c r="S125" s="2984" t="e">
        <f>IF(Q112="","",Q112)</f>
        <v>#VALUE!</v>
      </c>
      <c r="T125" s="2985"/>
      <c r="U125" s="2986"/>
      <c r="V125" s="277"/>
      <c r="W125" s="277"/>
      <c r="X125" s="277"/>
      <c r="Y125" s="277"/>
      <c r="Z125" s="277"/>
      <c r="AA125" s="277"/>
      <c r="AB125" s="277"/>
      <c r="AC125" s="277"/>
      <c r="AD125" s="277"/>
      <c r="AE125" s="281"/>
    </row>
    <row r="126" spans="2:32" ht="13.2" thickTop="1" thickBot="1">
      <c r="B126" s="2991"/>
      <c r="C126" s="2992"/>
      <c r="D126" s="2992"/>
      <c r="E126" s="2992"/>
      <c r="F126" s="2992"/>
      <c r="G126" s="2992"/>
      <c r="H126" s="2992"/>
      <c r="I126" s="2992"/>
      <c r="J126" s="2992"/>
      <c r="K126" s="2996"/>
      <c r="L126" s="2997"/>
      <c r="M126" s="2998"/>
      <c r="N126" s="270"/>
      <c r="O126" s="2975"/>
      <c r="P126" s="270"/>
      <c r="Q126" s="2939" t="s">
        <v>595</v>
      </c>
      <c r="R126" s="2939"/>
      <c r="S126" s="270"/>
      <c r="T126" s="270"/>
      <c r="U126" s="270"/>
      <c r="V126" s="277"/>
      <c r="W126" s="277"/>
      <c r="X126" s="270"/>
      <c r="Y126" s="270"/>
      <c r="Z126" s="270"/>
      <c r="AA126" s="270"/>
      <c r="AB126" s="270"/>
      <c r="AC126" s="270"/>
      <c r="AD126" s="270"/>
      <c r="AE126" s="269"/>
      <c r="AF126" s="270"/>
    </row>
    <row r="127" spans="2:32" ht="18" customHeight="1" thickTop="1" thickBot="1">
      <c r="B127" s="2991"/>
      <c r="C127" s="2992"/>
      <c r="D127" s="2992"/>
      <c r="E127" s="2992"/>
      <c r="F127" s="2992"/>
      <c r="G127" s="2992"/>
      <c r="H127" s="2992"/>
      <c r="I127" s="2992"/>
      <c r="J127" s="2992"/>
      <c r="K127" s="2999"/>
      <c r="L127" s="3000"/>
      <c r="M127" s="3001"/>
      <c r="N127" s="270"/>
      <c r="O127" s="2975"/>
      <c r="P127" s="277"/>
      <c r="Q127" s="2939" t="s">
        <v>594</v>
      </c>
      <c r="R127" s="2939"/>
      <c r="S127" s="2984" t="e">
        <f>IF(Q118="","",Q118)</f>
        <v>#VALUE!</v>
      </c>
      <c r="T127" s="2985"/>
      <c r="U127" s="2986"/>
      <c r="V127" s="277"/>
      <c r="W127" s="277"/>
      <c r="X127" s="277"/>
      <c r="Y127" s="277"/>
      <c r="Z127" s="277"/>
      <c r="AA127" s="277"/>
      <c r="AB127" s="277"/>
      <c r="AC127" s="277"/>
      <c r="AD127" s="277"/>
      <c r="AE127" s="281"/>
    </row>
    <row r="128" spans="2:32" ht="12.6" thickTop="1">
      <c r="B128" s="326"/>
      <c r="C128" s="294"/>
      <c r="D128" s="341"/>
      <c r="E128" s="341"/>
      <c r="F128" s="341"/>
      <c r="G128" s="237"/>
      <c r="H128" s="237"/>
      <c r="I128" s="237"/>
      <c r="J128" s="342"/>
      <c r="K128" s="343"/>
      <c r="L128" s="343"/>
      <c r="M128" s="341"/>
      <c r="N128" s="341"/>
      <c r="O128" s="341"/>
      <c r="P128" s="341"/>
      <c r="Q128" s="341"/>
      <c r="R128" s="294"/>
      <c r="S128" s="294"/>
      <c r="T128" s="294"/>
      <c r="U128" s="294"/>
      <c r="V128" s="294"/>
      <c r="W128" s="294"/>
      <c r="X128" s="294"/>
      <c r="Y128" s="294"/>
      <c r="Z128" s="294"/>
      <c r="AA128" s="294"/>
      <c r="AB128" s="294"/>
      <c r="AC128" s="294"/>
      <c r="AD128" s="294"/>
      <c r="AE128" s="344"/>
    </row>
    <row r="129" spans="2:31">
      <c r="B129" s="280"/>
      <c r="C129" s="277"/>
      <c r="D129" s="272"/>
      <c r="E129" s="272"/>
      <c r="F129" s="272"/>
      <c r="G129" s="194"/>
      <c r="H129" s="194"/>
      <c r="I129" s="194"/>
      <c r="J129" s="271"/>
      <c r="K129" s="258"/>
      <c r="L129" s="258"/>
      <c r="M129" s="272"/>
      <c r="N129" s="272"/>
      <c r="O129" s="272"/>
      <c r="P129" s="272"/>
      <c r="Q129" s="272"/>
      <c r="R129" s="277"/>
      <c r="S129" s="277"/>
      <c r="T129" s="277"/>
      <c r="U129" s="277"/>
      <c r="V129" s="277"/>
      <c r="W129" s="277"/>
      <c r="X129" s="277"/>
      <c r="Y129" s="277"/>
      <c r="Z129" s="277"/>
      <c r="AA129" s="277"/>
      <c r="AB129" s="277"/>
      <c r="AC129" s="277"/>
      <c r="AD129" s="277"/>
      <c r="AE129" s="281"/>
    </row>
    <row r="130" spans="2:31">
      <c r="B130" s="2987" t="s">
        <v>1031</v>
      </c>
      <c r="C130" s="2988"/>
      <c r="D130" s="300" t="s">
        <v>571</v>
      </c>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2"/>
    </row>
    <row r="131" spans="2:31">
      <c r="B131" s="313"/>
      <c r="C131" s="314"/>
      <c r="D131" s="2989" t="s">
        <v>662</v>
      </c>
      <c r="E131" s="2989"/>
      <c r="F131" s="2989"/>
      <c r="G131" s="2989"/>
      <c r="H131" s="2989"/>
      <c r="I131" s="2989"/>
      <c r="J131" s="2989"/>
      <c r="K131" s="2989"/>
      <c r="L131" s="2989"/>
      <c r="M131" s="2989"/>
      <c r="N131" s="2989"/>
      <c r="O131" s="2989"/>
      <c r="P131" s="2989"/>
      <c r="Q131" s="2989"/>
      <c r="R131" s="2989"/>
      <c r="S131" s="2989"/>
      <c r="T131" s="2989"/>
      <c r="U131" s="2989"/>
      <c r="V131" s="2989"/>
      <c r="W131" s="2989"/>
      <c r="X131" s="2989"/>
      <c r="Y131" s="2989"/>
      <c r="Z131" s="2989"/>
      <c r="AA131" s="2989"/>
      <c r="AB131" s="2989"/>
      <c r="AC131" s="2989"/>
      <c r="AD131" s="2989"/>
      <c r="AE131" s="2990"/>
    </row>
    <row r="132" spans="2:31">
      <c r="B132" s="313"/>
      <c r="C132" s="314"/>
      <c r="D132" s="2989"/>
      <c r="E132" s="2989"/>
      <c r="F132" s="2989"/>
      <c r="G132" s="2989"/>
      <c r="H132" s="2989"/>
      <c r="I132" s="2989"/>
      <c r="J132" s="2989"/>
      <c r="K132" s="2989"/>
      <c r="L132" s="2989"/>
      <c r="M132" s="2989"/>
      <c r="N132" s="2989"/>
      <c r="O132" s="2989"/>
      <c r="P132" s="2989"/>
      <c r="Q132" s="2989"/>
      <c r="R132" s="2989"/>
      <c r="S132" s="2989"/>
      <c r="T132" s="2989"/>
      <c r="U132" s="2989"/>
      <c r="V132" s="2989"/>
      <c r="W132" s="2989"/>
      <c r="X132" s="2989"/>
      <c r="Y132" s="2989"/>
      <c r="Z132" s="2989"/>
      <c r="AA132" s="2989"/>
      <c r="AB132" s="2989"/>
      <c r="AC132" s="2989"/>
      <c r="AD132" s="2989"/>
      <c r="AE132" s="2990"/>
    </row>
    <row r="133" spans="2:31">
      <c r="B133" s="608"/>
      <c r="C133" s="600"/>
      <c r="D133" s="600"/>
      <c r="E133" s="600"/>
      <c r="F133" s="600"/>
      <c r="G133" s="600"/>
      <c r="H133" s="600"/>
      <c r="I133" s="600"/>
      <c r="J133" s="600"/>
      <c r="K133" s="600"/>
      <c r="L133" s="600"/>
      <c r="M133" s="600"/>
      <c r="N133" s="600"/>
      <c r="O133" s="600"/>
      <c r="P133" s="600"/>
      <c r="Q133" s="600"/>
      <c r="R133" s="600"/>
      <c r="S133" s="600"/>
      <c r="T133" s="600"/>
      <c r="U133" s="600"/>
      <c r="V133" s="600"/>
      <c r="W133" s="600"/>
      <c r="X133" s="600"/>
      <c r="Y133" s="600"/>
      <c r="Z133" s="600"/>
      <c r="AA133" s="600"/>
      <c r="AB133" s="600"/>
      <c r="AC133" s="600"/>
      <c r="AD133" s="600"/>
      <c r="AE133" s="601"/>
    </row>
    <row r="134" spans="2:31">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row>
    <row r="135" spans="2:31">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row>
    <row r="136" spans="2:31">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row>
    <row r="137" spans="2:31">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row>
  </sheetData>
  <mergeCells count="115">
    <mergeCell ref="F8:G8"/>
    <mergeCell ref="H8:I8"/>
    <mergeCell ref="K8:L8"/>
    <mergeCell ref="V117:AD117"/>
    <mergeCell ref="V118:AD118"/>
    <mergeCell ref="C120:F121"/>
    <mergeCell ref="Q112:S112"/>
    <mergeCell ref="Q118:S118"/>
    <mergeCell ref="G120:AE121"/>
    <mergeCell ref="O111:P111"/>
    <mergeCell ref="Q111:S111"/>
    <mergeCell ref="G117:I117"/>
    <mergeCell ref="L117:M117"/>
    <mergeCell ref="O117:P117"/>
    <mergeCell ref="Q117:S117"/>
    <mergeCell ref="G111:I111"/>
    <mergeCell ref="L111:M111"/>
    <mergeCell ref="V112:AD112"/>
    <mergeCell ref="W22:X22"/>
    <mergeCell ref="Y22:AA22"/>
    <mergeCell ref="Y32:AA32"/>
    <mergeCell ref="AD32:AE32"/>
    <mergeCell ref="AB51:AC51"/>
    <mergeCell ref="S33:T33"/>
    <mergeCell ref="B1:E1"/>
    <mergeCell ref="F1:AE1"/>
    <mergeCell ref="B2:AE2"/>
    <mergeCell ref="B3:AE3"/>
    <mergeCell ref="Q102:AE102"/>
    <mergeCell ref="Q105:AE105"/>
    <mergeCell ref="O7:P7"/>
    <mergeCell ref="R7:S7"/>
    <mergeCell ref="U7:AE7"/>
    <mergeCell ref="B8:E8"/>
    <mergeCell ref="B103:J103"/>
    <mergeCell ref="K103:M103"/>
    <mergeCell ref="B105:J105"/>
    <mergeCell ref="K105:M105"/>
    <mergeCell ref="B101:J101"/>
    <mergeCell ref="K101:M101"/>
    <mergeCell ref="B6:E6"/>
    <mergeCell ref="B7:E7"/>
    <mergeCell ref="F7:G7"/>
    <mergeCell ref="I7:J7"/>
    <mergeCell ref="M7:N7"/>
    <mergeCell ref="E62:O66"/>
    <mergeCell ref="E40:O43"/>
    <mergeCell ref="E35:O39"/>
    <mergeCell ref="S125:U125"/>
    <mergeCell ref="Q126:R126"/>
    <mergeCell ref="Q125:R125"/>
    <mergeCell ref="B130:C130"/>
    <mergeCell ref="D131:AE132"/>
    <mergeCell ref="S127:U127"/>
    <mergeCell ref="B125:J127"/>
    <mergeCell ref="K125:M127"/>
    <mergeCell ref="O125:O127"/>
    <mergeCell ref="Q127:R127"/>
    <mergeCell ref="B5:E5"/>
    <mergeCell ref="F5:AE5"/>
    <mergeCell ref="Q103:AE103"/>
    <mergeCell ref="Q101:AE101"/>
    <mergeCell ref="V111:AD111"/>
    <mergeCell ref="Y11:AA11"/>
    <mergeCell ref="L11:N11"/>
    <mergeCell ref="AD23:AE23"/>
    <mergeCell ref="P11:X11"/>
    <mergeCell ref="E20:F20"/>
    <mergeCell ref="E24:F24"/>
    <mergeCell ref="E30:F30"/>
    <mergeCell ref="E34:F34"/>
    <mergeCell ref="L12:N12"/>
    <mergeCell ref="B15:AE15"/>
    <mergeCell ref="AD24:AE24"/>
    <mergeCell ref="S29:AD30"/>
    <mergeCell ref="AD22:AE22"/>
    <mergeCell ref="C11:K11"/>
    <mergeCell ref="E60:F60"/>
    <mergeCell ref="S19:AD20"/>
    <mergeCell ref="S23:T23"/>
    <mergeCell ref="W23:X23"/>
    <mergeCell ref="S22:V22"/>
    <mergeCell ref="AD33:AE33"/>
    <mergeCell ref="S32:V32"/>
    <mergeCell ref="W32:X32"/>
    <mergeCell ref="AD34:AE34"/>
    <mergeCell ref="S59:V59"/>
    <mergeCell ref="W59:X59"/>
    <mergeCell ref="Y59:AA59"/>
    <mergeCell ref="H51:I51"/>
    <mergeCell ref="M51:N51"/>
    <mergeCell ref="B97:AE97"/>
    <mergeCell ref="C12:K12"/>
    <mergeCell ref="AD59:AE59"/>
    <mergeCell ref="S60:T60"/>
    <mergeCell ref="W60:X60"/>
    <mergeCell ref="AD60:AE60"/>
    <mergeCell ref="E81:O86"/>
    <mergeCell ref="T62:AD66"/>
    <mergeCell ref="E77:O77"/>
    <mergeCell ref="E57:F57"/>
    <mergeCell ref="E51:G51"/>
    <mergeCell ref="T51:V51"/>
    <mergeCell ref="W51:X51"/>
    <mergeCell ref="E91:O93"/>
    <mergeCell ref="E87:O90"/>
    <mergeCell ref="AD61:AE61"/>
    <mergeCell ref="T48:AD49"/>
    <mergeCell ref="E44:O47"/>
    <mergeCell ref="E48:O49"/>
    <mergeCell ref="E78:O80"/>
    <mergeCell ref="E71:O74"/>
    <mergeCell ref="E67:O70"/>
    <mergeCell ref="S57:AD58"/>
    <mergeCell ref="W33:X33"/>
  </mergeCells>
  <phoneticPr fontId="3"/>
  <dataValidations count="2">
    <dataValidation type="list" allowBlank="1" showInputMessage="1" showErrorMessage="1" sqref="G6 P6 W6 C19 C22 C29 C32 C57 C59 R19 R29 R57" xr:uid="{00000000-0002-0000-0800-000000000000}">
      <formula1>$AH$5:$AH$7</formula1>
    </dataValidation>
    <dataValidation type="list" allowBlank="1" showInputMessage="1" showErrorMessage="1" sqref="K103:M103" xr:uid="{00000000-0002-0000-0800-000001000000}">
      <formula1>$AI$5:$AI$9</formula1>
    </dataValidation>
  </dataValidations>
  <printOptions horizontalCentered="1"/>
  <pageMargins left="0.59055118110236227" right="0.19685039370078741" top="0.19685039370078741" bottom="0.19685039370078741" header="0.31496062992125984" footer="0.31496062992125984"/>
  <pageSetup paperSize="9" scale="79" fitToWidth="0" fitToHeight="0" orientation="portrait" r:id="rId1"/>
  <rowBreaks count="1" manualBreakCount="1">
    <brk id="94" max="31"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51"/>
  <sheetViews>
    <sheetView view="pageBreakPreview" zoomScaleNormal="100" zoomScaleSheetLayoutView="100" workbookViewId="0">
      <selection activeCell="G30" sqref="G30"/>
    </sheetView>
  </sheetViews>
  <sheetFormatPr defaultColWidth="9" defaultRowHeight="13.2"/>
  <cols>
    <col min="1" max="1" width="0.88671875" style="617" customWidth="1"/>
    <col min="2" max="13" width="6.6640625" style="617" customWidth="1"/>
    <col min="14" max="15" width="7.109375" style="617" customWidth="1"/>
    <col min="16" max="16" width="1" style="617" customWidth="1"/>
    <col min="17" max="17" width="2" style="617" customWidth="1"/>
    <col min="18" max="16384" width="9" style="617"/>
  </cols>
  <sheetData>
    <row r="1" spans="2:29">
      <c r="B1" s="617" t="s">
        <v>1105</v>
      </c>
    </row>
    <row r="2" spans="2:29" ht="24" customHeight="1">
      <c r="B2" s="3073" t="s">
        <v>1058</v>
      </c>
      <c r="C2" s="3074"/>
      <c r="D2" s="3074"/>
      <c r="E2" s="3074"/>
      <c r="F2" s="3074"/>
      <c r="G2" s="3074"/>
      <c r="H2" s="3074"/>
      <c r="I2" s="3074"/>
      <c r="J2" s="3074"/>
      <c r="K2" s="3074"/>
      <c r="L2" s="3074"/>
      <c r="M2" s="3075"/>
      <c r="N2" s="3075"/>
      <c r="O2" s="3075"/>
      <c r="R2" s="315">
        <v>28</v>
      </c>
    </row>
    <row r="3" spans="2:29" ht="11.25" customHeight="1">
      <c r="R3" s="315">
        <v>29</v>
      </c>
    </row>
    <row r="4" spans="2:29" ht="30" customHeight="1">
      <c r="B4" s="3076" t="s">
        <v>1059</v>
      </c>
      <c r="C4" s="3076"/>
      <c r="D4" s="3076"/>
      <c r="E4" s="3076"/>
      <c r="F4" s="3076"/>
      <c r="G4" s="3076"/>
      <c r="H4" s="3076"/>
      <c r="I4" s="3076"/>
      <c r="J4" s="3076"/>
      <c r="K4" s="3076"/>
      <c r="L4" s="3076"/>
      <c r="M4" s="3076"/>
      <c r="N4" s="3076"/>
      <c r="O4" s="3076"/>
      <c r="P4" s="353"/>
      <c r="Q4" s="353"/>
      <c r="R4" s="315">
        <v>30</v>
      </c>
      <c r="S4" s="353"/>
      <c r="T4" s="353"/>
      <c r="U4" s="353"/>
      <c r="V4" s="353"/>
      <c r="W4" s="353"/>
      <c r="X4" s="353"/>
      <c r="Y4" s="353"/>
      <c r="Z4" s="353"/>
      <c r="AA4" s="353"/>
      <c r="AB4" s="353"/>
      <c r="AC4" s="353"/>
    </row>
    <row r="5" spans="2:29" ht="16.5" customHeight="1">
      <c r="B5" s="625"/>
      <c r="C5" s="625"/>
      <c r="D5" s="625"/>
      <c r="E5" s="625"/>
      <c r="F5" s="625"/>
      <c r="G5" s="625"/>
      <c r="H5" s="625"/>
      <c r="I5" s="625"/>
      <c r="J5" s="625"/>
      <c r="K5" s="625"/>
      <c r="L5" s="625"/>
      <c r="M5" s="625"/>
      <c r="N5" s="625"/>
      <c r="O5" s="625"/>
      <c r="P5" s="353"/>
      <c r="Q5" s="353"/>
      <c r="R5" s="315">
        <v>31</v>
      </c>
      <c r="S5" s="353"/>
      <c r="T5" s="353"/>
      <c r="U5" s="353"/>
      <c r="V5" s="353"/>
      <c r="W5" s="353"/>
      <c r="X5" s="353"/>
      <c r="Y5" s="353"/>
      <c r="Z5" s="353"/>
      <c r="AA5" s="353"/>
      <c r="AB5" s="353"/>
      <c r="AC5" s="353"/>
    </row>
    <row r="6" spans="2:29" ht="24" customHeight="1">
      <c r="B6" s="3058" t="s">
        <v>1060</v>
      </c>
      <c r="C6" s="3058"/>
      <c r="D6" s="3058"/>
      <c r="E6" s="3058"/>
      <c r="F6" s="3058"/>
      <c r="G6" s="3058"/>
      <c r="H6" s="3058"/>
      <c r="I6" s="3058"/>
      <c r="J6" s="3058"/>
      <c r="K6" s="3058"/>
      <c r="L6" s="3058"/>
      <c r="M6" s="3058"/>
      <c r="N6" s="3058"/>
      <c r="O6" s="3058"/>
      <c r="R6" s="315"/>
    </row>
    <row r="7" spans="2:29">
      <c r="B7" s="3077" t="s">
        <v>1061</v>
      </c>
      <c r="C7" s="3077"/>
      <c r="D7" s="3077"/>
      <c r="E7" s="3077"/>
      <c r="F7" s="3077"/>
      <c r="G7" s="3077"/>
      <c r="H7" s="3077"/>
      <c r="I7" s="3077"/>
      <c r="J7" s="3077"/>
      <c r="K7" s="3077"/>
      <c r="L7" s="3077"/>
      <c r="M7" s="3077"/>
      <c r="N7" s="3077"/>
      <c r="O7" s="3077"/>
    </row>
    <row r="8" spans="2:29" ht="20.25" customHeight="1">
      <c r="B8" s="617" t="s">
        <v>1062</v>
      </c>
    </row>
    <row r="9" spans="2:29" ht="23.25" customHeight="1">
      <c r="B9" s="619"/>
      <c r="C9" s="624"/>
      <c r="D9" s="624"/>
      <c r="E9" s="624"/>
      <c r="F9" s="626" t="str">
        <f>IF(L9="","",L9-1)</f>
        <v/>
      </c>
      <c r="G9" s="627" t="s">
        <v>34</v>
      </c>
      <c r="H9" s="624"/>
      <c r="I9" s="621"/>
      <c r="J9" s="622"/>
      <c r="K9" s="628"/>
      <c r="L9" s="629"/>
      <c r="M9" s="630" t="s">
        <v>34</v>
      </c>
      <c r="N9" s="3078" t="s">
        <v>1063</v>
      </c>
      <c r="O9" s="3078" t="s">
        <v>1064</v>
      </c>
    </row>
    <row r="10" spans="2:29" ht="26.25" customHeight="1" thickBot="1">
      <c r="B10" s="631" t="s">
        <v>302</v>
      </c>
      <c r="C10" s="631" t="s">
        <v>126</v>
      </c>
      <c r="D10" s="631" t="s">
        <v>127</v>
      </c>
      <c r="E10" s="631" t="s">
        <v>128</v>
      </c>
      <c r="F10" s="631" t="s">
        <v>129</v>
      </c>
      <c r="G10" s="631" t="s">
        <v>130</v>
      </c>
      <c r="H10" s="610" t="s">
        <v>1065</v>
      </c>
      <c r="I10" s="631" t="s">
        <v>1066</v>
      </c>
      <c r="J10" s="631" t="s">
        <v>1067</v>
      </c>
      <c r="K10" s="631" t="s">
        <v>131</v>
      </c>
      <c r="L10" s="631" t="s">
        <v>132</v>
      </c>
      <c r="M10" s="609" t="s">
        <v>133</v>
      </c>
      <c r="N10" s="3079"/>
      <c r="O10" s="3080"/>
    </row>
    <row r="11" spans="2:29" ht="36" customHeight="1" thickBot="1">
      <c r="B11" s="632"/>
      <c r="C11" s="633"/>
      <c r="D11" s="633"/>
      <c r="E11" s="633"/>
      <c r="F11" s="633"/>
      <c r="G11" s="633"/>
      <c r="H11" s="633"/>
      <c r="I11" s="633"/>
      <c r="J11" s="633"/>
      <c r="K11" s="633"/>
      <c r="L11" s="634"/>
      <c r="M11" s="635"/>
      <c r="N11" s="636">
        <f>SUM(B11:L11)</f>
        <v>0</v>
      </c>
      <c r="O11" s="637" t="str">
        <f>IF(N11=0,"",ROUND(N11/11,2))</f>
        <v/>
      </c>
    </row>
    <row r="12" spans="2:29" ht="14.4">
      <c r="B12" s="86" t="s">
        <v>1068</v>
      </c>
      <c r="N12" s="3070" t="s">
        <v>1069</v>
      </c>
      <c r="O12" s="3070"/>
    </row>
    <row r="13" spans="2:29">
      <c r="B13" s="3071" t="s">
        <v>1070</v>
      </c>
      <c r="C13" s="3072"/>
      <c r="D13" s="3072"/>
      <c r="E13" s="3072"/>
      <c r="F13" s="3072"/>
      <c r="G13" s="3072"/>
      <c r="H13" s="3072"/>
      <c r="I13" s="3072"/>
      <c r="J13" s="3072"/>
      <c r="K13" s="3072"/>
      <c r="L13" s="3072"/>
      <c r="M13" s="3072"/>
      <c r="N13" s="3072"/>
      <c r="O13" s="3072"/>
    </row>
    <row r="14" spans="2:29" ht="11.25" customHeight="1"/>
    <row r="15" spans="2:29" ht="20.100000000000001" customHeight="1">
      <c r="B15" s="617" t="s">
        <v>1071</v>
      </c>
    </row>
    <row r="16" spans="2:29" ht="20.100000000000001" customHeight="1">
      <c r="C16" s="3054" t="s">
        <v>1072</v>
      </c>
      <c r="D16" s="3055"/>
      <c r="E16" s="3055"/>
      <c r="F16" s="3055"/>
      <c r="G16" s="3055"/>
      <c r="H16" s="3056"/>
      <c r="J16" s="3044" t="s">
        <v>1073</v>
      </c>
      <c r="K16" s="3045"/>
      <c r="L16" s="3045"/>
      <c r="M16" s="3055"/>
      <c r="N16" s="3055"/>
      <c r="O16" s="3056"/>
    </row>
    <row r="17" spans="2:18" ht="20.100000000000001" customHeight="1">
      <c r="C17" s="3064" t="s">
        <v>1074</v>
      </c>
      <c r="D17" s="3065"/>
      <c r="E17" s="3066"/>
      <c r="F17" s="3067" t="s">
        <v>1075</v>
      </c>
      <c r="G17" s="3067"/>
      <c r="H17" s="3067"/>
      <c r="J17" s="3068" t="s">
        <v>1076</v>
      </c>
      <c r="K17" s="3068"/>
      <c r="L17" s="3068"/>
      <c r="M17" s="3067" t="s">
        <v>1075</v>
      </c>
      <c r="N17" s="3067"/>
      <c r="O17" s="3067"/>
    </row>
    <row r="18" spans="2:18" ht="28.5" customHeight="1">
      <c r="C18" s="3060" t="s">
        <v>1077</v>
      </c>
      <c r="D18" s="3061"/>
      <c r="E18" s="3062"/>
      <c r="F18" s="3063" t="s">
        <v>1078</v>
      </c>
      <c r="G18" s="3063"/>
      <c r="H18" s="3063"/>
      <c r="J18" s="3069" t="s">
        <v>1079</v>
      </c>
      <c r="K18" s="3069"/>
      <c r="L18" s="3069"/>
      <c r="M18" s="3063" t="s">
        <v>1078</v>
      </c>
      <c r="N18" s="3063"/>
      <c r="O18" s="3063"/>
    </row>
    <row r="19" spans="2:18" ht="28.5" customHeight="1">
      <c r="C19" s="3060" t="s">
        <v>1080</v>
      </c>
      <c r="D19" s="3061"/>
      <c r="E19" s="3062"/>
      <c r="F19" s="3063" t="s">
        <v>1081</v>
      </c>
      <c r="G19" s="3063"/>
      <c r="H19" s="3063"/>
      <c r="J19" s="2155" t="s">
        <v>1082</v>
      </c>
      <c r="K19" s="2156"/>
      <c r="L19" s="2157"/>
      <c r="M19" s="638" t="s">
        <v>1081</v>
      </c>
      <c r="N19" s="638"/>
      <c r="O19" s="638"/>
    </row>
    <row r="20" spans="2:18" ht="20.100000000000001" customHeight="1">
      <c r="C20" s="3054" t="s">
        <v>1083</v>
      </c>
      <c r="D20" s="3055"/>
      <c r="E20" s="3056"/>
      <c r="F20" s="3063" t="s">
        <v>1084</v>
      </c>
      <c r="G20" s="3063"/>
      <c r="H20" s="3063"/>
      <c r="J20" s="2148" t="s">
        <v>1083</v>
      </c>
      <c r="K20" s="2149"/>
      <c r="L20" s="2150"/>
      <c r="M20" s="615" t="s">
        <v>1085</v>
      </c>
      <c r="N20" s="615"/>
      <c r="O20" s="615"/>
    </row>
    <row r="21" spans="2:18" ht="20.100000000000001" customHeight="1">
      <c r="C21" s="390"/>
      <c r="D21" s="390"/>
      <c r="E21" s="390"/>
      <c r="F21" s="390"/>
      <c r="G21" s="390"/>
      <c r="H21" s="390"/>
    </row>
    <row r="22" spans="2:18" ht="27" customHeight="1">
      <c r="B22" s="3057" t="s">
        <v>1086</v>
      </c>
      <c r="C22" s="3057"/>
      <c r="D22" s="3057"/>
      <c r="E22" s="3057"/>
      <c r="F22" s="3057"/>
      <c r="G22" s="3057"/>
      <c r="H22" s="3057"/>
      <c r="I22" s="3057"/>
      <c r="J22" s="3057"/>
      <c r="K22" s="3057"/>
      <c r="L22" s="3057"/>
      <c r="M22" s="3057"/>
      <c r="N22" s="3057"/>
      <c r="O22" s="3057"/>
    </row>
    <row r="23" spans="2:18" ht="11.25" customHeight="1">
      <c r="B23" s="611"/>
      <c r="C23" s="611"/>
      <c r="D23" s="611"/>
      <c r="E23" s="611"/>
      <c r="F23" s="611"/>
      <c r="G23" s="611"/>
      <c r="H23" s="611"/>
      <c r="I23" s="611"/>
      <c r="J23" s="611"/>
      <c r="K23" s="611"/>
      <c r="L23" s="611"/>
      <c r="M23" s="611"/>
      <c r="N23" s="611"/>
      <c r="O23" s="611"/>
    </row>
    <row r="24" spans="2:18" ht="27" customHeight="1">
      <c r="B24" s="3057" t="s">
        <v>1087</v>
      </c>
      <c r="C24" s="3057"/>
      <c r="D24" s="3057"/>
      <c r="E24" s="3057"/>
      <c r="F24" s="3057"/>
      <c r="G24" s="3057"/>
      <c r="H24" s="3057"/>
      <c r="I24" s="3057"/>
      <c r="J24" s="3057"/>
      <c r="K24" s="3057"/>
      <c r="L24" s="3057"/>
      <c r="M24" s="3057"/>
      <c r="N24" s="3057"/>
      <c r="O24" s="3057"/>
    </row>
    <row r="25" spans="2:18" ht="11.25" customHeight="1">
      <c r="B25" s="611"/>
      <c r="C25" s="611"/>
      <c r="D25" s="611"/>
      <c r="E25" s="611"/>
      <c r="F25" s="611"/>
      <c r="G25" s="611"/>
      <c r="H25" s="611"/>
      <c r="I25" s="611"/>
      <c r="J25" s="611"/>
      <c r="K25" s="611"/>
      <c r="L25" s="611"/>
      <c r="M25" s="611"/>
      <c r="N25" s="611"/>
      <c r="O25" s="611"/>
    </row>
    <row r="26" spans="2:18" ht="27" customHeight="1">
      <c r="B26" s="3057" t="s">
        <v>1088</v>
      </c>
      <c r="C26" s="3057"/>
      <c r="D26" s="3057"/>
      <c r="E26" s="3057"/>
      <c r="F26" s="3057"/>
      <c r="G26" s="3057"/>
      <c r="H26" s="3057"/>
      <c r="I26" s="3057"/>
      <c r="J26" s="3057"/>
      <c r="K26" s="3057"/>
      <c r="L26" s="3057"/>
      <c r="M26" s="3057"/>
      <c r="N26" s="3057"/>
      <c r="O26" s="3057"/>
    </row>
    <row r="27" spans="2:18" ht="19.5" customHeight="1">
      <c r="C27" s="390"/>
      <c r="D27" s="390"/>
      <c r="E27" s="390"/>
      <c r="F27" s="390"/>
      <c r="G27" s="390"/>
      <c r="H27" s="390"/>
      <c r="I27" s="390"/>
    </row>
    <row r="28" spans="2:18" ht="25.05" customHeight="1">
      <c r="B28" s="3052" t="s">
        <v>1100</v>
      </c>
      <c r="C28" s="3053"/>
      <c r="D28" s="3053"/>
      <c r="E28" s="3053"/>
      <c r="F28" s="3053"/>
      <c r="G28" s="3053"/>
      <c r="H28" s="3053"/>
      <c r="I28" s="3053"/>
      <c r="J28" s="3053"/>
      <c r="K28" s="3053"/>
      <c r="L28" s="3053"/>
      <c r="M28" s="3053"/>
      <c r="N28" s="3053"/>
      <c r="O28" s="3053"/>
    </row>
    <row r="29" spans="2:18" ht="7.5" customHeight="1"/>
    <row r="30" spans="2:18" ht="25.05" customHeight="1">
      <c r="B30" s="2210" t="s">
        <v>1101</v>
      </c>
      <c r="C30" s="2210"/>
      <c r="D30" s="2210"/>
      <c r="E30" s="2210"/>
      <c r="F30" s="2210"/>
      <c r="G30" s="649" t="str">
        <f>IF($O$11&lt;=750,$R$45,$R$46)</f>
        <v>-</v>
      </c>
      <c r="H30" s="3054" t="s">
        <v>1102</v>
      </c>
      <c r="I30" s="3055"/>
      <c r="J30" s="3055"/>
      <c r="K30" s="3055"/>
      <c r="L30" s="3055"/>
      <c r="M30" s="3056"/>
      <c r="N30" s="390"/>
      <c r="O30" s="390"/>
      <c r="R30" s="1021" t="s">
        <v>525</v>
      </c>
    </row>
    <row r="31" spans="2:18" ht="25.05" customHeight="1">
      <c r="B31" s="2210" t="s">
        <v>1763</v>
      </c>
      <c r="C31" s="2210"/>
      <c r="D31" s="2210"/>
      <c r="E31" s="2210"/>
      <c r="F31" s="2210"/>
      <c r="G31" s="649" t="str">
        <f>IF($O$11&gt;750,$R$45,$R$46)</f>
        <v>〇</v>
      </c>
      <c r="H31" s="3044" t="s">
        <v>1764</v>
      </c>
      <c r="I31" s="3045"/>
      <c r="J31" s="3045"/>
      <c r="K31" s="3045"/>
      <c r="L31" s="3045"/>
      <c r="M31" s="3046"/>
      <c r="N31" s="390"/>
      <c r="O31" s="390"/>
      <c r="R31" s="1021" t="s">
        <v>1103</v>
      </c>
    </row>
    <row r="32" spans="2:18" ht="25.05" customHeight="1">
      <c r="B32" s="1062"/>
      <c r="C32" s="1062"/>
      <c r="D32" s="1062"/>
      <c r="E32" s="1062"/>
      <c r="F32" s="1062"/>
      <c r="G32" s="1063"/>
      <c r="H32" s="1022"/>
      <c r="I32" s="1022"/>
      <c r="J32" s="1022"/>
      <c r="K32" s="1022"/>
      <c r="L32" s="1022"/>
      <c r="M32" s="1022"/>
      <c r="N32" s="390"/>
      <c r="O32" s="390"/>
      <c r="R32" s="1062"/>
    </row>
    <row r="33" spans="2:18" ht="25.5" customHeight="1">
      <c r="B33" s="3058" t="s">
        <v>1089</v>
      </c>
      <c r="C33" s="3058"/>
      <c r="D33" s="3058"/>
      <c r="E33" s="3058"/>
      <c r="F33" s="3058"/>
      <c r="G33" s="3058"/>
      <c r="H33" s="3058"/>
      <c r="I33" s="3058"/>
      <c r="J33" s="3058"/>
      <c r="K33" s="3058"/>
      <c r="L33" s="3058"/>
      <c r="M33" s="3058"/>
      <c r="N33" s="3058"/>
      <c r="O33" s="3058"/>
    </row>
    <row r="34" spans="2:18" ht="25.5" customHeight="1">
      <c r="B34" s="3059" t="s">
        <v>1090</v>
      </c>
      <c r="C34" s="3059"/>
      <c r="D34" s="3059"/>
      <c r="E34" s="3059"/>
      <c r="F34" s="3059"/>
      <c r="G34" s="3059"/>
      <c r="H34" s="3059"/>
      <c r="I34" s="3059"/>
      <c r="J34" s="3059"/>
      <c r="K34" s="3059"/>
      <c r="L34" s="3059"/>
      <c r="M34" s="3059"/>
      <c r="N34" s="3059"/>
      <c r="O34" s="3059"/>
    </row>
    <row r="35" spans="2:18">
      <c r="B35" s="3043" t="s">
        <v>1091</v>
      </c>
      <c r="C35" s="3043"/>
      <c r="D35" s="3043"/>
      <c r="E35" s="3043"/>
      <c r="F35" s="3043"/>
      <c r="G35" s="3043"/>
      <c r="H35" s="3043"/>
      <c r="I35" s="3043"/>
      <c r="J35" s="3043"/>
      <c r="K35" s="3043"/>
      <c r="L35" s="3043"/>
      <c r="M35" s="3043"/>
      <c r="N35" s="3043"/>
      <c r="O35" s="3043"/>
    </row>
    <row r="36" spans="2:18" ht="19.5" customHeight="1">
      <c r="B36" s="617" t="s">
        <v>1092</v>
      </c>
    </row>
    <row r="37" spans="2:18" ht="30.75" customHeight="1">
      <c r="B37" s="639"/>
      <c r="C37" s="3047" t="s">
        <v>1093</v>
      </c>
      <c r="D37" s="3047"/>
      <c r="E37" s="3047"/>
      <c r="F37" s="3047"/>
      <c r="G37" s="3047"/>
      <c r="H37" s="3047"/>
      <c r="I37" s="3047"/>
      <c r="J37" s="3047"/>
      <c r="K37" s="3047"/>
      <c r="L37" s="3047"/>
      <c r="M37" s="3047"/>
      <c r="N37" s="3047"/>
      <c r="O37" s="435"/>
      <c r="P37" s="390"/>
      <c r="Q37" s="390"/>
    </row>
    <row r="38" spans="2:18" ht="14.25" customHeight="1" thickBot="1">
      <c r="B38" s="616"/>
      <c r="C38" s="623"/>
      <c r="D38" s="623"/>
      <c r="E38" s="623"/>
      <c r="F38" s="623"/>
      <c r="G38" s="623"/>
      <c r="H38" s="623"/>
      <c r="I38" s="623"/>
      <c r="J38" s="623"/>
      <c r="K38" s="623" t="s">
        <v>1094</v>
      </c>
      <c r="L38" s="623"/>
      <c r="M38" s="623"/>
      <c r="N38" s="623"/>
      <c r="O38" s="618"/>
      <c r="P38" s="390"/>
      <c r="Q38" s="390"/>
    </row>
    <row r="39" spans="2:18" ht="37.5" customHeight="1" thickBot="1">
      <c r="B39" s="620"/>
      <c r="C39" s="640"/>
      <c r="D39" s="641" t="s">
        <v>1095</v>
      </c>
      <c r="E39" s="642" t="s">
        <v>1096</v>
      </c>
      <c r="F39" s="642">
        <v>0.9</v>
      </c>
      <c r="G39" s="642" t="s">
        <v>1096</v>
      </c>
      <c r="H39" s="640"/>
      <c r="I39" s="643" t="s">
        <v>1097</v>
      </c>
      <c r="J39" s="644" t="s">
        <v>303</v>
      </c>
      <c r="K39" s="3048" t="str">
        <f>IF(C39="","",ROUND(C39*F39*H39,2))</f>
        <v/>
      </c>
      <c r="L39" s="3049"/>
      <c r="M39" s="643" t="s">
        <v>1098</v>
      </c>
      <c r="N39" s="645"/>
      <c r="O39" s="618"/>
    </row>
    <row r="40" spans="2:18" ht="17.25" customHeight="1">
      <c r="B40" s="620"/>
      <c r="C40" s="3050" t="s">
        <v>1099</v>
      </c>
      <c r="D40" s="3050"/>
      <c r="E40" s="3050"/>
      <c r="F40" s="3050"/>
      <c r="G40" s="3050"/>
      <c r="H40" s="3050"/>
      <c r="I40" s="3050"/>
      <c r="J40" s="3050"/>
      <c r="K40" s="3050"/>
      <c r="L40" s="3050"/>
      <c r="M40" s="3050"/>
      <c r="N40" s="3050"/>
      <c r="O40" s="3051"/>
      <c r="P40" s="390"/>
      <c r="Q40" s="390"/>
    </row>
    <row r="41" spans="2:18" ht="17.25" customHeight="1">
      <c r="B41" s="646"/>
      <c r="C41" s="614"/>
      <c r="D41" s="614"/>
      <c r="E41" s="614"/>
      <c r="F41" s="614"/>
      <c r="G41" s="614"/>
      <c r="H41" s="614"/>
      <c r="I41" s="614"/>
      <c r="J41" s="647"/>
      <c r="K41" s="614"/>
      <c r="L41" s="614"/>
      <c r="M41" s="614"/>
      <c r="N41" s="612"/>
      <c r="O41" s="613"/>
      <c r="P41" s="648"/>
      <c r="Q41" s="390"/>
    </row>
    <row r="42" spans="2:18" ht="13.5" customHeight="1">
      <c r="B42" s="391"/>
      <c r="C42" s="390"/>
      <c r="D42" s="390"/>
      <c r="E42" s="353"/>
      <c r="F42" s="391"/>
      <c r="G42" s="391"/>
      <c r="H42" s="391"/>
      <c r="I42" s="391"/>
      <c r="J42" s="391"/>
      <c r="K42" s="391"/>
      <c r="L42" s="390"/>
      <c r="M42" s="390"/>
      <c r="N42" s="390"/>
      <c r="O42" s="390"/>
      <c r="P42" s="390"/>
      <c r="Q42" s="390"/>
    </row>
    <row r="43" spans="2:18" ht="25.05" customHeight="1">
      <c r="B43" s="3052" t="s">
        <v>1100</v>
      </c>
      <c r="C43" s="3053"/>
      <c r="D43" s="3053"/>
      <c r="E43" s="3053"/>
      <c r="F43" s="3053"/>
      <c r="G43" s="3053"/>
      <c r="H43" s="3053"/>
      <c r="I43" s="3053"/>
      <c r="J43" s="3053"/>
      <c r="K43" s="3053"/>
      <c r="L43" s="3053"/>
      <c r="M43" s="3053"/>
      <c r="N43" s="3053"/>
      <c r="O43" s="3053"/>
    </row>
    <row r="44" spans="2:18" ht="7.5" customHeight="1"/>
    <row r="45" spans="2:18" ht="25.05" customHeight="1">
      <c r="B45" s="2210" t="s">
        <v>1101</v>
      </c>
      <c r="C45" s="2210"/>
      <c r="D45" s="2210"/>
      <c r="E45" s="2210"/>
      <c r="F45" s="2210"/>
      <c r="G45" s="649" t="str">
        <f>IF($K$39&lt;=750,$R$45,$R$46)</f>
        <v>-</v>
      </c>
      <c r="H45" s="3054" t="s">
        <v>1102</v>
      </c>
      <c r="I45" s="3055"/>
      <c r="J45" s="3055"/>
      <c r="K45" s="3055"/>
      <c r="L45" s="3055"/>
      <c r="M45" s="3056"/>
      <c r="N45" s="390"/>
      <c r="O45" s="390"/>
      <c r="R45" s="609" t="s">
        <v>525</v>
      </c>
    </row>
    <row r="46" spans="2:18" ht="25.05" customHeight="1">
      <c r="B46" s="2210" t="s">
        <v>1763</v>
      </c>
      <c r="C46" s="2210"/>
      <c r="D46" s="2210"/>
      <c r="E46" s="2210"/>
      <c r="F46" s="2210"/>
      <c r="G46" s="649" t="str">
        <f>IF($K$39&gt;750,$R$45,$R$46)</f>
        <v>〇</v>
      </c>
      <c r="H46" s="3044" t="s">
        <v>1764</v>
      </c>
      <c r="I46" s="3045"/>
      <c r="J46" s="3045"/>
      <c r="K46" s="3045"/>
      <c r="L46" s="3045"/>
      <c r="M46" s="3046"/>
      <c r="N46" s="390"/>
      <c r="O46" s="390"/>
      <c r="R46" s="609" t="s">
        <v>1103</v>
      </c>
    </row>
    <row r="47" spans="2:18" ht="25.05" customHeight="1">
      <c r="B47" s="1064"/>
      <c r="C47" s="1064"/>
      <c r="D47" s="1064"/>
      <c r="E47" s="1064"/>
      <c r="F47" s="1064"/>
      <c r="G47" s="1065"/>
      <c r="H47" s="1066"/>
      <c r="I47" s="1066"/>
      <c r="J47" s="1066"/>
      <c r="K47" s="1066"/>
      <c r="L47" s="1066"/>
      <c r="M47" s="1066"/>
      <c r="N47" s="1067"/>
      <c r="O47" s="1067"/>
      <c r="R47" s="1062"/>
    </row>
    <row r="48" spans="2:18" ht="25.05" customHeight="1">
      <c r="B48" s="3042" t="s">
        <v>1767</v>
      </c>
      <c r="C48" s="3042"/>
      <c r="D48" s="3042"/>
      <c r="E48" s="3042"/>
      <c r="F48" s="3042"/>
      <c r="G48" s="3042"/>
      <c r="H48" s="3042"/>
      <c r="I48" s="3042"/>
      <c r="J48" s="3042"/>
      <c r="K48" s="3042"/>
      <c r="L48" s="3042"/>
      <c r="M48" s="3042"/>
      <c r="N48" s="3042"/>
      <c r="O48" s="3042"/>
      <c r="R48" s="1062"/>
    </row>
    <row r="49" spans="2:18" ht="45" customHeight="1">
      <c r="B49" s="3041" t="s">
        <v>1766</v>
      </c>
      <c r="C49" s="3041"/>
      <c r="D49" s="3041"/>
      <c r="E49" s="3041"/>
      <c r="F49" s="3041"/>
      <c r="G49" s="3041"/>
      <c r="H49" s="3041"/>
      <c r="I49" s="3041"/>
      <c r="J49" s="3041"/>
      <c r="K49" s="3041"/>
      <c r="L49" s="3041"/>
      <c r="M49" s="3041"/>
      <c r="N49" s="3041"/>
      <c r="O49" s="3041"/>
      <c r="R49" s="1062"/>
    </row>
    <row r="50" spans="2:18" ht="63" customHeight="1">
      <c r="B50" s="3041" t="s">
        <v>1765</v>
      </c>
      <c r="C50" s="3041"/>
      <c r="D50" s="3041"/>
      <c r="E50" s="3041"/>
      <c r="F50" s="3041"/>
      <c r="G50" s="3041"/>
      <c r="H50" s="3041"/>
      <c r="I50" s="3041"/>
      <c r="J50" s="3041"/>
      <c r="K50" s="3041"/>
      <c r="L50" s="3041"/>
      <c r="M50" s="3041"/>
      <c r="N50" s="3041"/>
      <c r="O50" s="3041"/>
      <c r="R50" s="1062"/>
    </row>
    <row r="51" spans="2:18" ht="7.5" customHeight="1"/>
  </sheetData>
  <mergeCells count="48">
    <mergeCell ref="B2:O2"/>
    <mergeCell ref="B4:O4"/>
    <mergeCell ref="B6:O6"/>
    <mergeCell ref="B7:O7"/>
    <mergeCell ref="N9:N10"/>
    <mergeCell ref="O9:O10"/>
    <mergeCell ref="N12:O12"/>
    <mergeCell ref="B13:O13"/>
    <mergeCell ref="C16:E16"/>
    <mergeCell ref="F16:H16"/>
    <mergeCell ref="J16:L16"/>
    <mergeCell ref="M16:O16"/>
    <mergeCell ref="C17:E17"/>
    <mergeCell ref="F17:H17"/>
    <mergeCell ref="J17:L17"/>
    <mergeCell ref="M17:O17"/>
    <mergeCell ref="C18:E18"/>
    <mergeCell ref="F18:H18"/>
    <mergeCell ref="J18:L18"/>
    <mergeCell ref="M18:O18"/>
    <mergeCell ref="C19:E19"/>
    <mergeCell ref="F19:H19"/>
    <mergeCell ref="J19:L19"/>
    <mergeCell ref="C20:E20"/>
    <mergeCell ref="F20:H20"/>
    <mergeCell ref="J20:L20"/>
    <mergeCell ref="B22:O22"/>
    <mergeCell ref="B24:O24"/>
    <mergeCell ref="B26:O26"/>
    <mergeCell ref="B33:O33"/>
    <mergeCell ref="B34:O34"/>
    <mergeCell ref="B28:O28"/>
    <mergeCell ref="B30:F30"/>
    <mergeCell ref="H30:M30"/>
    <mergeCell ref="B31:F31"/>
    <mergeCell ref="H31:M31"/>
    <mergeCell ref="B49:O49"/>
    <mergeCell ref="B50:O50"/>
    <mergeCell ref="B48:O48"/>
    <mergeCell ref="B35:O35"/>
    <mergeCell ref="B46:F46"/>
    <mergeCell ref="H46:M46"/>
    <mergeCell ref="C37:N37"/>
    <mergeCell ref="K39:L39"/>
    <mergeCell ref="C40:O40"/>
    <mergeCell ref="B43:O43"/>
    <mergeCell ref="B45:F45"/>
    <mergeCell ref="H45:M45"/>
  </mergeCells>
  <phoneticPr fontId="3"/>
  <pageMargins left="0.7" right="0.7" top="0.75" bottom="0.75" header="0.3" footer="0.3"/>
  <pageSetup paperSize="9" scale="70" orientation="portrait" r:id="rId1"/>
  <colBreaks count="1" manualBreakCount="1">
    <brk id="16"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6"/>
  <sheetViews>
    <sheetView view="pageBreakPreview" zoomScaleNormal="100" zoomScaleSheetLayoutView="100" workbookViewId="0"/>
  </sheetViews>
  <sheetFormatPr defaultColWidth="9" defaultRowHeight="13.2"/>
  <cols>
    <col min="1" max="1" width="1.44140625" style="109" customWidth="1"/>
    <col min="2" max="26" width="3.6640625" style="109" customWidth="1"/>
    <col min="27" max="27" width="1.21875" style="109" customWidth="1"/>
    <col min="28" max="38" width="3.6640625" style="109" customWidth="1"/>
    <col min="39" max="39" width="1" style="109" customWidth="1"/>
    <col min="40" max="61" width="3.6640625" style="109" customWidth="1"/>
    <col min="62" max="16384" width="9" style="109"/>
  </cols>
  <sheetData>
    <row r="2" spans="2:37">
      <c r="B2" s="108" t="s">
        <v>675</v>
      </c>
    </row>
    <row r="3" spans="2:37">
      <c r="C3" s="3077" t="s">
        <v>676</v>
      </c>
      <c r="D3" s="3077"/>
      <c r="E3" s="3077"/>
      <c r="F3" s="3077"/>
      <c r="G3" s="3077"/>
      <c r="H3" s="3077"/>
      <c r="I3" s="3077"/>
      <c r="J3" s="3077"/>
      <c r="K3" s="3077"/>
      <c r="L3" s="3077"/>
      <c r="M3" s="3077"/>
      <c r="N3" s="3077"/>
      <c r="O3" s="3077"/>
      <c r="P3" s="3077"/>
      <c r="Q3" s="3077"/>
      <c r="R3" s="3077"/>
      <c r="S3" s="3077"/>
      <c r="T3" s="3077"/>
      <c r="U3" s="3077"/>
      <c r="V3" s="3077"/>
      <c r="W3" s="3077"/>
      <c r="X3" s="3077"/>
      <c r="Y3" s="3077"/>
      <c r="Z3" s="389"/>
      <c r="AA3" s="389"/>
      <c r="AB3" s="389"/>
      <c r="AC3" s="389"/>
      <c r="AD3" s="389"/>
      <c r="AE3" s="389"/>
      <c r="AF3" s="389"/>
      <c r="AG3" s="389"/>
      <c r="AH3" s="389"/>
      <c r="AI3" s="389"/>
      <c r="AJ3" s="389"/>
      <c r="AK3" s="389"/>
    </row>
    <row r="4" spans="2:37">
      <c r="AC4" s="388" t="s">
        <v>677</v>
      </c>
    </row>
    <row r="5" spans="2:37">
      <c r="B5" s="39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388" t="s">
        <v>123</v>
      </c>
      <c r="AD5" s="110"/>
      <c r="AE5" s="110"/>
      <c r="AF5" s="110"/>
      <c r="AG5" s="110"/>
      <c r="AH5" s="110"/>
      <c r="AI5" s="110"/>
      <c r="AJ5" s="110"/>
      <c r="AK5" s="110"/>
    </row>
    <row r="6" spans="2:37">
      <c r="B6" s="39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2:37">
      <c r="B7" s="110"/>
      <c r="C7" s="239" t="s">
        <v>678</v>
      </c>
      <c r="D7" s="384"/>
      <c r="E7" s="384"/>
      <c r="F7" s="384"/>
      <c r="G7" s="384"/>
      <c r="H7" s="384"/>
      <c r="I7" s="384"/>
      <c r="J7" s="384"/>
      <c r="K7" s="384"/>
      <c r="L7" s="384"/>
      <c r="M7" s="384"/>
      <c r="N7" s="384"/>
      <c r="O7" s="384"/>
      <c r="P7" s="384"/>
      <c r="Q7" s="384"/>
      <c r="R7" s="384"/>
      <c r="S7" s="384"/>
      <c r="T7" s="384"/>
      <c r="U7" s="384"/>
      <c r="V7" s="384"/>
      <c r="W7" s="384"/>
      <c r="X7" s="384"/>
      <c r="Y7" s="385"/>
      <c r="Z7" s="386"/>
      <c r="AA7" s="386"/>
      <c r="AB7" s="386"/>
      <c r="AC7" s="386"/>
      <c r="AD7" s="386"/>
      <c r="AE7" s="386"/>
      <c r="AF7" s="386"/>
      <c r="AG7" s="386"/>
      <c r="AH7" s="386"/>
      <c r="AI7" s="386"/>
      <c r="AJ7" s="386"/>
      <c r="AK7" s="386"/>
    </row>
    <row r="8" spans="2:37">
      <c r="B8" s="110"/>
      <c r="C8" s="238"/>
      <c r="D8" s="386"/>
      <c r="E8" s="386"/>
      <c r="F8" s="386"/>
      <c r="G8" s="386"/>
      <c r="H8" s="386"/>
      <c r="I8" s="386"/>
      <c r="J8" s="386"/>
      <c r="K8" s="386"/>
      <c r="L8" s="386"/>
      <c r="M8" s="386"/>
      <c r="N8" s="386"/>
      <c r="O8" s="386"/>
      <c r="P8" s="386"/>
      <c r="Q8" s="386"/>
      <c r="R8" s="386"/>
      <c r="S8" s="386"/>
      <c r="T8" s="386"/>
      <c r="U8" s="386"/>
      <c r="V8" s="386"/>
      <c r="W8" s="386"/>
      <c r="X8" s="386"/>
      <c r="Y8" s="387"/>
      <c r="Z8" s="386"/>
      <c r="AA8" s="386"/>
      <c r="AB8" s="386"/>
      <c r="AC8" s="386"/>
      <c r="AD8" s="386"/>
      <c r="AE8" s="386"/>
      <c r="AF8" s="386"/>
      <c r="AG8" s="386"/>
      <c r="AH8" s="386"/>
      <c r="AI8" s="386"/>
      <c r="AJ8" s="386"/>
      <c r="AK8" s="386"/>
    </row>
    <row r="9" spans="2:37">
      <c r="B9" s="110"/>
      <c r="C9" s="399"/>
      <c r="D9" s="353"/>
      <c r="E9" s="230" t="s">
        <v>679</v>
      </c>
      <c r="F9" s="3085" t="s">
        <v>680</v>
      </c>
      <c r="G9" s="3085"/>
      <c r="H9" s="3085"/>
      <c r="I9" s="602"/>
      <c r="J9" s="602"/>
      <c r="K9" s="400"/>
      <c r="L9" s="230" t="s">
        <v>679</v>
      </c>
      <c r="M9" s="3082" t="s">
        <v>681</v>
      </c>
      <c r="N9" s="3082"/>
      <c r="O9" s="3082"/>
      <c r="P9" s="3082"/>
      <c r="Q9" s="3082"/>
      <c r="Y9" s="401"/>
      <c r="Z9" s="353"/>
      <c r="AA9" s="353"/>
      <c r="AB9" s="353"/>
      <c r="AC9" s="353"/>
      <c r="AD9" s="353"/>
      <c r="AE9" s="353"/>
      <c r="AF9" s="353"/>
      <c r="AG9" s="353"/>
      <c r="AH9" s="353"/>
      <c r="AI9" s="353"/>
      <c r="AJ9" s="353"/>
      <c r="AK9" s="353"/>
    </row>
    <row r="10" spans="2:37">
      <c r="B10" s="110"/>
      <c r="C10" s="402"/>
      <c r="D10" s="403"/>
      <c r="E10" s="403"/>
      <c r="F10" s="403"/>
      <c r="G10" s="403"/>
      <c r="H10" s="403"/>
      <c r="I10" s="403"/>
      <c r="J10" s="403"/>
      <c r="K10" s="403"/>
      <c r="L10" s="403"/>
      <c r="M10" s="403"/>
      <c r="N10" s="403"/>
      <c r="O10" s="403"/>
      <c r="P10" s="403"/>
      <c r="Q10" s="403"/>
      <c r="R10" s="403"/>
      <c r="S10" s="403"/>
      <c r="T10" s="403"/>
      <c r="U10" s="403"/>
      <c r="V10" s="403"/>
      <c r="W10" s="403"/>
      <c r="X10" s="403"/>
      <c r="Y10" s="404"/>
      <c r="Z10" s="353"/>
      <c r="AA10" s="353"/>
      <c r="AB10" s="353"/>
      <c r="AC10" s="353"/>
      <c r="AD10" s="353"/>
      <c r="AE10" s="353"/>
      <c r="AF10" s="353"/>
      <c r="AG10" s="353"/>
      <c r="AH10" s="353"/>
      <c r="AI10" s="353"/>
      <c r="AJ10" s="353"/>
      <c r="AK10" s="353"/>
    </row>
    <row r="11" spans="2:37">
      <c r="B11" s="110"/>
      <c r="C11" s="239" t="s">
        <v>682</v>
      </c>
      <c r="D11" s="384"/>
      <c r="E11" s="384"/>
      <c r="F11" s="384"/>
      <c r="G11" s="384"/>
      <c r="H11" s="384"/>
      <c r="I11" s="384"/>
      <c r="J11" s="384"/>
      <c r="K11" s="384"/>
      <c r="L11" s="384"/>
      <c r="M11" s="384"/>
      <c r="N11" s="384"/>
      <c r="O11" s="384"/>
      <c r="P11" s="384"/>
      <c r="Q11" s="384"/>
      <c r="R11" s="384"/>
      <c r="S11" s="384"/>
      <c r="T11" s="384"/>
      <c r="U11" s="384"/>
      <c r="V11" s="384"/>
      <c r="W11" s="384"/>
      <c r="X11" s="384"/>
      <c r="Y11" s="385"/>
      <c r="Z11" s="386"/>
      <c r="AA11" s="386"/>
      <c r="AB11" s="386"/>
      <c r="AC11" s="386"/>
      <c r="AD11" s="386"/>
      <c r="AE11" s="386"/>
      <c r="AF11" s="386"/>
      <c r="AG11" s="386"/>
      <c r="AH11" s="386"/>
      <c r="AI11" s="386"/>
      <c r="AJ11" s="386"/>
      <c r="AK11" s="386"/>
    </row>
    <row r="12" spans="2:37">
      <c r="B12" s="110"/>
      <c r="C12" s="238"/>
      <c r="D12" s="386"/>
      <c r="E12" s="386"/>
      <c r="F12" s="386"/>
      <c r="G12" s="386"/>
      <c r="H12" s="386"/>
      <c r="I12" s="386"/>
      <c r="J12" s="386"/>
      <c r="K12" s="386"/>
      <c r="L12" s="386"/>
      <c r="M12" s="386"/>
      <c r="N12" s="386"/>
      <c r="O12" s="386"/>
      <c r="P12" s="386"/>
      <c r="Q12" s="386"/>
      <c r="R12" s="386"/>
      <c r="S12" s="386"/>
      <c r="T12" s="386"/>
      <c r="U12" s="386"/>
      <c r="V12" s="386"/>
      <c r="W12" s="386"/>
      <c r="X12" s="386"/>
      <c r="Y12" s="387"/>
      <c r="Z12" s="386"/>
      <c r="AA12" s="386"/>
      <c r="AB12" s="386"/>
      <c r="AC12" s="386"/>
      <c r="AD12" s="386"/>
      <c r="AE12" s="386"/>
      <c r="AF12" s="386"/>
      <c r="AG12" s="386"/>
      <c r="AH12" s="386"/>
      <c r="AI12" s="386"/>
      <c r="AJ12" s="386"/>
      <c r="AK12" s="386"/>
    </row>
    <row r="13" spans="2:37">
      <c r="B13" s="110"/>
      <c r="C13" s="399"/>
      <c r="D13" s="3083"/>
      <c r="E13" s="3083"/>
      <c r="F13" s="3083"/>
      <c r="G13" s="3083"/>
      <c r="H13" s="3083"/>
      <c r="I13" s="3083"/>
      <c r="J13" s="3083"/>
      <c r="K13" s="3083"/>
      <c r="L13" s="3083"/>
      <c r="M13" s="3083"/>
      <c r="N13" s="3083"/>
      <c r="O13" s="3083"/>
      <c r="P13" s="3083"/>
      <c r="Q13" s="3083"/>
      <c r="R13" s="3083"/>
      <c r="S13" s="3083"/>
      <c r="T13" s="3083"/>
      <c r="U13" s="3083"/>
      <c r="V13" s="3083"/>
      <c r="W13" s="3083"/>
      <c r="X13" s="3083"/>
      <c r="Y13" s="387"/>
      <c r="Z13" s="386"/>
      <c r="AA13" s="386"/>
      <c r="AB13" s="386"/>
      <c r="AC13" s="386"/>
      <c r="AD13" s="386"/>
      <c r="AE13" s="386"/>
      <c r="AF13" s="110"/>
      <c r="AG13" s="386"/>
      <c r="AH13" s="110"/>
      <c r="AI13" s="386"/>
      <c r="AJ13" s="386"/>
      <c r="AK13" s="110"/>
    </row>
    <row r="14" spans="2:37">
      <c r="B14" s="110"/>
      <c r="C14" s="399"/>
      <c r="D14" s="3083"/>
      <c r="E14" s="3083"/>
      <c r="F14" s="3083"/>
      <c r="G14" s="3083"/>
      <c r="H14" s="3083"/>
      <c r="I14" s="3083"/>
      <c r="J14" s="3083"/>
      <c r="K14" s="3083"/>
      <c r="L14" s="3083"/>
      <c r="M14" s="3083"/>
      <c r="N14" s="3083"/>
      <c r="O14" s="3083"/>
      <c r="P14" s="3083"/>
      <c r="Q14" s="3083"/>
      <c r="R14" s="3083"/>
      <c r="S14" s="3083"/>
      <c r="T14" s="3083"/>
      <c r="U14" s="3083"/>
      <c r="V14" s="3083"/>
      <c r="W14" s="3083"/>
      <c r="X14" s="3083"/>
      <c r="Y14" s="401"/>
      <c r="Z14" s="353"/>
      <c r="AA14" s="353"/>
      <c r="AB14" s="353"/>
      <c r="AC14" s="353"/>
      <c r="AD14" s="353"/>
      <c r="AE14" s="353"/>
      <c r="AF14" s="353"/>
      <c r="AG14" s="353"/>
      <c r="AH14" s="353"/>
      <c r="AI14" s="353"/>
      <c r="AJ14" s="353"/>
      <c r="AK14" s="353"/>
    </row>
    <row r="15" spans="2:37">
      <c r="B15" s="110"/>
      <c r="C15" s="405"/>
      <c r="D15" s="403"/>
      <c r="E15" s="403"/>
      <c r="F15" s="403"/>
      <c r="G15" s="403"/>
      <c r="H15" s="403"/>
      <c r="I15" s="403"/>
      <c r="J15" s="403"/>
      <c r="K15" s="403"/>
      <c r="L15" s="403"/>
      <c r="M15" s="403"/>
      <c r="N15" s="403"/>
      <c r="O15" s="403"/>
      <c r="P15" s="403"/>
      <c r="Q15" s="403"/>
      <c r="R15" s="403"/>
      <c r="S15" s="403"/>
      <c r="T15" s="403"/>
      <c r="U15" s="403"/>
      <c r="V15" s="403"/>
      <c r="W15" s="403"/>
      <c r="X15" s="403"/>
      <c r="Y15" s="404"/>
      <c r="Z15" s="353"/>
      <c r="AA15" s="353"/>
      <c r="AB15" s="353"/>
      <c r="AC15" s="353"/>
      <c r="AD15" s="353"/>
      <c r="AE15" s="353"/>
      <c r="AF15" s="353"/>
      <c r="AG15" s="353"/>
      <c r="AH15" s="353"/>
      <c r="AI15" s="353"/>
      <c r="AJ15" s="353"/>
      <c r="AK15" s="353"/>
    </row>
    <row r="16" spans="2:37">
      <c r="B16" s="110"/>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row>
    <row r="17" spans="2:37">
      <c r="B17" s="110"/>
      <c r="C17" s="3084" t="s">
        <v>683</v>
      </c>
      <c r="D17" s="3084"/>
      <c r="E17" s="3084"/>
      <c r="F17" s="3084"/>
      <c r="G17" s="3084"/>
      <c r="H17" s="3084"/>
    </row>
    <row r="18" spans="2:37" ht="13.5" customHeight="1">
      <c r="B18" s="110"/>
      <c r="D18" s="3081" t="s">
        <v>1032</v>
      </c>
      <c r="E18" s="3081"/>
      <c r="F18" s="3081"/>
      <c r="G18" s="3081"/>
      <c r="H18" s="3081"/>
      <c r="I18" s="3081"/>
      <c r="J18" s="3081"/>
      <c r="K18" s="3081"/>
      <c r="L18" s="3081"/>
      <c r="M18" s="3081"/>
      <c r="N18" s="3081"/>
      <c r="O18" s="3081"/>
      <c r="P18" s="3081"/>
      <c r="Q18" s="3081"/>
      <c r="R18" s="3081"/>
      <c r="S18" s="3081"/>
      <c r="T18" s="3081"/>
      <c r="U18" s="3081"/>
      <c r="V18" s="3081"/>
      <c r="W18" s="3081"/>
      <c r="X18" s="3081"/>
      <c r="Y18" s="114"/>
      <c r="Z18" s="114"/>
      <c r="AA18" s="114"/>
      <c r="AB18" s="114"/>
      <c r="AC18" s="114"/>
      <c r="AD18" s="114"/>
      <c r="AE18" s="114"/>
      <c r="AF18" s="114"/>
      <c r="AG18" s="114"/>
      <c r="AH18" s="114"/>
      <c r="AI18" s="114"/>
      <c r="AJ18" s="114"/>
      <c r="AK18" s="114"/>
    </row>
    <row r="19" spans="2:37">
      <c r="B19" s="110"/>
      <c r="D19" s="3081"/>
      <c r="E19" s="3081"/>
      <c r="F19" s="3081"/>
      <c r="G19" s="3081"/>
      <c r="H19" s="3081"/>
      <c r="I19" s="3081"/>
      <c r="J19" s="3081"/>
      <c r="K19" s="3081"/>
      <c r="L19" s="3081"/>
      <c r="M19" s="3081"/>
      <c r="N19" s="3081"/>
      <c r="O19" s="3081"/>
      <c r="P19" s="3081"/>
      <c r="Q19" s="3081"/>
      <c r="R19" s="3081"/>
      <c r="S19" s="3081"/>
      <c r="T19" s="3081"/>
      <c r="U19" s="3081"/>
      <c r="V19" s="3081"/>
      <c r="W19" s="3081"/>
      <c r="X19" s="3081"/>
      <c r="Y19" s="114"/>
      <c r="Z19" s="114"/>
      <c r="AA19" s="114"/>
      <c r="AB19" s="114"/>
      <c r="AC19" s="114"/>
      <c r="AD19" s="114"/>
      <c r="AE19" s="114"/>
      <c r="AF19" s="114"/>
      <c r="AG19" s="114"/>
      <c r="AH19" s="114"/>
      <c r="AI19" s="114"/>
      <c r="AJ19" s="114"/>
      <c r="AK19" s="114"/>
    </row>
    <row r="20" spans="2:37">
      <c r="B20" s="110"/>
      <c r="C20" s="353"/>
      <c r="D20" s="353"/>
      <c r="E20" s="353"/>
      <c r="F20" s="353"/>
      <c r="G20" s="353"/>
      <c r="H20" s="353"/>
      <c r="I20" s="353"/>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353"/>
    </row>
    <row r="21" spans="2:37">
      <c r="B21" s="110"/>
      <c r="C21" s="353"/>
      <c r="D21" s="353"/>
      <c r="E21" s="353"/>
      <c r="F21" s="353"/>
      <c r="G21" s="353"/>
      <c r="H21" s="353"/>
      <c r="I21" s="353"/>
      <c r="J21" s="353"/>
      <c r="K21" s="353"/>
      <c r="L21" s="353"/>
      <c r="M21" s="353"/>
      <c r="N21" s="353"/>
      <c r="O21" s="353"/>
      <c r="P21" s="353"/>
      <c r="Q21" s="353"/>
      <c r="R21" s="353"/>
      <c r="S21" s="353"/>
      <c r="T21" s="353"/>
      <c r="U21" s="353"/>
      <c r="V21" s="353"/>
      <c r="W21" s="353"/>
      <c r="X21" s="353"/>
      <c r="Y21" s="353"/>
      <c r="Z21" s="353"/>
      <c r="AA21" s="353"/>
      <c r="AB21" s="353"/>
      <c r="AC21" s="353"/>
      <c r="AD21" s="353"/>
      <c r="AE21" s="353"/>
      <c r="AF21" s="353"/>
      <c r="AG21" s="353"/>
      <c r="AH21" s="353"/>
      <c r="AI21" s="353"/>
      <c r="AJ21" s="353"/>
      <c r="AK21" s="353"/>
    </row>
    <row r="22" spans="2:37">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2:37">
      <c r="B23" s="39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2:37">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2:37">
      <c r="B25" s="110"/>
      <c r="C25" s="386"/>
      <c r="D25" s="386"/>
      <c r="E25" s="386"/>
      <c r="F25" s="386"/>
      <c r="G25" s="386"/>
      <c r="H25" s="386"/>
      <c r="I25" s="406"/>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row>
    <row r="26" spans="2:37">
      <c r="B26" s="110"/>
      <c r="C26" s="386"/>
      <c r="D26" s="386"/>
      <c r="E26" s="386"/>
      <c r="F26" s="386"/>
      <c r="G26" s="386"/>
      <c r="H26" s="386"/>
      <c r="I26" s="386"/>
      <c r="J26" s="386"/>
      <c r="K26" s="386"/>
      <c r="L26" s="386"/>
      <c r="M26" s="386"/>
      <c r="N26" s="386"/>
      <c r="O26" s="386"/>
      <c r="P26" s="386"/>
      <c r="Q26" s="386"/>
      <c r="R26" s="386"/>
      <c r="S26" s="386"/>
      <c r="T26" s="386"/>
      <c r="U26" s="386"/>
      <c r="V26" s="386"/>
      <c r="W26" s="386"/>
      <c r="X26" s="386"/>
      <c r="Y26" s="386"/>
      <c r="Z26" s="386"/>
      <c r="AA26" s="386"/>
      <c r="AB26" s="386"/>
      <c r="AC26" s="386"/>
      <c r="AD26" s="386"/>
      <c r="AE26" s="386"/>
      <c r="AF26" s="110"/>
      <c r="AG26" s="386"/>
      <c r="AH26" s="110"/>
      <c r="AI26" s="386"/>
      <c r="AJ26" s="386"/>
      <c r="AK26" s="110"/>
    </row>
    <row r="27" spans="2:37">
      <c r="B27" s="110"/>
      <c r="C27" s="386"/>
      <c r="D27" s="386"/>
      <c r="E27" s="386"/>
      <c r="F27" s="386"/>
      <c r="G27" s="386"/>
      <c r="H27" s="386"/>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row>
    <row r="28" spans="2:37">
      <c r="B28" s="110"/>
      <c r="C28" s="386"/>
      <c r="D28" s="386"/>
      <c r="E28" s="386"/>
      <c r="F28" s="386"/>
      <c r="G28" s="386"/>
      <c r="H28" s="386"/>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353"/>
      <c r="AH28" s="353"/>
      <c r="AI28" s="353"/>
      <c r="AJ28" s="353"/>
      <c r="AK28" s="353"/>
    </row>
    <row r="29" spans="2:37">
      <c r="B29" s="110"/>
      <c r="C29" s="386"/>
      <c r="D29" s="386"/>
      <c r="E29" s="386"/>
      <c r="F29" s="386"/>
      <c r="G29" s="386"/>
      <c r="H29" s="386"/>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row>
    <row r="30" spans="2:37">
      <c r="B30" s="110"/>
      <c r="C30" s="386"/>
      <c r="D30" s="386"/>
      <c r="E30" s="386"/>
      <c r="F30" s="386"/>
      <c r="G30" s="386"/>
      <c r="H30" s="386"/>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row>
    <row r="31" spans="2:37">
      <c r="B31" s="110"/>
      <c r="C31" s="386"/>
      <c r="D31" s="386"/>
      <c r="E31" s="386"/>
      <c r="F31" s="386"/>
      <c r="G31" s="386"/>
      <c r="H31" s="38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row>
    <row r="32" spans="2:37">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2:37">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2:37">
      <c r="B34" s="110"/>
      <c r="C34" s="110"/>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row>
    <row r="35" spans="2:37">
      <c r="B35" s="110"/>
      <c r="C35" s="110"/>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row>
    <row r="36" spans="2:37">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sheetData>
  <mergeCells count="6">
    <mergeCell ref="D18:X19"/>
    <mergeCell ref="C3:Y3"/>
    <mergeCell ref="M9:Q9"/>
    <mergeCell ref="D13:X14"/>
    <mergeCell ref="C17:H17"/>
    <mergeCell ref="F9:H9"/>
  </mergeCells>
  <phoneticPr fontId="3"/>
  <dataValidations count="1">
    <dataValidation type="list" allowBlank="1" showInputMessage="1" showErrorMessage="1" sqref="E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B2:AD52"/>
  <sheetViews>
    <sheetView view="pageBreakPreview" topLeftCell="A25" zoomScaleNormal="100" zoomScaleSheetLayoutView="100" workbookViewId="0"/>
  </sheetViews>
  <sheetFormatPr defaultColWidth="9" defaultRowHeight="13.2"/>
  <cols>
    <col min="1" max="1" width="1.44140625" style="109" customWidth="1"/>
    <col min="2" max="27" width="3.6640625" style="109" customWidth="1"/>
    <col min="28" max="28" width="1" style="109" customWidth="1"/>
    <col min="29" max="50" width="3.6640625" style="109" customWidth="1"/>
    <col min="51" max="16384" width="9" style="109"/>
  </cols>
  <sheetData>
    <row r="2" spans="2:30">
      <c r="B2" s="108" t="s">
        <v>684</v>
      </c>
      <c r="AD2" s="388" t="s">
        <v>122</v>
      </c>
    </row>
    <row r="3" spans="2:30">
      <c r="C3" s="3077" t="s">
        <v>685</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D3" s="388" t="s">
        <v>123</v>
      </c>
    </row>
    <row r="5" spans="2:30">
      <c r="B5" s="108" t="s">
        <v>686</v>
      </c>
    </row>
    <row r="6" spans="2:30">
      <c r="B6" s="108"/>
    </row>
    <row r="7" spans="2:30" ht="27" customHeight="1">
      <c r="C7" s="3086" t="s">
        <v>687</v>
      </c>
      <c r="D7" s="3087"/>
      <c r="E7" s="3087"/>
      <c r="F7" s="3087"/>
      <c r="G7" s="3087"/>
      <c r="H7" s="3087"/>
      <c r="I7" s="3087"/>
      <c r="J7" s="3088"/>
      <c r="K7" s="3086" t="s">
        <v>752</v>
      </c>
      <c r="L7" s="3087"/>
      <c r="M7" s="3087"/>
      <c r="N7" s="3087"/>
      <c r="O7" s="3087"/>
      <c r="P7" s="3087"/>
      <c r="Q7" s="3088"/>
      <c r="R7" s="3086" t="s">
        <v>736</v>
      </c>
      <c r="S7" s="3087"/>
      <c r="T7" s="3087"/>
      <c r="U7" s="3087"/>
      <c r="V7" s="3088"/>
      <c r="W7" s="3086" t="s">
        <v>688</v>
      </c>
      <c r="X7" s="3087"/>
      <c r="Y7" s="3087"/>
      <c r="Z7" s="3088"/>
    </row>
    <row r="8" spans="2:30">
      <c r="C8" s="3103"/>
      <c r="D8" s="3104"/>
      <c r="E8" s="3104"/>
      <c r="F8" s="3104"/>
      <c r="G8" s="3104"/>
      <c r="H8" s="3104"/>
      <c r="I8" s="3104"/>
      <c r="J8" s="3105"/>
      <c r="K8" s="3103"/>
      <c r="L8" s="3104"/>
      <c r="M8" s="3104"/>
      <c r="N8" s="3104"/>
      <c r="O8" s="3104"/>
      <c r="P8" s="3104"/>
      <c r="Q8" s="3105"/>
      <c r="R8" s="3112"/>
      <c r="S8" s="3113"/>
      <c r="T8" s="3118" t="s">
        <v>689</v>
      </c>
      <c r="U8" s="3118"/>
      <c r="V8" s="3119"/>
      <c r="W8" s="110"/>
      <c r="X8" s="3124"/>
      <c r="Y8" s="3124"/>
      <c r="Z8" s="3089" t="s">
        <v>466</v>
      </c>
    </row>
    <row r="9" spans="2:30">
      <c r="C9" s="3106"/>
      <c r="D9" s="3107"/>
      <c r="E9" s="3107"/>
      <c r="F9" s="3107"/>
      <c r="G9" s="3107"/>
      <c r="H9" s="3107"/>
      <c r="I9" s="3107"/>
      <c r="J9" s="3108"/>
      <c r="K9" s="3106"/>
      <c r="L9" s="3107"/>
      <c r="M9" s="3107"/>
      <c r="N9" s="3107"/>
      <c r="O9" s="3107"/>
      <c r="P9" s="3107"/>
      <c r="Q9" s="3108"/>
      <c r="R9" s="3114"/>
      <c r="S9" s="3115"/>
      <c r="T9" s="3120"/>
      <c r="U9" s="3120"/>
      <c r="V9" s="3121"/>
      <c r="W9" s="110"/>
      <c r="X9" s="3083"/>
      <c r="Y9" s="3083"/>
      <c r="Z9" s="3090"/>
    </row>
    <row r="10" spans="2:30">
      <c r="C10" s="3109"/>
      <c r="D10" s="3110"/>
      <c r="E10" s="3110"/>
      <c r="F10" s="3110"/>
      <c r="G10" s="3110"/>
      <c r="H10" s="3110"/>
      <c r="I10" s="3110"/>
      <c r="J10" s="3111"/>
      <c r="K10" s="3109"/>
      <c r="L10" s="3110"/>
      <c r="M10" s="3110"/>
      <c r="N10" s="3110"/>
      <c r="O10" s="3110"/>
      <c r="P10" s="3110"/>
      <c r="Q10" s="3111"/>
      <c r="R10" s="3116"/>
      <c r="S10" s="3117"/>
      <c r="T10" s="3122"/>
      <c r="U10" s="3122"/>
      <c r="V10" s="3123"/>
      <c r="W10" s="383"/>
      <c r="X10" s="3125"/>
      <c r="Y10" s="3125"/>
      <c r="Z10" s="3091"/>
    </row>
    <row r="11" spans="2:30">
      <c r="C11" s="3092" t="s">
        <v>690</v>
      </c>
      <c r="D11" s="3095" t="s">
        <v>691</v>
      </c>
      <c r="E11" s="3096"/>
      <c r="F11" s="3096"/>
      <c r="G11" s="3096"/>
      <c r="H11" s="3096"/>
      <c r="I11" s="3096"/>
      <c r="J11" s="3096"/>
      <c r="K11" s="3096"/>
      <c r="L11" s="3096"/>
      <c r="M11" s="3096"/>
      <c r="N11" s="3096"/>
      <c r="O11" s="3096"/>
      <c r="P11" s="3096"/>
      <c r="Q11" s="3097"/>
      <c r="R11" s="3096"/>
      <c r="S11" s="3101" t="s">
        <v>692</v>
      </c>
      <c r="T11" s="3096" t="s">
        <v>673</v>
      </c>
      <c r="U11" s="384"/>
      <c r="V11" s="3096" t="s">
        <v>672</v>
      </c>
      <c r="W11" s="384"/>
      <c r="X11" s="3101" t="s">
        <v>693</v>
      </c>
      <c r="Y11" s="3096" t="s">
        <v>674</v>
      </c>
      <c r="Z11" s="385"/>
    </row>
    <row r="12" spans="2:30">
      <c r="C12" s="3093"/>
      <c r="D12" s="3098"/>
      <c r="E12" s="3099"/>
      <c r="F12" s="3099"/>
      <c r="G12" s="3099"/>
      <c r="H12" s="3099"/>
      <c r="I12" s="3099"/>
      <c r="J12" s="3099"/>
      <c r="K12" s="3099"/>
      <c r="L12" s="3099"/>
      <c r="M12" s="3099"/>
      <c r="N12" s="3099"/>
      <c r="O12" s="3099"/>
      <c r="P12" s="3099"/>
      <c r="Q12" s="3100"/>
      <c r="R12" s="3099"/>
      <c r="S12" s="3102"/>
      <c r="T12" s="3099"/>
      <c r="U12" s="383"/>
      <c r="V12" s="3099"/>
      <c r="W12" s="383"/>
      <c r="X12" s="3102"/>
      <c r="Y12" s="3099"/>
      <c r="Z12" s="397"/>
    </row>
    <row r="13" spans="2:30">
      <c r="C13" s="3093"/>
      <c r="D13" s="3103"/>
      <c r="E13" s="3104"/>
      <c r="F13" s="3104"/>
      <c r="G13" s="3104"/>
      <c r="H13" s="3104"/>
      <c r="I13" s="3104"/>
      <c r="J13" s="3104"/>
      <c r="K13" s="3104"/>
      <c r="L13" s="3104"/>
      <c r="M13" s="3104"/>
      <c r="N13" s="3104"/>
      <c r="O13" s="3104"/>
      <c r="P13" s="3104"/>
      <c r="Q13" s="3104"/>
      <c r="R13" s="3104"/>
      <c r="S13" s="3104"/>
      <c r="T13" s="3104"/>
      <c r="U13" s="3104"/>
      <c r="V13" s="3104"/>
      <c r="W13" s="3104"/>
      <c r="X13" s="3104"/>
      <c r="Y13" s="3104"/>
      <c r="Z13" s="3105"/>
    </row>
    <row r="14" spans="2:30">
      <c r="C14" s="3093"/>
      <c r="D14" s="3106"/>
      <c r="E14" s="3107"/>
      <c r="F14" s="3107"/>
      <c r="G14" s="3107"/>
      <c r="H14" s="3107"/>
      <c r="I14" s="3107"/>
      <c r="J14" s="3107"/>
      <c r="K14" s="3107"/>
      <c r="L14" s="3107"/>
      <c r="M14" s="3107"/>
      <c r="N14" s="3107"/>
      <c r="O14" s="3107"/>
      <c r="P14" s="3107"/>
      <c r="Q14" s="3107"/>
      <c r="R14" s="3107"/>
      <c r="S14" s="3107"/>
      <c r="T14" s="3107"/>
      <c r="U14" s="3107"/>
      <c r="V14" s="3107"/>
      <c r="W14" s="3107"/>
      <c r="X14" s="3107"/>
      <c r="Y14" s="3107"/>
      <c r="Z14" s="3108"/>
    </row>
    <row r="15" spans="2:30">
      <c r="C15" s="3093"/>
      <c r="D15" s="3106"/>
      <c r="E15" s="3107"/>
      <c r="F15" s="3107"/>
      <c r="G15" s="3107"/>
      <c r="H15" s="3107"/>
      <c r="I15" s="3107"/>
      <c r="J15" s="3107"/>
      <c r="K15" s="3107"/>
      <c r="L15" s="3107"/>
      <c r="M15" s="3107"/>
      <c r="N15" s="3107"/>
      <c r="O15" s="3107"/>
      <c r="P15" s="3107"/>
      <c r="Q15" s="3107"/>
      <c r="R15" s="3107"/>
      <c r="S15" s="3107"/>
      <c r="T15" s="3107"/>
      <c r="U15" s="3107"/>
      <c r="V15" s="3107"/>
      <c r="W15" s="3107"/>
      <c r="X15" s="3107"/>
      <c r="Y15" s="3107"/>
      <c r="Z15" s="3108"/>
    </row>
    <row r="16" spans="2:30">
      <c r="C16" s="3093"/>
      <c r="D16" s="3106"/>
      <c r="E16" s="3107"/>
      <c r="F16" s="3107"/>
      <c r="G16" s="3107"/>
      <c r="H16" s="3107"/>
      <c r="I16" s="3107"/>
      <c r="J16" s="3107"/>
      <c r="K16" s="3107"/>
      <c r="L16" s="3107"/>
      <c r="M16" s="3107"/>
      <c r="N16" s="3107"/>
      <c r="O16" s="3107"/>
      <c r="P16" s="3107"/>
      <c r="Q16" s="3107"/>
      <c r="R16" s="3107"/>
      <c r="S16" s="3107"/>
      <c r="T16" s="3107"/>
      <c r="U16" s="3107"/>
      <c r="V16" s="3107"/>
      <c r="W16" s="3107"/>
      <c r="X16" s="3107"/>
      <c r="Y16" s="3107"/>
      <c r="Z16" s="3108"/>
    </row>
    <row r="17" spans="2:26">
      <c r="C17" s="3093"/>
      <c r="D17" s="3106"/>
      <c r="E17" s="3107"/>
      <c r="F17" s="3107"/>
      <c r="G17" s="3107"/>
      <c r="H17" s="3107"/>
      <c r="I17" s="3107"/>
      <c r="J17" s="3107"/>
      <c r="K17" s="3107"/>
      <c r="L17" s="3107"/>
      <c r="M17" s="3107"/>
      <c r="N17" s="3107"/>
      <c r="O17" s="3107"/>
      <c r="P17" s="3107"/>
      <c r="Q17" s="3107"/>
      <c r="R17" s="3107"/>
      <c r="S17" s="3107"/>
      <c r="T17" s="3107"/>
      <c r="U17" s="3107"/>
      <c r="V17" s="3107"/>
      <c r="W17" s="3107"/>
      <c r="X17" s="3107"/>
      <c r="Y17" s="3107"/>
      <c r="Z17" s="3108"/>
    </row>
    <row r="18" spans="2:26">
      <c r="C18" s="3093"/>
      <c r="D18" s="3106"/>
      <c r="E18" s="3107"/>
      <c r="F18" s="3107"/>
      <c r="G18" s="3107"/>
      <c r="H18" s="3107"/>
      <c r="I18" s="3107"/>
      <c r="J18" s="3107"/>
      <c r="K18" s="3107"/>
      <c r="L18" s="3107"/>
      <c r="M18" s="3107"/>
      <c r="N18" s="3107"/>
      <c r="O18" s="3107"/>
      <c r="P18" s="3107"/>
      <c r="Q18" s="3107"/>
      <c r="R18" s="3107"/>
      <c r="S18" s="3107"/>
      <c r="T18" s="3107"/>
      <c r="U18" s="3107"/>
      <c r="V18" s="3107"/>
      <c r="W18" s="3107"/>
      <c r="X18" s="3107"/>
      <c r="Y18" s="3107"/>
      <c r="Z18" s="3108"/>
    </row>
    <row r="19" spans="2:26">
      <c r="C19" s="3094"/>
      <c r="D19" s="3109"/>
      <c r="E19" s="3110"/>
      <c r="F19" s="3110"/>
      <c r="G19" s="3110"/>
      <c r="H19" s="3110"/>
      <c r="I19" s="3110"/>
      <c r="J19" s="3110"/>
      <c r="K19" s="3110"/>
      <c r="L19" s="3110"/>
      <c r="M19" s="3110"/>
      <c r="N19" s="3110"/>
      <c r="O19" s="3110"/>
      <c r="P19" s="3110"/>
      <c r="Q19" s="3110"/>
      <c r="R19" s="3110"/>
      <c r="S19" s="3110"/>
      <c r="T19" s="3110"/>
      <c r="U19" s="3110"/>
      <c r="V19" s="3110"/>
      <c r="W19" s="3110"/>
      <c r="X19" s="3110"/>
      <c r="Y19" s="3110"/>
      <c r="Z19" s="3111"/>
    </row>
    <row r="21" spans="2:26">
      <c r="B21" s="108" t="s">
        <v>694</v>
      </c>
    </row>
    <row r="23" spans="2:26" ht="27" customHeight="1">
      <c r="C23" s="3086" t="s">
        <v>695</v>
      </c>
      <c r="D23" s="3087"/>
      <c r="E23" s="3087"/>
      <c r="F23" s="3087"/>
      <c r="G23" s="3087"/>
      <c r="H23" s="3087"/>
      <c r="I23" s="3087"/>
      <c r="J23" s="3088"/>
      <c r="K23" s="3086" t="s">
        <v>696</v>
      </c>
      <c r="L23" s="3087"/>
      <c r="M23" s="3087"/>
      <c r="N23" s="3087"/>
      <c r="O23" s="3087"/>
      <c r="P23" s="3087"/>
      <c r="Q23" s="3087"/>
      <c r="R23" s="3087"/>
      <c r="S23" s="3087"/>
      <c r="T23" s="3087"/>
      <c r="U23" s="3087"/>
      <c r="V23" s="3087"/>
      <c r="W23" s="3087"/>
      <c r="X23" s="3087"/>
      <c r="Y23" s="3087"/>
      <c r="Z23" s="3088"/>
    </row>
    <row r="24" spans="2:26">
      <c r="C24" s="3103"/>
      <c r="D24" s="3104"/>
      <c r="E24" s="3104"/>
      <c r="F24" s="3104"/>
      <c r="G24" s="3104"/>
      <c r="H24" s="3104"/>
      <c r="I24" s="3104"/>
      <c r="J24" s="3105"/>
      <c r="K24" s="3103"/>
      <c r="L24" s="3104"/>
      <c r="M24" s="3104"/>
      <c r="N24" s="3104"/>
      <c r="O24" s="3104"/>
      <c r="P24" s="3104"/>
      <c r="Q24" s="3104"/>
      <c r="R24" s="3104"/>
      <c r="S24" s="3104"/>
      <c r="T24" s="3104"/>
      <c r="U24" s="3104"/>
      <c r="V24" s="3104"/>
      <c r="W24" s="3104"/>
      <c r="X24" s="3104"/>
      <c r="Y24" s="3104"/>
      <c r="Z24" s="3105"/>
    </row>
    <row r="25" spans="2:26">
      <c r="C25" s="3106"/>
      <c r="D25" s="3107"/>
      <c r="E25" s="3107"/>
      <c r="F25" s="3107"/>
      <c r="G25" s="3107"/>
      <c r="H25" s="3107"/>
      <c r="I25" s="3107"/>
      <c r="J25" s="3108"/>
      <c r="K25" s="3106"/>
      <c r="L25" s="3107"/>
      <c r="M25" s="3107"/>
      <c r="N25" s="3107"/>
      <c r="O25" s="3107"/>
      <c r="P25" s="3107"/>
      <c r="Q25" s="3107"/>
      <c r="R25" s="3107"/>
      <c r="S25" s="3107"/>
      <c r="T25" s="3107"/>
      <c r="U25" s="3107"/>
      <c r="V25" s="3107"/>
      <c r="W25" s="3107"/>
      <c r="X25" s="3107"/>
      <c r="Y25" s="3107"/>
      <c r="Z25" s="3108"/>
    </row>
    <row r="26" spans="2:26">
      <c r="C26" s="3106"/>
      <c r="D26" s="3107"/>
      <c r="E26" s="3107"/>
      <c r="F26" s="3107"/>
      <c r="G26" s="3107"/>
      <c r="H26" s="3107"/>
      <c r="I26" s="3107"/>
      <c r="J26" s="3108"/>
      <c r="K26" s="3106"/>
      <c r="L26" s="3107"/>
      <c r="M26" s="3107"/>
      <c r="N26" s="3107"/>
      <c r="O26" s="3107"/>
      <c r="P26" s="3107"/>
      <c r="Q26" s="3107"/>
      <c r="R26" s="3107"/>
      <c r="S26" s="3107"/>
      <c r="T26" s="3107"/>
      <c r="U26" s="3107"/>
      <c r="V26" s="3107"/>
      <c r="W26" s="3107"/>
      <c r="X26" s="3107"/>
      <c r="Y26" s="3107"/>
      <c r="Z26" s="3108"/>
    </row>
    <row r="27" spans="2:26">
      <c r="C27" s="3106"/>
      <c r="D27" s="3107"/>
      <c r="E27" s="3107"/>
      <c r="F27" s="3107"/>
      <c r="G27" s="3107"/>
      <c r="H27" s="3107"/>
      <c r="I27" s="3107"/>
      <c r="J27" s="3108"/>
      <c r="K27" s="3106"/>
      <c r="L27" s="3107"/>
      <c r="M27" s="3107"/>
      <c r="N27" s="3107"/>
      <c r="O27" s="3107"/>
      <c r="P27" s="3107"/>
      <c r="Q27" s="3107"/>
      <c r="R27" s="3107"/>
      <c r="S27" s="3107"/>
      <c r="T27" s="3107"/>
      <c r="U27" s="3107"/>
      <c r="V27" s="3107"/>
      <c r="W27" s="3107"/>
      <c r="X27" s="3107"/>
      <c r="Y27" s="3107"/>
      <c r="Z27" s="3108"/>
    </row>
    <row r="28" spans="2:26">
      <c r="C28" s="3106"/>
      <c r="D28" s="3107"/>
      <c r="E28" s="3107"/>
      <c r="F28" s="3107"/>
      <c r="G28" s="3107"/>
      <c r="H28" s="3107"/>
      <c r="I28" s="3107"/>
      <c r="J28" s="3108"/>
      <c r="K28" s="3106"/>
      <c r="L28" s="3107"/>
      <c r="M28" s="3107"/>
      <c r="N28" s="3107"/>
      <c r="O28" s="3107"/>
      <c r="P28" s="3107"/>
      <c r="Q28" s="3107"/>
      <c r="R28" s="3107"/>
      <c r="S28" s="3107"/>
      <c r="T28" s="3107"/>
      <c r="U28" s="3107"/>
      <c r="V28" s="3107"/>
      <c r="W28" s="3107"/>
      <c r="X28" s="3107"/>
      <c r="Y28" s="3107"/>
      <c r="Z28" s="3108"/>
    </row>
    <row r="29" spans="2:26">
      <c r="C29" s="3109"/>
      <c r="D29" s="3110"/>
      <c r="E29" s="3110"/>
      <c r="F29" s="3110"/>
      <c r="G29" s="3110"/>
      <c r="H29" s="3110"/>
      <c r="I29" s="3110"/>
      <c r="J29" s="3111"/>
      <c r="K29" s="3109"/>
      <c r="L29" s="3110"/>
      <c r="M29" s="3110"/>
      <c r="N29" s="3110"/>
      <c r="O29" s="3110"/>
      <c r="P29" s="3110"/>
      <c r="Q29" s="3110"/>
      <c r="R29" s="3110"/>
      <c r="S29" s="3110"/>
      <c r="T29" s="3110"/>
      <c r="U29" s="3110"/>
      <c r="V29" s="3110"/>
      <c r="W29" s="3110"/>
      <c r="X29" s="3110"/>
      <c r="Y29" s="3110"/>
      <c r="Z29" s="3111"/>
    </row>
    <row r="31" spans="2:26">
      <c r="B31" s="108" t="s">
        <v>697</v>
      </c>
    </row>
    <row r="33" spans="2:26">
      <c r="C33" s="3103"/>
      <c r="D33" s="3104"/>
      <c r="E33" s="3104"/>
      <c r="F33" s="3104"/>
      <c r="G33" s="3104"/>
      <c r="H33" s="3104"/>
      <c r="I33" s="3104"/>
      <c r="J33" s="3104"/>
      <c r="K33" s="3104"/>
      <c r="L33" s="3104"/>
      <c r="M33" s="3104"/>
      <c r="N33" s="3104"/>
      <c r="O33" s="3104"/>
      <c r="P33" s="3104"/>
      <c r="Q33" s="3104"/>
      <c r="R33" s="3104"/>
      <c r="S33" s="3104"/>
      <c r="T33" s="3104"/>
      <c r="U33" s="3104"/>
      <c r="V33" s="3104"/>
      <c r="W33" s="3104"/>
      <c r="X33" s="3104"/>
      <c r="Y33" s="3104"/>
      <c r="Z33" s="3105"/>
    </row>
    <row r="34" spans="2:26">
      <c r="C34" s="3106"/>
      <c r="D34" s="3107"/>
      <c r="E34" s="3107"/>
      <c r="F34" s="3107"/>
      <c r="G34" s="3107"/>
      <c r="H34" s="3107"/>
      <c r="I34" s="3107"/>
      <c r="J34" s="3107"/>
      <c r="K34" s="3107"/>
      <c r="L34" s="3107"/>
      <c r="M34" s="3107"/>
      <c r="N34" s="3107"/>
      <c r="O34" s="3107"/>
      <c r="P34" s="3107"/>
      <c r="Q34" s="3107"/>
      <c r="R34" s="3107"/>
      <c r="S34" s="3107"/>
      <c r="T34" s="3107"/>
      <c r="U34" s="3107"/>
      <c r="V34" s="3107"/>
      <c r="W34" s="3107"/>
      <c r="X34" s="3107"/>
      <c r="Y34" s="3107"/>
      <c r="Z34" s="3108"/>
    </row>
    <row r="35" spans="2:26">
      <c r="C35" s="3106"/>
      <c r="D35" s="3107"/>
      <c r="E35" s="3107"/>
      <c r="F35" s="3107"/>
      <c r="G35" s="3107"/>
      <c r="H35" s="3107"/>
      <c r="I35" s="3107"/>
      <c r="J35" s="3107"/>
      <c r="K35" s="3107"/>
      <c r="L35" s="3107"/>
      <c r="M35" s="3107"/>
      <c r="N35" s="3107"/>
      <c r="O35" s="3107"/>
      <c r="P35" s="3107"/>
      <c r="Q35" s="3107"/>
      <c r="R35" s="3107"/>
      <c r="S35" s="3107"/>
      <c r="T35" s="3107"/>
      <c r="U35" s="3107"/>
      <c r="V35" s="3107"/>
      <c r="W35" s="3107"/>
      <c r="X35" s="3107"/>
      <c r="Y35" s="3107"/>
      <c r="Z35" s="3108"/>
    </row>
    <row r="36" spans="2:26">
      <c r="C36" s="3106"/>
      <c r="D36" s="3107"/>
      <c r="E36" s="3107"/>
      <c r="F36" s="3107"/>
      <c r="G36" s="3107"/>
      <c r="H36" s="3107"/>
      <c r="I36" s="3107"/>
      <c r="J36" s="3107"/>
      <c r="K36" s="3107"/>
      <c r="L36" s="3107"/>
      <c r="M36" s="3107"/>
      <c r="N36" s="3107"/>
      <c r="O36" s="3107"/>
      <c r="P36" s="3107"/>
      <c r="Q36" s="3107"/>
      <c r="R36" s="3107"/>
      <c r="S36" s="3107"/>
      <c r="T36" s="3107"/>
      <c r="U36" s="3107"/>
      <c r="V36" s="3107"/>
      <c r="W36" s="3107"/>
      <c r="X36" s="3107"/>
      <c r="Y36" s="3107"/>
      <c r="Z36" s="3108"/>
    </row>
    <row r="37" spans="2:26">
      <c r="C37" s="3106"/>
      <c r="D37" s="3107"/>
      <c r="E37" s="3107"/>
      <c r="F37" s="3107"/>
      <c r="G37" s="3107"/>
      <c r="H37" s="3107"/>
      <c r="I37" s="3107"/>
      <c r="J37" s="3107"/>
      <c r="K37" s="3107"/>
      <c r="L37" s="3107"/>
      <c r="M37" s="3107"/>
      <c r="N37" s="3107"/>
      <c r="O37" s="3107"/>
      <c r="P37" s="3107"/>
      <c r="Q37" s="3107"/>
      <c r="R37" s="3107"/>
      <c r="S37" s="3107"/>
      <c r="T37" s="3107"/>
      <c r="U37" s="3107"/>
      <c r="V37" s="3107"/>
      <c r="W37" s="3107"/>
      <c r="X37" s="3107"/>
      <c r="Y37" s="3107"/>
      <c r="Z37" s="3108"/>
    </row>
    <row r="38" spans="2:26">
      <c r="C38" s="3109"/>
      <c r="D38" s="3110"/>
      <c r="E38" s="3110"/>
      <c r="F38" s="3110"/>
      <c r="G38" s="3110"/>
      <c r="H38" s="3110"/>
      <c r="I38" s="3110"/>
      <c r="J38" s="3110"/>
      <c r="K38" s="3110"/>
      <c r="L38" s="3110"/>
      <c r="M38" s="3110"/>
      <c r="N38" s="3110"/>
      <c r="O38" s="3110"/>
      <c r="P38" s="3110"/>
      <c r="Q38" s="3110"/>
      <c r="R38" s="3110"/>
      <c r="S38" s="3110"/>
      <c r="T38" s="3110"/>
      <c r="U38" s="3110"/>
      <c r="V38" s="3110"/>
      <c r="W38" s="3110"/>
      <c r="X38" s="3110"/>
      <c r="Y38" s="3110"/>
      <c r="Z38" s="3111"/>
    </row>
    <row r="40" spans="2:26">
      <c r="B40" s="108" t="s">
        <v>698</v>
      </c>
    </row>
    <row r="42" spans="2:26">
      <c r="C42" s="3095" t="s">
        <v>699</v>
      </c>
      <c r="D42" s="3096"/>
      <c r="E42" s="3096"/>
      <c r="F42" s="3096"/>
      <c r="G42" s="3096"/>
      <c r="H42" s="3097"/>
      <c r="I42" s="3129" t="s">
        <v>700</v>
      </c>
      <c r="J42" s="3096"/>
      <c r="K42" s="3096"/>
      <c r="L42" s="3096"/>
      <c r="M42" s="3096"/>
      <c r="N42" s="3096"/>
      <c r="O42" s="3096"/>
      <c r="P42" s="3096"/>
      <c r="Q42" s="3097"/>
      <c r="R42" s="3096"/>
      <c r="S42" s="3101" t="s">
        <v>701</v>
      </c>
      <c r="T42" s="3096" t="s">
        <v>673</v>
      </c>
      <c r="U42" s="384"/>
      <c r="V42" s="3096" t="s">
        <v>702</v>
      </c>
      <c r="W42" s="384"/>
      <c r="X42" s="3101" t="s">
        <v>693</v>
      </c>
      <c r="Y42" s="3096" t="s">
        <v>674</v>
      </c>
      <c r="Z42" s="385"/>
    </row>
    <row r="43" spans="2:26">
      <c r="C43" s="3126"/>
      <c r="D43" s="3127"/>
      <c r="E43" s="3127"/>
      <c r="F43" s="3127"/>
      <c r="G43" s="3127"/>
      <c r="H43" s="3128"/>
      <c r="I43" s="3099"/>
      <c r="J43" s="3099"/>
      <c r="K43" s="3099"/>
      <c r="L43" s="3099"/>
      <c r="M43" s="3099"/>
      <c r="N43" s="3099"/>
      <c r="O43" s="3099"/>
      <c r="P43" s="3099"/>
      <c r="Q43" s="3100"/>
      <c r="R43" s="3099"/>
      <c r="S43" s="3102"/>
      <c r="T43" s="3099"/>
      <c r="U43" s="383"/>
      <c r="V43" s="3099"/>
      <c r="W43" s="383"/>
      <c r="X43" s="3102"/>
      <c r="Y43" s="3099"/>
      <c r="Z43" s="397"/>
    </row>
    <row r="44" spans="2:26">
      <c r="C44" s="3126"/>
      <c r="D44" s="3127"/>
      <c r="E44" s="3127"/>
      <c r="F44" s="3127"/>
      <c r="G44" s="3127"/>
      <c r="H44" s="3128"/>
      <c r="I44" s="3103"/>
      <c r="J44" s="3104"/>
      <c r="K44" s="3104"/>
      <c r="L44" s="3104"/>
      <c r="M44" s="3104"/>
      <c r="N44" s="3104"/>
      <c r="O44" s="3104"/>
      <c r="P44" s="3104"/>
      <c r="Q44" s="3104"/>
      <c r="R44" s="3104"/>
      <c r="S44" s="3104"/>
      <c r="T44" s="3104"/>
      <c r="U44" s="3104"/>
      <c r="V44" s="3104"/>
      <c r="W44" s="3104"/>
      <c r="X44" s="3104"/>
      <c r="Y44" s="3104"/>
      <c r="Z44" s="3105"/>
    </row>
    <row r="45" spans="2:26">
      <c r="C45" s="3126"/>
      <c r="D45" s="3127"/>
      <c r="E45" s="3127"/>
      <c r="F45" s="3127"/>
      <c r="G45" s="3127"/>
      <c r="H45" s="3128"/>
      <c r="I45" s="3106"/>
      <c r="J45" s="3107"/>
      <c r="K45" s="3107"/>
      <c r="L45" s="3107"/>
      <c r="M45" s="3107"/>
      <c r="N45" s="3107"/>
      <c r="O45" s="3107"/>
      <c r="P45" s="3107"/>
      <c r="Q45" s="3107"/>
      <c r="R45" s="3107"/>
      <c r="S45" s="3107"/>
      <c r="T45" s="3107"/>
      <c r="U45" s="3107"/>
      <c r="V45" s="3107"/>
      <c r="W45" s="3107"/>
      <c r="X45" s="3107"/>
      <c r="Y45" s="3107"/>
      <c r="Z45" s="3108"/>
    </row>
    <row r="46" spans="2:26">
      <c r="C46" s="3126"/>
      <c r="D46" s="3127"/>
      <c r="E46" s="3127"/>
      <c r="F46" s="3127"/>
      <c r="G46" s="3127"/>
      <c r="H46" s="3128"/>
      <c r="I46" s="3106"/>
      <c r="J46" s="3107"/>
      <c r="K46" s="3107"/>
      <c r="L46" s="3107"/>
      <c r="M46" s="3107"/>
      <c r="N46" s="3107"/>
      <c r="O46" s="3107"/>
      <c r="P46" s="3107"/>
      <c r="Q46" s="3107"/>
      <c r="R46" s="3107"/>
      <c r="S46" s="3107"/>
      <c r="T46" s="3107"/>
      <c r="U46" s="3107"/>
      <c r="V46" s="3107"/>
      <c r="W46" s="3107"/>
      <c r="X46" s="3107"/>
      <c r="Y46" s="3107"/>
      <c r="Z46" s="3108"/>
    </row>
    <row r="47" spans="2:26">
      <c r="C47" s="3126"/>
      <c r="D47" s="3127"/>
      <c r="E47" s="3127"/>
      <c r="F47" s="3127"/>
      <c r="G47" s="3127"/>
      <c r="H47" s="3128"/>
      <c r="I47" s="3106"/>
      <c r="J47" s="3107"/>
      <c r="K47" s="3107"/>
      <c r="L47" s="3107"/>
      <c r="M47" s="3107"/>
      <c r="N47" s="3107"/>
      <c r="O47" s="3107"/>
      <c r="P47" s="3107"/>
      <c r="Q47" s="3107"/>
      <c r="R47" s="3107"/>
      <c r="S47" s="3107"/>
      <c r="T47" s="3107"/>
      <c r="U47" s="3107"/>
      <c r="V47" s="3107"/>
      <c r="W47" s="3107"/>
      <c r="X47" s="3107"/>
      <c r="Y47" s="3107"/>
      <c r="Z47" s="3108"/>
    </row>
    <row r="48" spans="2:26">
      <c r="C48" s="3098"/>
      <c r="D48" s="3099"/>
      <c r="E48" s="3099"/>
      <c r="F48" s="3099"/>
      <c r="G48" s="3099"/>
      <c r="H48" s="3100"/>
      <c r="I48" s="3109"/>
      <c r="J48" s="3110"/>
      <c r="K48" s="3110"/>
      <c r="L48" s="3110"/>
      <c r="M48" s="3110"/>
      <c r="N48" s="3110"/>
      <c r="O48" s="3110"/>
      <c r="P48" s="3110"/>
      <c r="Q48" s="3110"/>
      <c r="R48" s="3110"/>
      <c r="S48" s="3110"/>
      <c r="T48" s="3110"/>
      <c r="U48" s="3110"/>
      <c r="V48" s="3110"/>
      <c r="W48" s="3110"/>
      <c r="X48" s="3110"/>
      <c r="Y48" s="3110"/>
      <c r="Z48" s="3111"/>
    </row>
    <row r="50" spans="3:26">
      <c r="C50" s="3084" t="s">
        <v>683</v>
      </c>
      <c r="D50" s="3084"/>
      <c r="E50" s="3084"/>
      <c r="F50" s="3084"/>
      <c r="G50" s="3084"/>
      <c r="H50" s="3084"/>
    </row>
    <row r="51" spans="3:26">
      <c r="D51" s="3081" t="s">
        <v>703</v>
      </c>
      <c r="E51" s="3081"/>
      <c r="F51" s="3081"/>
      <c r="G51" s="3081"/>
      <c r="H51" s="3081"/>
      <c r="I51" s="3081"/>
      <c r="J51" s="3081"/>
      <c r="K51" s="3081"/>
      <c r="L51" s="3081"/>
      <c r="M51" s="3081"/>
      <c r="N51" s="3081"/>
      <c r="O51" s="3081"/>
      <c r="P51" s="3081"/>
      <c r="Q51" s="3081"/>
      <c r="R51" s="3081"/>
      <c r="S51" s="3081"/>
      <c r="T51" s="3081"/>
      <c r="U51" s="3081"/>
      <c r="V51" s="3081"/>
      <c r="W51" s="3081"/>
      <c r="X51" s="3081"/>
      <c r="Y51" s="3081"/>
      <c r="Z51" s="3081"/>
    </row>
    <row r="52" spans="3:26">
      <c r="D52" s="3081"/>
      <c r="E52" s="3081"/>
      <c r="F52" s="3081"/>
      <c r="G52" s="3081"/>
      <c r="H52" s="3081"/>
      <c r="I52" s="3081"/>
      <c r="J52" s="3081"/>
      <c r="K52" s="3081"/>
      <c r="L52" s="3081"/>
      <c r="M52" s="3081"/>
      <c r="N52" s="3081"/>
      <c r="O52" s="3081"/>
      <c r="P52" s="3081"/>
      <c r="Q52" s="3081"/>
      <c r="R52" s="3081"/>
      <c r="S52" s="3081"/>
      <c r="T52" s="3081"/>
      <c r="U52" s="3081"/>
      <c r="V52" s="3081"/>
      <c r="W52" s="3081"/>
      <c r="X52" s="3081"/>
      <c r="Y52" s="3081"/>
      <c r="Z52" s="3081"/>
    </row>
  </sheetData>
  <mergeCells count="36">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C3:Z3"/>
    <mergeCell ref="C7:J7"/>
    <mergeCell ref="K7:Q7"/>
    <mergeCell ref="R7:V7"/>
    <mergeCell ref="W7:Z7"/>
  </mergeCells>
  <phoneticPr fontId="3"/>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scale="9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45"/>
  <sheetViews>
    <sheetView view="pageBreakPreview" zoomScaleNormal="100" zoomScaleSheetLayoutView="100" workbookViewId="0"/>
  </sheetViews>
  <sheetFormatPr defaultColWidth="9" defaultRowHeight="13.2"/>
  <cols>
    <col min="1" max="1" width="2.21875" style="382" customWidth="1"/>
    <col min="2" max="3" width="2.44140625" style="382" customWidth="1"/>
    <col min="4" max="4" width="2.88671875" style="382" customWidth="1"/>
    <col min="5" max="5" width="1.88671875" style="382" customWidth="1"/>
    <col min="6" max="35" width="2.44140625" style="382" customWidth="1"/>
    <col min="36" max="37" width="1.77734375" style="382" customWidth="1"/>
    <col min="38" max="38" width="3.6640625" style="382" bestFit="1" customWidth="1"/>
    <col min="39" max="39" width="2.109375" style="382" customWidth="1"/>
    <col min="40" max="16384" width="9" style="382"/>
  </cols>
  <sheetData>
    <row r="1" spans="2:38" ht="15.3" customHeight="1">
      <c r="B1" s="407" t="s">
        <v>704</v>
      </c>
      <c r="C1" s="194"/>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row>
    <row r="2" spans="2:38" ht="16.5" customHeight="1">
      <c r="B2" s="3130" t="s">
        <v>734</v>
      </c>
      <c r="C2" s="3131"/>
      <c r="D2" s="3131"/>
      <c r="E2" s="3131"/>
      <c r="F2" s="3131"/>
      <c r="G2" s="3131"/>
      <c r="H2" s="3131"/>
      <c r="I2" s="3131"/>
      <c r="J2" s="3131"/>
      <c r="K2" s="3131"/>
      <c r="L2" s="3131"/>
      <c r="M2" s="3131"/>
      <c r="N2" s="3131"/>
      <c r="O2" s="3131"/>
      <c r="P2" s="3131"/>
      <c r="Q2" s="3131"/>
      <c r="R2" s="3131"/>
      <c r="S2" s="3131"/>
      <c r="T2" s="3131"/>
      <c r="U2" s="3131"/>
      <c r="V2" s="3131"/>
      <c r="W2" s="3131"/>
      <c r="X2" s="3131"/>
      <c r="Y2" s="3131"/>
      <c r="Z2" s="3131"/>
      <c r="AA2" s="3131"/>
      <c r="AB2" s="3131"/>
      <c r="AC2" s="3131"/>
      <c r="AD2" s="3131"/>
      <c r="AE2" s="3131"/>
      <c r="AF2" s="3131"/>
      <c r="AG2" s="3131"/>
      <c r="AH2" s="3131"/>
      <c r="AI2" s="3131"/>
      <c r="AL2" s="409" t="s">
        <v>705</v>
      </c>
    </row>
    <row r="3" spans="2:38" ht="16.5" customHeight="1">
      <c r="B3" s="3131"/>
      <c r="C3" s="3131"/>
      <c r="D3" s="3131"/>
      <c r="E3" s="3131"/>
      <c r="F3" s="3131"/>
      <c r="G3" s="3131"/>
      <c r="H3" s="3131"/>
      <c r="I3" s="3131"/>
      <c r="J3" s="3131"/>
      <c r="K3" s="3131"/>
      <c r="L3" s="3131"/>
      <c r="M3" s="3131"/>
      <c r="N3" s="3131"/>
      <c r="O3" s="3131"/>
      <c r="P3" s="3131"/>
      <c r="Q3" s="3131"/>
      <c r="R3" s="3131"/>
      <c r="S3" s="3131"/>
      <c r="T3" s="3131"/>
      <c r="U3" s="3131"/>
      <c r="V3" s="3131"/>
      <c r="W3" s="3131"/>
      <c r="X3" s="3131"/>
      <c r="Y3" s="3131"/>
      <c r="Z3" s="3131"/>
      <c r="AA3" s="3131"/>
      <c r="AB3" s="3131"/>
      <c r="AC3" s="3131"/>
      <c r="AD3" s="3131"/>
      <c r="AE3" s="3131"/>
      <c r="AF3" s="3131"/>
      <c r="AG3" s="3131"/>
      <c r="AH3" s="3131"/>
      <c r="AI3" s="3131"/>
      <c r="AL3" s="409"/>
    </row>
    <row r="4" spans="2:38" ht="16.5" customHeight="1">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row>
    <row r="5" spans="2:38" ht="16.2">
      <c r="B5" s="3132" t="s">
        <v>706</v>
      </c>
      <c r="C5" s="3133"/>
      <c r="D5" s="3133"/>
      <c r="E5" s="3133"/>
      <c r="F5" s="3133"/>
      <c r="G5" s="3133"/>
      <c r="H5" s="3133"/>
      <c r="I5" s="3133"/>
      <c r="J5" s="3133"/>
      <c r="K5" s="3134"/>
      <c r="L5" s="411"/>
      <c r="M5" s="411"/>
      <c r="N5" s="411"/>
      <c r="O5" s="411"/>
      <c r="P5" s="411"/>
      <c r="Q5" s="411"/>
      <c r="R5" s="411"/>
      <c r="S5" s="411"/>
      <c r="T5" s="411"/>
      <c r="U5" s="411"/>
      <c r="V5" s="411"/>
      <c r="W5" s="411"/>
      <c r="X5" s="411"/>
      <c r="Y5" s="411"/>
      <c r="Z5" s="411"/>
      <c r="AA5" s="411"/>
      <c r="AB5" s="411"/>
      <c r="AC5" s="411"/>
      <c r="AD5" s="411"/>
      <c r="AE5" s="411"/>
      <c r="AF5" s="411"/>
      <c r="AG5" s="411"/>
      <c r="AH5" s="411"/>
      <c r="AI5" s="412"/>
    </row>
    <row r="6" spans="2:38" ht="15.3" customHeight="1">
      <c r="B6" s="3135"/>
      <c r="C6" s="3136"/>
      <c r="D6" s="3136"/>
      <c r="E6" s="3136"/>
      <c r="F6" s="3136"/>
      <c r="G6" s="3136"/>
      <c r="H6" s="3136"/>
      <c r="I6" s="3136"/>
      <c r="J6" s="3136"/>
      <c r="K6" s="3137"/>
      <c r="L6" s="413"/>
      <c r="M6" s="407"/>
      <c r="N6" s="3141"/>
      <c r="O6" s="3141"/>
      <c r="P6" s="407"/>
      <c r="Q6" s="407"/>
      <c r="R6" s="407"/>
      <c r="S6" s="407"/>
      <c r="T6" s="407"/>
      <c r="U6" s="407"/>
      <c r="V6" s="407"/>
      <c r="W6" s="407"/>
      <c r="X6" s="407"/>
      <c r="Y6" s="407"/>
      <c r="Z6" s="407"/>
      <c r="AA6" s="407"/>
      <c r="AB6" s="407"/>
      <c r="AC6" s="407"/>
      <c r="AD6" s="407"/>
      <c r="AE6" s="407"/>
      <c r="AF6" s="413"/>
      <c r="AG6" s="413"/>
      <c r="AH6" s="413"/>
      <c r="AI6" s="414"/>
    </row>
    <row r="7" spans="2:38" ht="15.3" customHeight="1">
      <c r="B7" s="3135"/>
      <c r="C7" s="3136"/>
      <c r="D7" s="3136"/>
      <c r="E7" s="3136"/>
      <c r="F7" s="3136"/>
      <c r="G7" s="3136"/>
      <c r="H7" s="3136"/>
      <c r="I7" s="3136"/>
      <c r="J7" s="3136"/>
      <c r="K7" s="3137"/>
      <c r="L7" s="413"/>
      <c r="M7" s="407"/>
      <c r="N7" s="3141"/>
      <c r="O7" s="3141"/>
      <c r="P7" s="407"/>
      <c r="Q7" s="407"/>
      <c r="R7" s="407"/>
      <c r="S7" s="407"/>
      <c r="T7" s="407"/>
      <c r="U7" s="407"/>
      <c r="V7" s="407"/>
      <c r="W7" s="407"/>
      <c r="X7" s="407"/>
      <c r="Y7" s="407"/>
      <c r="Z7" s="407"/>
      <c r="AA7" s="407"/>
      <c r="AB7" s="407"/>
      <c r="AC7" s="407"/>
      <c r="AD7" s="407"/>
      <c r="AE7" s="407"/>
      <c r="AF7" s="413"/>
      <c r="AG7" s="413"/>
      <c r="AH7" s="413"/>
      <c r="AI7" s="414"/>
    </row>
    <row r="8" spans="2:38" ht="15.3" customHeight="1">
      <c r="B8" s="3135"/>
      <c r="C8" s="3136"/>
      <c r="D8" s="3136"/>
      <c r="E8" s="3136"/>
      <c r="F8" s="3136"/>
      <c r="G8" s="3136"/>
      <c r="H8" s="3136"/>
      <c r="I8" s="3136"/>
      <c r="J8" s="3136"/>
      <c r="K8" s="3137"/>
      <c r="L8" s="413"/>
      <c r="M8" s="407"/>
      <c r="N8" s="3141"/>
      <c r="O8" s="3141"/>
      <c r="P8" s="407"/>
      <c r="Q8" s="407"/>
      <c r="R8" s="407"/>
      <c r="S8" s="407"/>
      <c r="T8" s="407"/>
      <c r="U8" s="407"/>
      <c r="V8" s="407"/>
      <c r="W8" s="407"/>
      <c r="X8" s="407"/>
      <c r="Y8" s="407"/>
      <c r="Z8" s="407"/>
      <c r="AA8" s="407"/>
      <c r="AB8" s="407"/>
      <c r="AC8" s="407"/>
      <c r="AD8" s="407"/>
      <c r="AE8" s="407"/>
      <c r="AF8" s="413"/>
      <c r="AG8" s="413"/>
      <c r="AH8" s="413"/>
      <c r="AI8" s="414"/>
    </row>
    <row r="9" spans="2:38" ht="15.3" customHeight="1">
      <c r="B9" s="3135"/>
      <c r="C9" s="3136"/>
      <c r="D9" s="3136"/>
      <c r="E9" s="3136"/>
      <c r="F9" s="3136"/>
      <c r="G9" s="3136"/>
      <c r="H9" s="3136"/>
      <c r="I9" s="3136"/>
      <c r="J9" s="3136"/>
      <c r="K9" s="3137"/>
      <c r="L9" s="413"/>
      <c r="M9" s="407"/>
      <c r="N9" s="3141"/>
      <c r="O9" s="3141"/>
      <c r="P9" s="407"/>
      <c r="Q9" s="407"/>
      <c r="R9" s="407"/>
      <c r="S9" s="407"/>
      <c r="T9" s="407"/>
      <c r="U9" s="407"/>
      <c r="V9" s="407"/>
      <c r="W9" s="407"/>
      <c r="X9" s="407"/>
      <c r="Y9" s="407"/>
      <c r="Z9" s="407"/>
      <c r="AA9" s="407"/>
      <c r="AB9" s="407"/>
      <c r="AC9" s="407"/>
      <c r="AD9" s="407"/>
      <c r="AE9" s="407"/>
      <c r="AF9" s="413"/>
      <c r="AG9" s="413"/>
      <c r="AH9" s="413"/>
      <c r="AI9" s="414"/>
    </row>
    <row r="10" spans="2:38" ht="15.3" customHeight="1">
      <c r="B10" s="3138"/>
      <c r="C10" s="3139"/>
      <c r="D10" s="3139"/>
      <c r="E10" s="3139"/>
      <c r="F10" s="3139"/>
      <c r="G10" s="3139"/>
      <c r="H10" s="3139"/>
      <c r="I10" s="3139"/>
      <c r="J10" s="3139"/>
      <c r="K10" s="3140"/>
      <c r="L10" s="415"/>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416"/>
    </row>
    <row r="11" spans="2:38" ht="14.1" customHeight="1">
      <c r="B11" s="3180" t="s">
        <v>707</v>
      </c>
      <c r="C11" s="3181"/>
      <c r="D11" s="3181"/>
      <c r="E11" s="3182"/>
      <c r="F11" s="3167" t="s">
        <v>69</v>
      </c>
      <c r="G11" s="3167"/>
      <c r="H11" s="3167"/>
      <c r="I11" s="3167"/>
      <c r="J11" s="3167"/>
      <c r="K11" s="3168"/>
      <c r="L11" s="3143" t="s">
        <v>708</v>
      </c>
      <c r="M11" s="3143"/>
      <c r="N11" s="3144" t="s">
        <v>709</v>
      </c>
      <c r="O11" s="3144"/>
      <c r="P11" s="3163"/>
      <c r="Q11" s="3146"/>
      <c r="R11" s="3147"/>
      <c r="S11" s="3147"/>
      <c r="T11" s="3147"/>
      <c r="U11" s="3147"/>
      <c r="V11" s="3150" t="s">
        <v>710</v>
      </c>
      <c r="W11" s="3151"/>
      <c r="X11" s="3142" t="s">
        <v>400</v>
      </c>
      <c r="Y11" s="3143"/>
      <c r="Z11" s="3144" t="s">
        <v>709</v>
      </c>
      <c r="AA11" s="3144"/>
      <c r="AB11" s="3144"/>
      <c r="AC11" s="3146"/>
      <c r="AD11" s="3147"/>
      <c r="AE11" s="3147"/>
      <c r="AF11" s="3147"/>
      <c r="AG11" s="3147"/>
      <c r="AH11" s="3150" t="s">
        <v>710</v>
      </c>
      <c r="AI11" s="3151"/>
    </row>
    <row r="12" spans="2:38" ht="14.1" customHeight="1">
      <c r="B12" s="3183"/>
      <c r="C12" s="3184"/>
      <c r="D12" s="3184"/>
      <c r="E12" s="3185"/>
      <c r="F12" s="3141"/>
      <c r="G12" s="3141"/>
      <c r="H12" s="3141"/>
      <c r="I12" s="3141"/>
      <c r="J12" s="3141"/>
      <c r="K12" s="3169"/>
      <c r="L12" s="3143"/>
      <c r="M12" s="3143"/>
      <c r="N12" s="3145"/>
      <c r="O12" s="3145"/>
      <c r="P12" s="3164"/>
      <c r="Q12" s="3148"/>
      <c r="R12" s="3149"/>
      <c r="S12" s="3149"/>
      <c r="T12" s="3149"/>
      <c r="U12" s="3149"/>
      <c r="V12" s="3152"/>
      <c r="W12" s="3153"/>
      <c r="X12" s="3142"/>
      <c r="Y12" s="3143"/>
      <c r="Z12" s="3145"/>
      <c r="AA12" s="3145"/>
      <c r="AB12" s="3145"/>
      <c r="AC12" s="3148"/>
      <c r="AD12" s="3149"/>
      <c r="AE12" s="3149"/>
      <c r="AF12" s="3149"/>
      <c r="AG12" s="3149"/>
      <c r="AH12" s="3152"/>
      <c r="AI12" s="3153"/>
    </row>
    <row r="13" spans="2:38" ht="14.1" customHeight="1">
      <c r="B13" s="3183"/>
      <c r="C13" s="3184"/>
      <c r="D13" s="3184"/>
      <c r="E13" s="3185"/>
      <c r="F13" s="3141"/>
      <c r="G13" s="3141"/>
      <c r="H13" s="3141"/>
      <c r="I13" s="3141"/>
      <c r="J13" s="3141"/>
      <c r="K13" s="3169"/>
      <c r="L13" s="3143"/>
      <c r="M13" s="3143"/>
      <c r="N13" s="3154" t="s">
        <v>711</v>
      </c>
      <c r="O13" s="3154"/>
      <c r="P13" s="3154"/>
      <c r="Q13" s="3155"/>
      <c r="R13" s="3156"/>
      <c r="S13" s="3156"/>
      <c r="T13" s="3156"/>
      <c r="U13" s="3156"/>
      <c r="V13" s="3159" t="s">
        <v>710</v>
      </c>
      <c r="W13" s="3160"/>
      <c r="X13" s="3143"/>
      <c r="Y13" s="3143"/>
      <c r="Z13" s="3154" t="s">
        <v>711</v>
      </c>
      <c r="AA13" s="3154"/>
      <c r="AB13" s="3154"/>
      <c r="AC13" s="3155"/>
      <c r="AD13" s="3156"/>
      <c r="AE13" s="3156"/>
      <c r="AF13" s="3156"/>
      <c r="AG13" s="3156"/>
      <c r="AH13" s="3159" t="s">
        <v>710</v>
      </c>
      <c r="AI13" s="3160"/>
    </row>
    <row r="14" spans="2:38" ht="14.1" customHeight="1">
      <c r="B14" s="3183"/>
      <c r="C14" s="3184"/>
      <c r="D14" s="3184"/>
      <c r="E14" s="3185"/>
      <c r="F14" s="3170"/>
      <c r="G14" s="3170"/>
      <c r="H14" s="3170"/>
      <c r="I14" s="3170"/>
      <c r="J14" s="3170"/>
      <c r="K14" s="3171"/>
      <c r="L14" s="3143"/>
      <c r="M14" s="3143"/>
      <c r="N14" s="3144"/>
      <c r="O14" s="3144"/>
      <c r="P14" s="3144"/>
      <c r="Q14" s="3157"/>
      <c r="R14" s="3158"/>
      <c r="S14" s="3158"/>
      <c r="T14" s="3158"/>
      <c r="U14" s="3158"/>
      <c r="V14" s="3161"/>
      <c r="W14" s="3162"/>
      <c r="X14" s="3143"/>
      <c r="Y14" s="3143"/>
      <c r="Z14" s="3144"/>
      <c r="AA14" s="3144"/>
      <c r="AB14" s="3144"/>
      <c r="AC14" s="3157"/>
      <c r="AD14" s="3158"/>
      <c r="AE14" s="3158"/>
      <c r="AF14" s="3158"/>
      <c r="AG14" s="3158"/>
      <c r="AH14" s="3161"/>
      <c r="AI14" s="3162"/>
    </row>
    <row r="15" spans="2:38" ht="14.1" customHeight="1">
      <c r="B15" s="3183"/>
      <c r="C15" s="3184"/>
      <c r="D15" s="3184"/>
      <c r="E15" s="3185"/>
      <c r="F15" s="3167" t="s">
        <v>714</v>
      </c>
      <c r="G15" s="3167"/>
      <c r="H15" s="3167"/>
      <c r="I15" s="3167"/>
      <c r="J15" s="3167"/>
      <c r="K15" s="3168"/>
      <c r="L15" s="3143" t="s">
        <v>708</v>
      </c>
      <c r="M15" s="3143"/>
      <c r="N15" s="3144" t="s">
        <v>712</v>
      </c>
      <c r="O15" s="3144"/>
      <c r="P15" s="3144"/>
      <c r="Q15" s="3146"/>
      <c r="R15" s="3147"/>
      <c r="S15" s="3147"/>
      <c r="T15" s="3147"/>
      <c r="U15" s="3147"/>
      <c r="V15" s="3150" t="s">
        <v>710</v>
      </c>
      <c r="W15" s="3151"/>
      <c r="X15" s="3143" t="s">
        <v>400</v>
      </c>
      <c r="Y15" s="3143"/>
      <c r="Z15" s="3144" t="s">
        <v>712</v>
      </c>
      <c r="AA15" s="3144"/>
      <c r="AB15" s="3144"/>
      <c r="AC15" s="3146"/>
      <c r="AD15" s="3147"/>
      <c r="AE15" s="3147"/>
      <c r="AF15" s="3147"/>
      <c r="AG15" s="3147"/>
      <c r="AH15" s="3150" t="s">
        <v>710</v>
      </c>
      <c r="AI15" s="3151"/>
    </row>
    <row r="16" spans="2:38" ht="14.1" customHeight="1">
      <c r="B16" s="3183"/>
      <c r="C16" s="3184"/>
      <c r="D16" s="3184"/>
      <c r="E16" s="3185"/>
      <c r="F16" s="3141"/>
      <c r="G16" s="3141"/>
      <c r="H16" s="3141"/>
      <c r="I16" s="3141"/>
      <c r="J16" s="3141"/>
      <c r="K16" s="3169"/>
      <c r="L16" s="3143"/>
      <c r="M16" s="3143"/>
      <c r="N16" s="3145"/>
      <c r="O16" s="3145"/>
      <c r="P16" s="3145"/>
      <c r="Q16" s="3148"/>
      <c r="R16" s="3149"/>
      <c r="S16" s="3149"/>
      <c r="T16" s="3149"/>
      <c r="U16" s="3149"/>
      <c r="V16" s="3152"/>
      <c r="W16" s="3153"/>
      <c r="X16" s="3143"/>
      <c r="Y16" s="3143"/>
      <c r="Z16" s="3145"/>
      <c r="AA16" s="3145"/>
      <c r="AB16" s="3145"/>
      <c r="AC16" s="3148"/>
      <c r="AD16" s="3149"/>
      <c r="AE16" s="3149"/>
      <c r="AF16" s="3149"/>
      <c r="AG16" s="3149"/>
      <c r="AH16" s="3152"/>
      <c r="AI16" s="3153"/>
    </row>
    <row r="17" spans="2:35" ht="14.1" customHeight="1">
      <c r="B17" s="3183"/>
      <c r="C17" s="3184"/>
      <c r="D17" s="3184"/>
      <c r="E17" s="3185"/>
      <c r="F17" s="3141"/>
      <c r="G17" s="3141"/>
      <c r="H17" s="3141"/>
      <c r="I17" s="3141"/>
      <c r="J17" s="3141"/>
      <c r="K17" s="3169"/>
      <c r="L17" s="3143"/>
      <c r="M17" s="3143"/>
      <c r="N17" s="3154" t="s">
        <v>713</v>
      </c>
      <c r="O17" s="3154"/>
      <c r="P17" s="3154"/>
      <c r="Q17" s="3155"/>
      <c r="R17" s="3156"/>
      <c r="S17" s="3156"/>
      <c r="T17" s="3156"/>
      <c r="U17" s="3156"/>
      <c r="V17" s="3159" t="s">
        <v>710</v>
      </c>
      <c r="W17" s="3160"/>
      <c r="X17" s="3143"/>
      <c r="Y17" s="3143"/>
      <c r="Z17" s="3154" t="s">
        <v>713</v>
      </c>
      <c r="AA17" s="3154"/>
      <c r="AB17" s="3154"/>
      <c r="AC17" s="3155"/>
      <c r="AD17" s="3156"/>
      <c r="AE17" s="3156"/>
      <c r="AF17" s="3156"/>
      <c r="AG17" s="3156"/>
      <c r="AH17" s="3159" t="s">
        <v>710</v>
      </c>
      <c r="AI17" s="3160"/>
    </row>
    <row r="18" spans="2:35" ht="14.1" customHeight="1">
      <c r="B18" s="3183"/>
      <c r="C18" s="3184"/>
      <c r="D18" s="3184"/>
      <c r="E18" s="3185"/>
      <c r="F18" s="3170"/>
      <c r="G18" s="3170"/>
      <c r="H18" s="3170"/>
      <c r="I18" s="3170"/>
      <c r="J18" s="3170"/>
      <c r="K18" s="3171"/>
      <c r="L18" s="3165"/>
      <c r="M18" s="3165"/>
      <c r="N18" s="3166"/>
      <c r="O18" s="3166"/>
      <c r="P18" s="3166"/>
      <c r="Q18" s="3157"/>
      <c r="R18" s="3158"/>
      <c r="S18" s="3158"/>
      <c r="T18" s="3158"/>
      <c r="U18" s="3158"/>
      <c r="V18" s="3161"/>
      <c r="W18" s="3162"/>
      <c r="X18" s="3165"/>
      <c r="Y18" s="3165"/>
      <c r="Z18" s="3166"/>
      <c r="AA18" s="3166"/>
      <c r="AB18" s="3166"/>
      <c r="AC18" s="3157"/>
      <c r="AD18" s="3158"/>
      <c r="AE18" s="3158"/>
      <c r="AF18" s="3158"/>
      <c r="AG18" s="3158"/>
      <c r="AH18" s="3161"/>
      <c r="AI18" s="3162"/>
    </row>
    <row r="19" spans="2:35" ht="14.1" customHeight="1">
      <c r="B19" s="3183"/>
      <c r="C19" s="3184"/>
      <c r="D19" s="3184"/>
      <c r="E19" s="3185"/>
      <c r="F19" s="3133" t="s">
        <v>715</v>
      </c>
      <c r="G19" s="3167"/>
      <c r="H19" s="3167"/>
      <c r="I19" s="3167"/>
      <c r="J19" s="3167"/>
      <c r="K19" s="3168"/>
      <c r="L19" s="3143" t="s">
        <v>708</v>
      </c>
      <c r="M19" s="3143"/>
      <c r="N19" s="3144" t="s">
        <v>712</v>
      </c>
      <c r="O19" s="3144"/>
      <c r="P19" s="3144"/>
      <c r="Q19" s="3146"/>
      <c r="R19" s="3147"/>
      <c r="S19" s="3147"/>
      <c r="T19" s="3147"/>
      <c r="U19" s="3147"/>
      <c r="V19" s="3150" t="s">
        <v>710</v>
      </c>
      <c r="W19" s="3151"/>
      <c r="X19" s="3143" t="s">
        <v>400</v>
      </c>
      <c r="Y19" s="3143"/>
      <c r="Z19" s="3144" t="s">
        <v>712</v>
      </c>
      <c r="AA19" s="3144"/>
      <c r="AB19" s="3144"/>
      <c r="AC19" s="3146"/>
      <c r="AD19" s="3147"/>
      <c r="AE19" s="3147"/>
      <c r="AF19" s="3147"/>
      <c r="AG19" s="3147"/>
      <c r="AH19" s="3150" t="s">
        <v>710</v>
      </c>
      <c r="AI19" s="3151"/>
    </row>
    <row r="20" spans="2:35" ht="14.1" customHeight="1">
      <c r="B20" s="3183"/>
      <c r="C20" s="3184"/>
      <c r="D20" s="3184"/>
      <c r="E20" s="3185"/>
      <c r="F20" s="3141"/>
      <c r="G20" s="3141"/>
      <c r="H20" s="3141"/>
      <c r="I20" s="3141"/>
      <c r="J20" s="3141"/>
      <c r="K20" s="3169"/>
      <c r="L20" s="3143"/>
      <c r="M20" s="3143"/>
      <c r="N20" s="3145"/>
      <c r="O20" s="3145"/>
      <c r="P20" s="3145"/>
      <c r="Q20" s="3148"/>
      <c r="R20" s="3149"/>
      <c r="S20" s="3149"/>
      <c r="T20" s="3149"/>
      <c r="U20" s="3149"/>
      <c r="V20" s="3152"/>
      <c r="W20" s="3153"/>
      <c r="X20" s="3143"/>
      <c r="Y20" s="3143"/>
      <c r="Z20" s="3145"/>
      <c r="AA20" s="3145"/>
      <c r="AB20" s="3145"/>
      <c r="AC20" s="3148"/>
      <c r="AD20" s="3149"/>
      <c r="AE20" s="3149"/>
      <c r="AF20" s="3149"/>
      <c r="AG20" s="3149"/>
      <c r="AH20" s="3152"/>
      <c r="AI20" s="3153"/>
    </row>
    <row r="21" spans="2:35" ht="14.1" customHeight="1">
      <c r="B21" s="3183"/>
      <c r="C21" s="3184"/>
      <c r="D21" s="3184"/>
      <c r="E21" s="3185"/>
      <c r="F21" s="3141"/>
      <c r="G21" s="3141"/>
      <c r="H21" s="3141"/>
      <c r="I21" s="3141"/>
      <c r="J21" s="3141"/>
      <c r="K21" s="3169"/>
      <c r="L21" s="3143"/>
      <c r="M21" s="3143"/>
      <c r="N21" s="3154" t="s">
        <v>713</v>
      </c>
      <c r="O21" s="3154"/>
      <c r="P21" s="3154"/>
      <c r="Q21" s="3155"/>
      <c r="R21" s="3156"/>
      <c r="S21" s="3156"/>
      <c r="T21" s="3156"/>
      <c r="U21" s="3156"/>
      <c r="V21" s="3159" t="s">
        <v>710</v>
      </c>
      <c r="W21" s="3160"/>
      <c r="X21" s="3143"/>
      <c r="Y21" s="3143"/>
      <c r="Z21" s="3154" t="s">
        <v>713</v>
      </c>
      <c r="AA21" s="3154"/>
      <c r="AB21" s="3154"/>
      <c r="AC21" s="3155"/>
      <c r="AD21" s="3156"/>
      <c r="AE21" s="3156"/>
      <c r="AF21" s="3156"/>
      <c r="AG21" s="3156"/>
      <c r="AH21" s="3159" t="s">
        <v>710</v>
      </c>
      <c r="AI21" s="3160"/>
    </row>
    <row r="22" spans="2:35" ht="14.1" customHeight="1">
      <c r="B22" s="3186"/>
      <c r="C22" s="3187"/>
      <c r="D22" s="3187"/>
      <c r="E22" s="3188"/>
      <c r="F22" s="3170"/>
      <c r="G22" s="3170"/>
      <c r="H22" s="3170"/>
      <c r="I22" s="3170"/>
      <c r="J22" s="3170"/>
      <c r="K22" s="3171"/>
      <c r="L22" s="3165"/>
      <c r="M22" s="3165"/>
      <c r="N22" s="3166"/>
      <c r="O22" s="3166"/>
      <c r="P22" s="3166"/>
      <c r="Q22" s="3155"/>
      <c r="R22" s="3156"/>
      <c r="S22" s="3156"/>
      <c r="T22" s="3156"/>
      <c r="U22" s="3156"/>
      <c r="V22" s="3159"/>
      <c r="W22" s="3160"/>
      <c r="X22" s="3165"/>
      <c r="Y22" s="3165"/>
      <c r="Z22" s="3166"/>
      <c r="AA22" s="3166"/>
      <c r="AB22" s="3166"/>
      <c r="AC22" s="3155"/>
      <c r="AD22" s="3156"/>
      <c r="AE22" s="3156"/>
      <c r="AF22" s="3156"/>
      <c r="AG22" s="3156"/>
      <c r="AH22" s="3159"/>
      <c r="AI22" s="3160"/>
    </row>
    <row r="23" spans="2:35" ht="15.3" customHeight="1">
      <c r="B23" s="3173" t="s">
        <v>716</v>
      </c>
      <c r="C23" s="3167"/>
      <c r="D23" s="3167"/>
      <c r="E23" s="3167"/>
      <c r="F23" s="3167"/>
      <c r="G23" s="3167"/>
      <c r="H23" s="3167"/>
      <c r="I23" s="3167"/>
      <c r="J23" s="3167"/>
      <c r="K23" s="3167"/>
      <c r="L23" s="420"/>
      <c r="M23" s="421"/>
      <c r="N23" s="421"/>
      <c r="O23" s="421"/>
      <c r="P23" s="421"/>
      <c r="Q23" s="422"/>
      <c r="R23" s="422"/>
      <c r="S23" s="3175"/>
      <c r="T23" s="3175"/>
      <c r="U23" s="3175"/>
      <c r="V23" s="3175"/>
      <c r="W23" s="3175"/>
      <c r="X23" s="3175"/>
      <c r="Y23" s="3175"/>
      <c r="Z23" s="3175"/>
      <c r="AA23" s="3175"/>
      <c r="AB23" s="3175"/>
      <c r="AC23" s="3172" t="s">
        <v>717</v>
      </c>
      <c r="AD23" s="3172"/>
      <c r="AE23" s="3172"/>
      <c r="AF23" s="3172"/>
      <c r="AG23" s="3172"/>
      <c r="AH23" s="3172"/>
      <c r="AI23" s="3177"/>
    </row>
    <row r="24" spans="2:35" ht="15.3" customHeight="1">
      <c r="B24" s="3174"/>
      <c r="C24" s="3141"/>
      <c r="D24" s="3141"/>
      <c r="E24" s="3141"/>
      <c r="F24" s="3141"/>
      <c r="G24" s="3141"/>
      <c r="H24" s="3141"/>
      <c r="I24" s="3141"/>
      <c r="J24" s="3141"/>
      <c r="K24" s="3141"/>
      <c r="L24" s="423"/>
      <c r="M24" s="424"/>
      <c r="N24" s="424"/>
      <c r="O24" s="424"/>
      <c r="P24" s="424"/>
      <c r="Q24" s="425"/>
      <c r="R24" s="425"/>
      <c r="S24" s="3176"/>
      <c r="T24" s="3176"/>
      <c r="U24" s="3176"/>
      <c r="V24" s="3176"/>
      <c r="W24" s="3176"/>
      <c r="X24" s="3176"/>
      <c r="Y24" s="3176"/>
      <c r="Z24" s="3176"/>
      <c r="AA24" s="3176"/>
      <c r="AB24" s="3176"/>
      <c r="AC24" s="3178"/>
      <c r="AD24" s="3178"/>
      <c r="AE24" s="3178"/>
      <c r="AF24" s="3178"/>
      <c r="AG24" s="3178"/>
      <c r="AH24" s="3178"/>
      <c r="AI24" s="3179"/>
    </row>
    <row r="25" spans="2:35" ht="15.3" customHeight="1">
      <c r="B25" s="3132" t="s">
        <v>735</v>
      </c>
      <c r="C25" s="3167"/>
      <c r="D25" s="3167"/>
      <c r="E25" s="3167"/>
      <c r="F25" s="3167"/>
      <c r="G25" s="3167"/>
      <c r="H25" s="3167"/>
      <c r="I25" s="3167"/>
      <c r="J25" s="3167"/>
      <c r="K25" s="3167"/>
      <c r="L25" s="3141"/>
      <c r="M25" s="3141"/>
      <c r="N25" s="3141"/>
      <c r="O25" s="3141"/>
      <c r="P25" s="3141"/>
      <c r="Q25" s="3141"/>
      <c r="R25" s="3141"/>
      <c r="S25" s="3141"/>
      <c r="T25" s="3141"/>
      <c r="U25" s="3141"/>
      <c r="V25" s="3141"/>
      <c r="W25" s="3141"/>
      <c r="X25" s="3141"/>
      <c r="Y25" s="3141"/>
      <c r="Z25" s="3141"/>
      <c r="AA25" s="3141"/>
      <c r="AB25" s="3141"/>
      <c r="AC25" s="3141"/>
      <c r="AD25" s="3141"/>
      <c r="AE25" s="3141"/>
      <c r="AF25" s="3141"/>
      <c r="AG25" s="3141"/>
      <c r="AH25" s="3141"/>
      <c r="AI25" s="3169"/>
    </row>
    <row r="26" spans="2:35" ht="15.3" customHeight="1">
      <c r="B26" s="3189"/>
      <c r="C26" s="3170"/>
      <c r="D26" s="3170"/>
      <c r="E26" s="3170"/>
      <c r="F26" s="3170"/>
      <c r="G26" s="3170"/>
      <c r="H26" s="3170"/>
      <c r="I26" s="3170"/>
      <c r="J26" s="3170"/>
      <c r="K26" s="3170"/>
      <c r="L26" s="3170"/>
      <c r="M26" s="3170"/>
      <c r="N26" s="3170"/>
      <c r="O26" s="3170"/>
      <c r="P26" s="3170"/>
      <c r="Q26" s="3170"/>
      <c r="R26" s="3170"/>
      <c r="S26" s="3170"/>
      <c r="T26" s="3170"/>
      <c r="U26" s="3170"/>
      <c r="V26" s="3170"/>
      <c r="W26" s="3170"/>
      <c r="X26" s="3170"/>
      <c r="Y26" s="3170"/>
      <c r="Z26" s="3170"/>
      <c r="AA26" s="3170"/>
      <c r="AB26" s="3170"/>
      <c r="AC26" s="3170"/>
      <c r="AD26" s="3170"/>
      <c r="AE26" s="3170"/>
      <c r="AF26" s="3170"/>
      <c r="AG26" s="3170"/>
      <c r="AH26" s="3170"/>
      <c r="AI26" s="3171"/>
    </row>
    <row r="27" spans="2:35">
      <c r="B27" s="3190"/>
      <c r="C27" s="3191"/>
      <c r="D27" s="3191"/>
      <c r="E27" s="3191"/>
      <c r="F27" s="3191"/>
      <c r="G27" s="3191"/>
      <c r="H27" s="3191"/>
      <c r="I27" s="3191"/>
      <c r="J27" s="3191"/>
      <c r="K27" s="3191"/>
      <c r="L27" s="3191"/>
      <c r="M27" s="3191"/>
      <c r="N27" s="3191"/>
      <c r="O27" s="3191"/>
      <c r="P27" s="3191"/>
      <c r="Q27" s="3191"/>
      <c r="R27" s="3191"/>
      <c r="S27" s="3191"/>
      <c r="T27" s="3191"/>
      <c r="U27" s="3191"/>
      <c r="V27" s="3191"/>
      <c r="W27" s="3191"/>
      <c r="X27" s="3191"/>
      <c r="Y27" s="3191"/>
      <c r="Z27" s="3191"/>
      <c r="AA27" s="3191"/>
      <c r="AB27" s="3191"/>
      <c r="AC27" s="3191"/>
      <c r="AD27" s="3191"/>
      <c r="AE27" s="3191"/>
      <c r="AF27" s="3191"/>
      <c r="AG27" s="3191"/>
      <c r="AH27" s="3191"/>
      <c r="AI27" s="3192"/>
    </row>
    <row r="28" spans="2:35">
      <c r="B28" s="3193"/>
      <c r="C28" s="3194"/>
      <c r="D28" s="3194"/>
      <c r="E28" s="3194"/>
      <c r="F28" s="3194"/>
      <c r="G28" s="3194"/>
      <c r="H28" s="3194"/>
      <c r="I28" s="3194"/>
      <c r="J28" s="3194"/>
      <c r="K28" s="3194"/>
      <c r="L28" s="3194"/>
      <c r="M28" s="3194"/>
      <c r="N28" s="3194"/>
      <c r="O28" s="3194"/>
      <c r="P28" s="3194"/>
      <c r="Q28" s="3194"/>
      <c r="R28" s="3194"/>
      <c r="S28" s="3194"/>
      <c r="T28" s="3194"/>
      <c r="U28" s="3194"/>
      <c r="V28" s="3194"/>
      <c r="W28" s="3194"/>
      <c r="X28" s="3194"/>
      <c r="Y28" s="3194"/>
      <c r="Z28" s="3194"/>
      <c r="AA28" s="3194"/>
      <c r="AB28" s="3194"/>
      <c r="AC28" s="3194"/>
      <c r="AD28" s="3194"/>
      <c r="AE28" s="3194"/>
      <c r="AF28" s="3194"/>
      <c r="AG28" s="3194"/>
      <c r="AH28" s="3194"/>
      <c r="AI28" s="3195"/>
    </row>
    <row r="29" spans="2:35">
      <c r="B29" s="3193"/>
      <c r="C29" s="3194"/>
      <c r="D29" s="3194"/>
      <c r="E29" s="3194"/>
      <c r="F29" s="3194"/>
      <c r="G29" s="3194"/>
      <c r="H29" s="3194"/>
      <c r="I29" s="3194"/>
      <c r="J29" s="3194"/>
      <c r="K29" s="3194"/>
      <c r="L29" s="3194"/>
      <c r="M29" s="3194"/>
      <c r="N29" s="3194"/>
      <c r="O29" s="3194"/>
      <c r="P29" s="3194"/>
      <c r="Q29" s="3194"/>
      <c r="R29" s="3194"/>
      <c r="S29" s="3194"/>
      <c r="T29" s="3194"/>
      <c r="U29" s="3194"/>
      <c r="V29" s="3194"/>
      <c r="W29" s="3194"/>
      <c r="X29" s="3194"/>
      <c r="Y29" s="3194"/>
      <c r="Z29" s="3194"/>
      <c r="AA29" s="3194"/>
      <c r="AB29" s="3194"/>
      <c r="AC29" s="3194"/>
      <c r="AD29" s="3194"/>
      <c r="AE29" s="3194"/>
      <c r="AF29" s="3194"/>
      <c r="AG29" s="3194"/>
      <c r="AH29" s="3194"/>
      <c r="AI29" s="3195"/>
    </row>
    <row r="30" spans="2:35">
      <c r="B30" s="3193"/>
      <c r="C30" s="3194"/>
      <c r="D30" s="3194"/>
      <c r="E30" s="3194"/>
      <c r="F30" s="3194"/>
      <c r="G30" s="3194"/>
      <c r="H30" s="3194"/>
      <c r="I30" s="3194"/>
      <c r="J30" s="3194"/>
      <c r="K30" s="3194"/>
      <c r="L30" s="3194"/>
      <c r="M30" s="3194"/>
      <c r="N30" s="3194"/>
      <c r="O30" s="3194"/>
      <c r="P30" s="3194"/>
      <c r="Q30" s="3194"/>
      <c r="R30" s="3194"/>
      <c r="S30" s="3194"/>
      <c r="T30" s="3194"/>
      <c r="U30" s="3194"/>
      <c r="V30" s="3194"/>
      <c r="W30" s="3194"/>
      <c r="X30" s="3194"/>
      <c r="Y30" s="3194"/>
      <c r="Z30" s="3194"/>
      <c r="AA30" s="3194"/>
      <c r="AB30" s="3194"/>
      <c r="AC30" s="3194"/>
      <c r="AD30" s="3194"/>
      <c r="AE30" s="3194"/>
      <c r="AF30" s="3194"/>
      <c r="AG30" s="3194"/>
      <c r="AH30" s="3194"/>
      <c r="AI30" s="3195"/>
    </row>
    <row r="31" spans="2:35">
      <c r="B31" s="3193"/>
      <c r="C31" s="3194"/>
      <c r="D31" s="3194"/>
      <c r="E31" s="3194"/>
      <c r="F31" s="3194"/>
      <c r="G31" s="3194"/>
      <c r="H31" s="3194"/>
      <c r="I31" s="3194"/>
      <c r="J31" s="3194"/>
      <c r="K31" s="3194"/>
      <c r="L31" s="3194"/>
      <c r="M31" s="3194"/>
      <c r="N31" s="3194"/>
      <c r="O31" s="3194"/>
      <c r="P31" s="3194"/>
      <c r="Q31" s="3194"/>
      <c r="R31" s="3194"/>
      <c r="S31" s="3194"/>
      <c r="T31" s="3194"/>
      <c r="U31" s="3194"/>
      <c r="V31" s="3194"/>
      <c r="W31" s="3194"/>
      <c r="X31" s="3194"/>
      <c r="Y31" s="3194"/>
      <c r="Z31" s="3194"/>
      <c r="AA31" s="3194"/>
      <c r="AB31" s="3194"/>
      <c r="AC31" s="3194"/>
      <c r="AD31" s="3194"/>
      <c r="AE31" s="3194"/>
      <c r="AF31" s="3194"/>
      <c r="AG31" s="3194"/>
      <c r="AH31" s="3194"/>
      <c r="AI31" s="3195"/>
    </row>
    <row r="32" spans="2:35">
      <c r="B32" s="3193"/>
      <c r="C32" s="3194"/>
      <c r="D32" s="3194"/>
      <c r="E32" s="3194"/>
      <c r="F32" s="3194"/>
      <c r="G32" s="3194"/>
      <c r="H32" s="3194"/>
      <c r="I32" s="3194"/>
      <c r="J32" s="3194"/>
      <c r="K32" s="3194"/>
      <c r="L32" s="3194"/>
      <c r="M32" s="3194"/>
      <c r="N32" s="3194"/>
      <c r="O32" s="3194"/>
      <c r="P32" s="3194"/>
      <c r="Q32" s="3194"/>
      <c r="R32" s="3194"/>
      <c r="S32" s="3194"/>
      <c r="T32" s="3194"/>
      <c r="U32" s="3194"/>
      <c r="V32" s="3194"/>
      <c r="W32" s="3194"/>
      <c r="X32" s="3194"/>
      <c r="Y32" s="3194"/>
      <c r="Z32" s="3194"/>
      <c r="AA32" s="3194"/>
      <c r="AB32" s="3194"/>
      <c r="AC32" s="3194"/>
      <c r="AD32" s="3194"/>
      <c r="AE32" s="3194"/>
      <c r="AF32" s="3194"/>
      <c r="AG32" s="3194"/>
      <c r="AH32" s="3194"/>
      <c r="AI32" s="3195"/>
    </row>
    <row r="33" spans="2:38">
      <c r="B33" s="3193"/>
      <c r="C33" s="3194"/>
      <c r="D33" s="3194"/>
      <c r="E33" s="3194"/>
      <c r="F33" s="3194"/>
      <c r="G33" s="3194"/>
      <c r="H33" s="3194"/>
      <c r="I33" s="3194"/>
      <c r="J33" s="3194"/>
      <c r="K33" s="3194"/>
      <c r="L33" s="3194"/>
      <c r="M33" s="3194"/>
      <c r="N33" s="3194"/>
      <c r="O33" s="3194"/>
      <c r="P33" s="3194"/>
      <c r="Q33" s="3194"/>
      <c r="R33" s="3194"/>
      <c r="S33" s="3194"/>
      <c r="T33" s="3194"/>
      <c r="U33" s="3194"/>
      <c r="V33" s="3194"/>
      <c r="W33" s="3194"/>
      <c r="X33" s="3194"/>
      <c r="Y33" s="3194"/>
      <c r="Z33" s="3194"/>
      <c r="AA33" s="3194"/>
      <c r="AB33" s="3194"/>
      <c r="AC33" s="3194"/>
      <c r="AD33" s="3194"/>
      <c r="AE33" s="3194"/>
      <c r="AF33" s="3194"/>
      <c r="AG33" s="3194"/>
      <c r="AH33" s="3194"/>
      <c r="AI33" s="3195"/>
    </row>
    <row r="34" spans="2:38">
      <c r="B34" s="3193"/>
      <c r="C34" s="3194"/>
      <c r="D34" s="3194"/>
      <c r="E34" s="3194"/>
      <c r="F34" s="3194"/>
      <c r="G34" s="3194"/>
      <c r="H34" s="3194"/>
      <c r="I34" s="3194"/>
      <c r="J34" s="3194"/>
      <c r="K34" s="3194"/>
      <c r="L34" s="3194"/>
      <c r="M34" s="3194"/>
      <c r="N34" s="3194"/>
      <c r="O34" s="3194"/>
      <c r="P34" s="3194"/>
      <c r="Q34" s="3194"/>
      <c r="R34" s="3194"/>
      <c r="S34" s="3194"/>
      <c r="T34" s="3194"/>
      <c r="U34" s="3194"/>
      <c r="V34" s="3194"/>
      <c r="W34" s="3194"/>
      <c r="X34" s="3194"/>
      <c r="Y34" s="3194"/>
      <c r="Z34" s="3194"/>
      <c r="AA34" s="3194"/>
      <c r="AB34" s="3194"/>
      <c r="AC34" s="3194"/>
      <c r="AD34" s="3194"/>
      <c r="AE34" s="3194"/>
      <c r="AF34" s="3194"/>
      <c r="AG34" s="3194"/>
      <c r="AH34" s="3194"/>
      <c r="AI34" s="3195"/>
    </row>
    <row r="35" spans="2:38">
      <c r="B35" s="3193"/>
      <c r="C35" s="3194"/>
      <c r="D35" s="3194"/>
      <c r="E35" s="3194"/>
      <c r="F35" s="3194"/>
      <c r="G35" s="3194"/>
      <c r="H35" s="3194"/>
      <c r="I35" s="3194"/>
      <c r="J35" s="3194"/>
      <c r="K35" s="3194"/>
      <c r="L35" s="3194"/>
      <c r="M35" s="3194"/>
      <c r="N35" s="3194"/>
      <c r="O35" s="3194"/>
      <c r="P35" s="3194"/>
      <c r="Q35" s="3194"/>
      <c r="R35" s="3194"/>
      <c r="S35" s="3194"/>
      <c r="T35" s="3194"/>
      <c r="U35" s="3194"/>
      <c r="V35" s="3194"/>
      <c r="W35" s="3194"/>
      <c r="X35" s="3194"/>
      <c r="Y35" s="3194"/>
      <c r="Z35" s="3194"/>
      <c r="AA35" s="3194"/>
      <c r="AB35" s="3194"/>
      <c r="AC35" s="3194"/>
      <c r="AD35" s="3194"/>
      <c r="AE35" s="3194"/>
      <c r="AF35" s="3194"/>
      <c r="AG35" s="3194"/>
      <c r="AH35" s="3194"/>
      <c r="AI35" s="3195"/>
    </row>
    <row r="36" spans="2:38">
      <c r="B36" s="3193"/>
      <c r="C36" s="3194"/>
      <c r="D36" s="3194"/>
      <c r="E36" s="3194"/>
      <c r="F36" s="3194"/>
      <c r="G36" s="3194"/>
      <c r="H36" s="3194"/>
      <c r="I36" s="3194"/>
      <c r="J36" s="3194"/>
      <c r="K36" s="3194"/>
      <c r="L36" s="3194"/>
      <c r="M36" s="3194"/>
      <c r="N36" s="3194"/>
      <c r="O36" s="3194"/>
      <c r="P36" s="3194"/>
      <c r="Q36" s="3194"/>
      <c r="R36" s="3194"/>
      <c r="S36" s="3194"/>
      <c r="T36" s="3194"/>
      <c r="U36" s="3194"/>
      <c r="V36" s="3194"/>
      <c r="W36" s="3194"/>
      <c r="X36" s="3194"/>
      <c r="Y36" s="3194"/>
      <c r="Z36" s="3194"/>
      <c r="AA36" s="3194"/>
      <c r="AB36" s="3194"/>
      <c r="AC36" s="3194"/>
      <c r="AD36" s="3194"/>
      <c r="AE36" s="3194"/>
      <c r="AF36" s="3194"/>
      <c r="AG36" s="3194"/>
      <c r="AH36" s="3194"/>
      <c r="AI36" s="3195"/>
    </row>
    <row r="37" spans="2:38">
      <c r="B37" s="3193"/>
      <c r="C37" s="3194"/>
      <c r="D37" s="3194"/>
      <c r="E37" s="3194"/>
      <c r="F37" s="3194"/>
      <c r="G37" s="3194"/>
      <c r="H37" s="3194"/>
      <c r="I37" s="3194"/>
      <c r="J37" s="3194"/>
      <c r="K37" s="3194"/>
      <c r="L37" s="3194"/>
      <c r="M37" s="3194"/>
      <c r="N37" s="3194"/>
      <c r="O37" s="3194"/>
      <c r="P37" s="3194"/>
      <c r="Q37" s="3194"/>
      <c r="R37" s="3194"/>
      <c r="S37" s="3194"/>
      <c r="T37" s="3194"/>
      <c r="U37" s="3194"/>
      <c r="V37" s="3194"/>
      <c r="W37" s="3194"/>
      <c r="X37" s="3194"/>
      <c r="Y37" s="3194"/>
      <c r="Z37" s="3194"/>
      <c r="AA37" s="3194"/>
      <c r="AB37" s="3194"/>
      <c r="AC37" s="3194"/>
      <c r="AD37" s="3194"/>
      <c r="AE37" s="3194"/>
      <c r="AF37" s="3194"/>
      <c r="AG37" s="3194"/>
      <c r="AH37" s="3194"/>
      <c r="AI37" s="3195"/>
    </row>
    <row r="38" spans="2:38">
      <c r="B38" s="3193"/>
      <c r="C38" s="3194"/>
      <c r="D38" s="3194"/>
      <c r="E38" s="3194"/>
      <c r="F38" s="3194"/>
      <c r="G38" s="3194"/>
      <c r="H38" s="3194"/>
      <c r="I38" s="3194"/>
      <c r="J38" s="3194"/>
      <c r="K38" s="3194"/>
      <c r="L38" s="3194"/>
      <c r="M38" s="3194"/>
      <c r="N38" s="3194"/>
      <c r="O38" s="3194"/>
      <c r="P38" s="3194"/>
      <c r="Q38" s="3194"/>
      <c r="R38" s="3194"/>
      <c r="S38" s="3194"/>
      <c r="T38" s="3194"/>
      <c r="U38" s="3194"/>
      <c r="V38" s="3194"/>
      <c r="W38" s="3194"/>
      <c r="X38" s="3194"/>
      <c r="Y38" s="3194"/>
      <c r="Z38" s="3194"/>
      <c r="AA38" s="3194"/>
      <c r="AB38" s="3194"/>
      <c r="AC38" s="3194"/>
      <c r="AD38" s="3194"/>
      <c r="AE38" s="3194"/>
      <c r="AF38" s="3194"/>
      <c r="AG38" s="3194"/>
      <c r="AH38" s="3194"/>
      <c r="AI38" s="3195"/>
    </row>
    <row r="39" spans="2:38">
      <c r="B39" s="3196"/>
      <c r="C39" s="3197"/>
      <c r="D39" s="3197"/>
      <c r="E39" s="3197"/>
      <c r="F39" s="3197"/>
      <c r="G39" s="3197"/>
      <c r="H39" s="3197"/>
      <c r="I39" s="3197"/>
      <c r="J39" s="3197"/>
      <c r="K39" s="3197"/>
      <c r="L39" s="3197"/>
      <c r="M39" s="3197"/>
      <c r="N39" s="3197"/>
      <c r="O39" s="3197"/>
      <c r="P39" s="3197"/>
      <c r="Q39" s="3197"/>
      <c r="R39" s="3197"/>
      <c r="S39" s="3197"/>
      <c r="T39" s="3197"/>
      <c r="U39" s="3197"/>
      <c r="V39" s="3197"/>
      <c r="W39" s="3197"/>
      <c r="X39" s="3197"/>
      <c r="Y39" s="3197"/>
      <c r="Z39" s="3197"/>
      <c r="AA39" s="3197"/>
      <c r="AB39" s="3197"/>
      <c r="AC39" s="3197"/>
      <c r="AD39" s="3197"/>
      <c r="AE39" s="3197"/>
      <c r="AF39" s="3197"/>
      <c r="AG39" s="3197"/>
      <c r="AH39" s="3197"/>
      <c r="AI39" s="3198"/>
    </row>
    <row r="40" spans="2:38" ht="15.3" customHeight="1">
      <c r="B40" s="3172" t="s">
        <v>718</v>
      </c>
      <c r="C40" s="3172"/>
      <c r="D40" s="3172"/>
      <c r="E40" s="3172"/>
      <c r="F40" s="3172"/>
      <c r="G40" s="3172"/>
      <c r="H40" s="3172"/>
      <c r="I40" s="3172"/>
      <c r="J40" s="3172"/>
      <c r="K40" s="3172"/>
      <c r="L40" s="3172"/>
      <c r="M40" s="3172"/>
      <c r="N40" s="3172"/>
      <c r="O40" s="3172"/>
      <c r="P40" s="3172"/>
      <c r="Q40" s="3172"/>
      <c r="R40" s="3172"/>
      <c r="S40" s="3172"/>
      <c r="T40" s="3172"/>
      <c r="U40" s="3172"/>
      <c r="V40" s="3172"/>
      <c r="W40" s="3172"/>
      <c r="X40" s="3172"/>
      <c r="Y40" s="3172"/>
      <c r="Z40" s="3172"/>
      <c r="AA40" s="3172"/>
      <c r="AB40" s="3172"/>
      <c r="AC40" s="3172"/>
      <c r="AD40" s="3172"/>
      <c r="AE40" s="3172"/>
      <c r="AF40" s="3172"/>
      <c r="AG40" s="3172"/>
      <c r="AH40" s="3172"/>
      <c r="AI40" s="3172"/>
      <c r="AJ40" s="381"/>
      <c r="AK40" s="381"/>
      <c r="AL40" s="381"/>
    </row>
    <row r="41" spans="2:38" ht="15.3" customHeight="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row>
    <row r="42" spans="2:38" ht="15.3" customHeight="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row>
    <row r="43" spans="2:38" ht="15.3" customHeight="1">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row>
    <row r="44" spans="2:38" ht="15.3" customHeight="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row>
    <row r="45" spans="2:38" ht="15.3" customHeight="1"/>
  </sheetData>
  <mergeCells count="58">
    <mergeCell ref="B40:AI40"/>
    <mergeCell ref="B23:K24"/>
    <mergeCell ref="S23:AB24"/>
    <mergeCell ref="AC23:AI24"/>
    <mergeCell ref="AH21:AI22"/>
    <mergeCell ref="B11:E22"/>
    <mergeCell ref="F11:K14"/>
    <mergeCell ref="L11:M14"/>
    <mergeCell ref="L15:M18"/>
    <mergeCell ref="N15:P16"/>
    <mergeCell ref="Q15:U16"/>
    <mergeCell ref="F15:K18"/>
    <mergeCell ref="Z21:AB22"/>
    <mergeCell ref="AC21:AG22"/>
    <mergeCell ref="B25:AI26"/>
    <mergeCell ref="B27:AI39"/>
    <mergeCell ref="X19:Y22"/>
    <mergeCell ref="Z19:AB20"/>
    <mergeCell ref="AC19:AG20"/>
    <mergeCell ref="AH19:AI20"/>
    <mergeCell ref="N17:P18"/>
    <mergeCell ref="Q17:U18"/>
    <mergeCell ref="N21:P22"/>
    <mergeCell ref="Q21:U22"/>
    <mergeCell ref="V21:W22"/>
    <mergeCell ref="F19:K22"/>
    <mergeCell ref="L19:M22"/>
    <mergeCell ref="N19:P20"/>
    <mergeCell ref="Q19:U20"/>
    <mergeCell ref="V19:W20"/>
    <mergeCell ref="V15:W16"/>
    <mergeCell ref="X15:Y18"/>
    <mergeCell ref="Z15:AB16"/>
    <mergeCell ref="AC15:AG16"/>
    <mergeCell ref="AH15:AI16"/>
    <mergeCell ref="V17:W18"/>
    <mergeCell ref="Z17:AB18"/>
    <mergeCell ref="AC17:AG18"/>
    <mergeCell ref="AH17:AI18"/>
    <mergeCell ref="X11:Y14"/>
    <mergeCell ref="Z11:AB12"/>
    <mergeCell ref="AC11:AG12"/>
    <mergeCell ref="AH11:AI12"/>
    <mergeCell ref="N13:P14"/>
    <mergeCell ref="Q13:U14"/>
    <mergeCell ref="V13:W14"/>
    <mergeCell ref="Z13:AB14"/>
    <mergeCell ref="AC13:AG14"/>
    <mergeCell ref="AH13:AI14"/>
    <mergeCell ref="V11:W12"/>
    <mergeCell ref="N11:P12"/>
    <mergeCell ref="Q11:U12"/>
    <mergeCell ref="B2:AI3"/>
    <mergeCell ref="B5:K10"/>
    <mergeCell ref="N6:O6"/>
    <mergeCell ref="N7:O7"/>
    <mergeCell ref="N8:O8"/>
    <mergeCell ref="N9:O9"/>
  </mergeCells>
  <phoneticPr fontId="3"/>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pageSetUpPr fitToPage="1"/>
  </sheetPr>
  <dimension ref="B2:AD28"/>
  <sheetViews>
    <sheetView view="pageBreakPreview" zoomScaleNormal="100" zoomScaleSheetLayoutView="100" workbookViewId="0">
      <selection activeCell="AP23" sqref="AP23"/>
    </sheetView>
  </sheetViews>
  <sheetFormatPr defaultColWidth="9" defaultRowHeight="13.2"/>
  <cols>
    <col min="1" max="1" width="1.44140625" style="109" customWidth="1"/>
    <col min="2" max="27" width="3.6640625" style="109" customWidth="1"/>
    <col min="28" max="28" width="1" style="109" customWidth="1"/>
    <col min="29" max="50" width="3.6640625" style="109" customWidth="1"/>
    <col min="51" max="16384" width="9" style="109"/>
  </cols>
  <sheetData>
    <row r="2" spans="2:30">
      <c r="B2" s="108" t="s">
        <v>719</v>
      </c>
      <c r="AD2" s="388" t="s">
        <v>677</v>
      </c>
    </row>
    <row r="3" spans="2:30">
      <c r="C3" s="3077" t="s">
        <v>720</v>
      </c>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D3" s="388" t="s">
        <v>721</v>
      </c>
    </row>
    <row r="5" spans="2:30" ht="13.5" customHeight="1">
      <c r="C5" s="3199" t="s">
        <v>722</v>
      </c>
      <c r="D5" s="3200"/>
      <c r="E5" s="3200"/>
      <c r="F5" s="3201"/>
      <c r="G5" s="3202" t="s">
        <v>723</v>
      </c>
      <c r="H5" s="3097"/>
      <c r="I5" s="3203" t="s">
        <v>460</v>
      </c>
      <c r="J5" s="3204"/>
      <c r="K5" s="111"/>
      <c r="L5" s="3124"/>
      <c r="M5" s="3124"/>
      <c r="N5" s="3124"/>
      <c r="O5" s="395"/>
      <c r="P5" s="396"/>
      <c r="Q5" s="3202" t="s">
        <v>724</v>
      </c>
      <c r="R5" s="3097"/>
      <c r="S5" s="3203" t="s">
        <v>460</v>
      </c>
      <c r="T5" s="3204"/>
      <c r="U5" s="395"/>
      <c r="V5" s="3124"/>
      <c r="W5" s="3124"/>
      <c r="X5" s="3124"/>
      <c r="Y5" s="395"/>
      <c r="Z5" s="396"/>
    </row>
    <row r="6" spans="2:30">
      <c r="C6" s="3207" t="s">
        <v>725</v>
      </c>
      <c r="D6" s="3208"/>
      <c r="E6" s="3208"/>
      <c r="F6" s="3209"/>
      <c r="G6" s="3126"/>
      <c r="H6" s="3128"/>
      <c r="I6" s="3205"/>
      <c r="J6" s="3206"/>
      <c r="K6" s="113"/>
      <c r="L6" s="3125"/>
      <c r="M6" s="3125"/>
      <c r="N6" s="3125"/>
      <c r="O6" s="383" t="s">
        <v>726</v>
      </c>
      <c r="P6" s="397"/>
      <c r="Q6" s="3126"/>
      <c r="R6" s="3128"/>
      <c r="S6" s="3205"/>
      <c r="T6" s="3206"/>
      <c r="U6" s="383"/>
      <c r="V6" s="3125"/>
      <c r="W6" s="3125"/>
      <c r="X6" s="3125"/>
      <c r="Y6" s="383" t="s">
        <v>726</v>
      </c>
      <c r="Z6" s="397"/>
    </row>
    <row r="7" spans="2:30">
      <c r="C7" s="3207" t="s">
        <v>395</v>
      </c>
      <c r="D7" s="3208"/>
      <c r="E7" s="3208"/>
      <c r="F7" s="3209"/>
      <c r="G7" s="3126"/>
      <c r="H7" s="3128"/>
      <c r="I7" s="3203" t="s">
        <v>713</v>
      </c>
      <c r="J7" s="3204"/>
      <c r="K7" s="112"/>
      <c r="L7" s="3124"/>
      <c r="M7" s="3124"/>
      <c r="N7" s="3124"/>
      <c r="O7" s="110"/>
      <c r="P7" s="110"/>
      <c r="Q7" s="3126"/>
      <c r="R7" s="3128"/>
      <c r="S7" s="3203" t="s">
        <v>713</v>
      </c>
      <c r="T7" s="3204"/>
      <c r="U7" s="110"/>
      <c r="V7" s="3124"/>
      <c r="W7" s="3124"/>
      <c r="X7" s="3124"/>
      <c r="Y7" s="110"/>
      <c r="Z7" s="398"/>
    </row>
    <row r="8" spans="2:30">
      <c r="C8" s="417"/>
      <c r="D8" s="418"/>
      <c r="E8" s="418"/>
      <c r="F8" s="419"/>
      <c r="G8" s="3098"/>
      <c r="H8" s="3100"/>
      <c r="I8" s="3205"/>
      <c r="J8" s="3206"/>
      <c r="K8" s="113"/>
      <c r="L8" s="3125"/>
      <c r="M8" s="3125"/>
      <c r="N8" s="3125"/>
      <c r="O8" s="383" t="s">
        <v>726</v>
      </c>
      <c r="P8" s="383"/>
      <c r="Q8" s="3098"/>
      <c r="R8" s="3100"/>
      <c r="S8" s="3205"/>
      <c r="T8" s="3206"/>
      <c r="U8" s="383"/>
      <c r="V8" s="3125"/>
      <c r="W8" s="3125"/>
      <c r="X8" s="3125"/>
      <c r="Y8" s="383" t="s">
        <v>726</v>
      </c>
      <c r="Z8" s="397"/>
    </row>
    <row r="9" spans="2:30">
      <c r="C9" s="3203" t="s">
        <v>716</v>
      </c>
      <c r="D9" s="3210"/>
      <c r="E9" s="3210"/>
      <c r="F9" s="3210"/>
      <c r="G9" s="3210"/>
      <c r="H9" s="3210"/>
      <c r="I9" s="3210"/>
      <c r="J9" s="3204"/>
      <c r="K9" s="111"/>
      <c r="L9" s="395"/>
      <c r="M9" s="395"/>
      <c r="N9" s="395"/>
      <c r="O9" s="395"/>
      <c r="P9" s="395"/>
      <c r="Q9" s="395"/>
      <c r="R9" s="395"/>
      <c r="S9" s="395"/>
      <c r="T9" s="395"/>
      <c r="U9" s="395"/>
      <c r="V9" s="395"/>
      <c r="W9" s="395"/>
      <c r="X9" s="395"/>
      <c r="Y9" s="395"/>
      <c r="Z9" s="396"/>
    </row>
    <row r="10" spans="2:30">
      <c r="C10" s="3211"/>
      <c r="D10" s="3212"/>
      <c r="E10" s="3212"/>
      <c r="F10" s="3212"/>
      <c r="G10" s="3212"/>
      <c r="H10" s="3212"/>
      <c r="I10" s="3212"/>
      <c r="J10" s="3213"/>
      <c r="K10" s="112"/>
      <c r="L10" s="110"/>
      <c r="M10" s="110"/>
      <c r="N10" s="110"/>
      <c r="O10" s="110"/>
      <c r="P10" s="110"/>
      <c r="Q10" s="3215"/>
      <c r="R10" s="3215"/>
      <c r="S10" s="3215"/>
      <c r="T10" s="3215"/>
      <c r="U10" s="3215"/>
      <c r="V10" s="3215"/>
      <c r="W10" s="3216" t="s">
        <v>727</v>
      </c>
      <c r="X10" s="3216"/>
      <c r="Y10" s="3216"/>
      <c r="Z10" s="3090"/>
    </row>
    <row r="11" spans="2:30">
      <c r="C11" s="3205"/>
      <c r="D11" s="3214"/>
      <c r="E11" s="3214"/>
      <c r="F11" s="3214"/>
      <c r="G11" s="3214"/>
      <c r="H11" s="3214"/>
      <c r="I11" s="3214"/>
      <c r="J11" s="3206"/>
      <c r="K11" s="113"/>
      <c r="L11" s="383"/>
      <c r="M11" s="383"/>
      <c r="N11" s="383"/>
      <c r="O11" s="383"/>
      <c r="P11" s="383"/>
      <c r="Q11" s="383"/>
      <c r="R11" s="383"/>
      <c r="S11" s="383"/>
      <c r="T11" s="383"/>
      <c r="U11" s="383"/>
      <c r="V11" s="383"/>
      <c r="W11" s="383"/>
      <c r="X11" s="383"/>
      <c r="Y11" s="383"/>
      <c r="Z11" s="397"/>
    </row>
    <row r="12" spans="2:30">
      <c r="C12" s="3095" t="s">
        <v>728</v>
      </c>
      <c r="D12" s="3096"/>
      <c r="E12" s="3096"/>
      <c r="F12" s="3096"/>
      <c r="G12" s="3096"/>
      <c r="H12" s="3096"/>
      <c r="I12" s="3096"/>
      <c r="J12" s="3096"/>
      <c r="K12" s="3096"/>
      <c r="L12" s="3096"/>
      <c r="M12" s="3096"/>
      <c r="N12" s="3096"/>
      <c r="O12" s="3096"/>
      <c r="P12" s="3096"/>
      <c r="Q12" s="3096"/>
      <c r="R12" s="3096"/>
      <c r="S12" s="3096"/>
      <c r="T12" s="3096"/>
      <c r="U12" s="3096"/>
      <c r="V12" s="3096"/>
      <c r="W12" s="3096"/>
      <c r="X12" s="3096"/>
      <c r="Y12" s="3096"/>
      <c r="Z12" s="3097"/>
    </row>
    <row r="13" spans="2:30">
      <c r="C13" s="3126"/>
      <c r="D13" s="3127"/>
      <c r="E13" s="3127"/>
      <c r="F13" s="3127"/>
      <c r="G13" s="3099"/>
      <c r="H13" s="3099"/>
      <c r="I13" s="3099"/>
      <c r="J13" s="3099"/>
      <c r="K13" s="3099"/>
      <c r="L13" s="3099"/>
      <c r="M13" s="3099"/>
      <c r="N13" s="3099"/>
      <c r="O13" s="3099"/>
      <c r="P13" s="3099"/>
      <c r="Q13" s="3099"/>
      <c r="R13" s="3099"/>
      <c r="S13" s="3099"/>
      <c r="T13" s="3099"/>
      <c r="U13" s="3099"/>
      <c r="V13" s="3099"/>
      <c r="W13" s="3099"/>
      <c r="X13" s="3099"/>
      <c r="Y13" s="3099"/>
      <c r="Z13" s="3100"/>
    </row>
    <row r="14" spans="2:30">
      <c r="C14" s="3203" t="s">
        <v>729</v>
      </c>
      <c r="D14" s="3210"/>
      <c r="E14" s="3210"/>
      <c r="F14" s="3204"/>
      <c r="G14" s="3103"/>
      <c r="H14" s="3104"/>
      <c r="I14" s="3104"/>
      <c r="J14" s="3104"/>
      <c r="K14" s="3104"/>
      <c r="L14" s="3104"/>
      <c r="M14" s="3104"/>
      <c r="N14" s="3104"/>
      <c r="O14" s="3104"/>
      <c r="P14" s="3104"/>
      <c r="Q14" s="3104"/>
      <c r="R14" s="3104"/>
      <c r="S14" s="3104"/>
      <c r="T14" s="3104"/>
      <c r="U14" s="3104"/>
      <c r="V14" s="3104"/>
      <c r="W14" s="3104"/>
      <c r="X14" s="3104"/>
      <c r="Y14" s="3104"/>
      <c r="Z14" s="3105"/>
    </row>
    <row r="15" spans="2:30">
      <c r="C15" s="3211"/>
      <c r="D15" s="3212"/>
      <c r="E15" s="3212"/>
      <c r="F15" s="3213"/>
      <c r="G15" s="3106"/>
      <c r="H15" s="3107"/>
      <c r="I15" s="3107"/>
      <c r="J15" s="3107"/>
      <c r="K15" s="3107"/>
      <c r="L15" s="3107"/>
      <c r="M15" s="3107"/>
      <c r="N15" s="3107"/>
      <c r="O15" s="3107"/>
      <c r="P15" s="3107"/>
      <c r="Q15" s="3107"/>
      <c r="R15" s="3107"/>
      <c r="S15" s="3107"/>
      <c r="T15" s="3107"/>
      <c r="U15" s="3107"/>
      <c r="V15" s="3107"/>
      <c r="W15" s="3107"/>
      <c r="X15" s="3107"/>
      <c r="Y15" s="3107"/>
      <c r="Z15" s="3108"/>
    </row>
    <row r="16" spans="2:30">
      <c r="C16" s="3205"/>
      <c r="D16" s="3214"/>
      <c r="E16" s="3214"/>
      <c r="F16" s="3206"/>
      <c r="G16" s="3109"/>
      <c r="H16" s="3110"/>
      <c r="I16" s="3110"/>
      <c r="J16" s="3110"/>
      <c r="K16" s="3110"/>
      <c r="L16" s="3110"/>
      <c r="M16" s="3110"/>
      <c r="N16" s="3110"/>
      <c r="O16" s="3110"/>
      <c r="P16" s="3110"/>
      <c r="Q16" s="3110"/>
      <c r="R16" s="3110"/>
      <c r="S16" s="3110"/>
      <c r="T16" s="3110"/>
      <c r="U16" s="3110"/>
      <c r="V16" s="3110"/>
      <c r="W16" s="3110"/>
      <c r="X16" s="3110"/>
      <c r="Y16" s="3110"/>
      <c r="Z16" s="3111"/>
    </row>
    <row r="17" spans="3:26">
      <c r="C17" s="3203" t="s">
        <v>730</v>
      </c>
      <c r="D17" s="3210"/>
      <c r="E17" s="3210"/>
      <c r="F17" s="3204"/>
      <c r="G17" s="3103"/>
      <c r="H17" s="3104"/>
      <c r="I17" s="3104"/>
      <c r="J17" s="3104"/>
      <c r="K17" s="3104"/>
      <c r="L17" s="3104"/>
      <c r="M17" s="3104"/>
      <c r="N17" s="3104"/>
      <c r="O17" s="3104"/>
      <c r="P17" s="3104"/>
      <c r="Q17" s="3104"/>
      <c r="R17" s="3104"/>
      <c r="S17" s="3104"/>
      <c r="T17" s="3104"/>
      <c r="U17" s="3104"/>
      <c r="V17" s="3104"/>
      <c r="W17" s="3104"/>
      <c r="X17" s="3104"/>
      <c r="Y17" s="3104"/>
      <c r="Z17" s="3105"/>
    </row>
    <row r="18" spans="3:26">
      <c r="C18" s="3211"/>
      <c r="D18" s="3212"/>
      <c r="E18" s="3212"/>
      <c r="F18" s="3213"/>
      <c r="G18" s="3106"/>
      <c r="H18" s="3107"/>
      <c r="I18" s="3107"/>
      <c r="J18" s="3107"/>
      <c r="K18" s="3107"/>
      <c r="L18" s="3107"/>
      <c r="M18" s="3107"/>
      <c r="N18" s="3107"/>
      <c r="O18" s="3107"/>
      <c r="P18" s="3107"/>
      <c r="Q18" s="3107"/>
      <c r="R18" s="3107"/>
      <c r="S18" s="3107"/>
      <c r="T18" s="3107"/>
      <c r="U18" s="3107"/>
      <c r="V18" s="3107"/>
      <c r="W18" s="3107"/>
      <c r="X18" s="3107"/>
      <c r="Y18" s="3107"/>
      <c r="Z18" s="3108"/>
    </row>
    <row r="19" spans="3:26">
      <c r="C19" s="3205"/>
      <c r="D19" s="3214"/>
      <c r="E19" s="3214"/>
      <c r="F19" s="3206"/>
      <c r="G19" s="3109"/>
      <c r="H19" s="3110"/>
      <c r="I19" s="3110"/>
      <c r="J19" s="3110"/>
      <c r="K19" s="3110"/>
      <c r="L19" s="3110"/>
      <c r="M19" s="3110"/>
      <c r="N19" s="3110"/>
      <c r="O19" s="3110"/>
      <c r="P19" s="3110"/>
      <c r="Q19" s="3110"/>
      <c r="R19" s="3110"/>
      <c r="S19" s="3110"/>
      <c r="T19" s="3110"/>
      <c r="U19" s="3110"/>
      <c r="V19" s="3110"/>
      <c r="W19" s="3110"/>
      <c r="X19" s="3110"/>
      <c r="Y19" s="3110"/>
      <c r="Z19" s="3111"/>
    </row>
    <row r="20" spans="3:26">
      <c r="C20" s="3203" t="s">
        <v>731</v>
      </c>
      <c r="D20" s="3210"/>
      <c r="E20" s="3210"/>
      <c r="F20" s="3204"/>
      <c r="G20" s="3103"/>
      <c r="H20" s="3104"/>
      <c r="I20" s="3104"/>
      <c r="J20" s="3104"/>
      <c r="K20" s="3104"/>
      <c r="L20" s="3104"/>
      <c r="M20" s="3104"/>
      <c r="N20" s="3104"/>
      <c r="O20" s="3104"/>
      <c r="P20" s="3104"/>
      <c r="Q20" s="3104"/>
      <c r="R20" s="3104"/>
      <c r="S20" s="3104"/>
      <c r="T20" s="3104"/>
      <c r="U20" s="3104"/>
      <c r="V20" s="3104"/>
      <c r="W20" s="3104"/>
      <c r="X20" s="3104"/>
      <c r="Y20" s="3104"/>
      <c r="Z20" s="3105"/>
    </row>
    <row r="21" spans="3:26">
      <c r="C21" s="3211"/>
      <c r="D21" s="3212"/>
      <c r="E21" s="3212"/>
      <c r="F21" s="3213"/>
      <c r="G21" s="3106"/>
      <c r="H21" s="3107"/>
      <c r="I21" s="3107"/>
      <c r="J21" s="3107"/>
      <c r="K21" s="3107"/>
      <c r="L21" s="3107"/>
      <c r="M21" s="3107"/>
      <c r="N21" s="3107"/>
      <c r="O21" s="3107"/>
      <c r="P21" s="3107"/>
      <c r="Q21" s="3107"/>
      <c r="R21" s="3107"/>
      <c r="S21" s="3107"/>
      <c r="T21" s="3107"/>
      <c r="U21" s="3107"/>
      <c r="V21" s="3107"/>
      <c r="W21" s="3107"/>
      <c r="X21" s="3107"/>
      <c r="Y21" s="3107"/>
      <c r="Z21" s="3108"/>
    </row>
    <row r="22" spans="3:26">
      <c r="C22" s="3205"/>
      <c r="D22" s="3214"/>
      <c r="E22" s="3214"/>
      <c r="F22" s="3206"/>
      <c r="G22" s="3109"/>
      <c r="H22" s="3110"/>
      <c r="I22" s="3110"/>
      <c r="J22" s="3110"/>
      <c r="K22" s="3110"/>
      <c r="L22" s="3110"/>
      <c r="M22" s="3110"/>
      <c r="N22" s="3110"/>
      <c r="O22" s="3110"/>
      <c r="P22" s="3110"/>
      <c r="Q22" s="3110"/>
      <c r="R22" s="3110"/>
      <c r="S22" s="3110"/>
      <c r="T22" s="3110"/>
      <c r="U22" s="3110"/>
      <c r="V22" s="3110"/>
      <c r="W22" s="3110"/>
      <c r="X22" s="3110"/>
      <c r="Y22" s="3110"/>
      <c r="Z22" s="3111"/>
    </row>
    <row r="23" spans="3:26">
      <c r="C23" s="3203" t="s">
        <v>732</v>
      </c>
      <c r="D23" s="3210"/>
      <c r="E23" s="3210"/>
      <c r="F23" s="3204"/>
      <c r="G23" s="3103"/>
      <c r="H23" s="3104"/>
      <c r="I23" s="3104"/>
      <c r="J23" s="3104"/>
      <c r="K23" s="3104"/>
      <c r="L23" s="3104"/>
      <c r="M23" s="3104"/>
      <c r="N23" s="3104"/>
      <c r="O23" s="3104"/>
      <c r="P23" s="3104"/>
      <c r="Q23" s="3104"/>
      <c r="R23" s="3104"/>
      <c r="S23" s="3104"/>
      <c r="T23" s="3104"/>
      <c r="U23" s="3104"/>
      <c r="V23" s="3104"/>
      <c r="W23" s="3104"/>
      <c r="X23" s="3104"/>
      <c r="Y23" s="3104"/>
      <c r="Z23" s="3105"/>
    </row>
    <row r="24" spans="3:26">
      <c r="C24" s="3211"/>
      <c r="D24" s="3212"/>
      <c r="E24" s="3212"/>
      <c r="F24" s="3213"/>
      <c r="G24" s="3106"/>
      <c r="H24" s="3107"/>
      <c r="I24" s="3107"/>
      <c r="J24" s="3107"/>
      <c r="K24" s="3107"/>
      <c r="L24" s="3107"/>
      <c r="M24" s="3107"/>
      <c r="N24" s="3107"/>
      <c r="O24" s="3107"/>
      <c r="P24" s="3107"/>
      <c r="Q24" s="3107"/>
      <c r="R24" s="3107"/>
      <c r="S24" s="3107"/>
      <c r="T24" s="3107"/>
      <c r="U24" s="3107"/>
      <c r="V24" s="3107"/>
      <c r="W24" s="3107"/>
      <c r="X24" s="3107"/>
      <c r="Y24" s="3107"/>
      <c r="Z24" s="3108"/>
    </row>
    <row r="25" spans="3:26">
      <c r="C25" s="3205"/>
      <c r="D25" s="3214"/>
      <c r="E25" s="3214"/>
      <c r="F25" s="3206"/>
      <c r="G25" s="3109"/>
      <c r="H25" s="3110"/>
      <c r="I25" s="3110"/>
      <c r="J25" s="3110"/>
      <c r="K25" s="3110"/>
      <c r="L25" s="3110"/>
      <c r="M25" s="3110"/>
      <c r="N25" s="3110"/>
      <c r="O25" s="3110"/>
      <c r="P25" s="3110"/>
      <c r="Q25" s="3110"/>
      <c r="R25" s="3110"/>
      <c r="S25" s="3110"/>
      <c r="T25" s="3110"/>
      <c r="U25" s="3110"/>
      <c r="V25" s="3110"/>
      <c r="W25" s="3110"/>
      <c r="X25" s="3110"/>
      <c r="Y25" s="3110"/>
      <c r="Z25" s="3111"/>
    </row>
    <row r="26" spans="3:26">
      <c r="C26" s="3203" t="s">
        <v>733</v>
      </c>
      <c r="D26" s="3210"/>
      <c r="E26" s="3210"/>
      <c r="F26" s="3204"/>
      <c r="G26" s="3103"/>
      <c r="H26" s="3104"/>
      <c r="I26" s="3104"/>
      <c r="J26" s="3104"/>
      <c r="K26" s="3104"/>
      <c r="L26" s="3104"/>
      <c r="M26" s="3104"/>
      <c r="N26" s="3104"/>
      <c r="O26" s="3104"/>
      <c r="P26" s="3104"/>
      <c r="Q26" s="3104"/>
      <c r="R26" s="3104"/>
      <c r="S26" s="3104"/>
      <c r="T26" s="3104"/>
      <c r="U26" s="3104"/>
      <c r="V26" s="3104"/>
      <c r="W26" s="3104"/>
      <c r="X26" s="3104"/>
      <c r="Y26" s="3104"/>
      <c r="Z26" s="3105"/>
    </row>
    <row r="27" spans="3:26">
      <c r="C27" s="3211"/>
      <c r="D27" s="3212"/>
      <c r="E27" s="3212"/>
      <c r="F27" s="3213"/>
      <c r="G27" s="3106"/>
      <c r="H27" s="3107"/>
      <c r="I27" s="3107"/>
      <c r="J27" s="3107"/>
      <c r="K27" s="3107"/>
      <c r="L27" s="3107"/>
      <c r="M27" s="3107"/>
      <c r="N27" s="3107"/>
      <c r="O27" s="3107"/>
      <c r="P27" s="3107"/>
      <c r="Q27" s="3107"/>
      <c r="R27" s="3107"/>
      <c r="S27" s="3107"/>
      <c r="T27" s="3107"/>
      <c r="U27" s="3107"/>
      <c r="V27" s="3107"/>
      <c r="W27" s="3107"/>
      <c r="X27" s="3107"/>
      <c r="Y27" s="3107"/>
      <c r="Z27" s="3108"/>
    </row>
    <row r="28" spans="3:26">
      <c r="C28" s="3205"/>
      <c r="D28" s="3214"/>
      <c r="E28" s="3214"/>
      <c r="F28" s="3206"/>
      <c r="G28" s="3109"/>
      <c r="H28" s="3110"/>
      <c r="I28" s="3110"/>
      <c r="J28" s="3110"/>
      <c r="K28" s="3110"/>
      <c r="L28" s="3110"/>
      <c r="M28" s="3110"/>
      <c r="N28" s="3110"/>
      <c r="O28" s="3110"/>
      <c r="P28" s="3110"/>
      <c r="Q28" s="3110"/>
      <c r="R28" s="3110"/>
      <c r="S28" s="3110"/>
      <c r="T28" s="3110"/>
      <c r="U28" s="3110"/>
      <c r="V28" s="3110"/>
      <c r="W28" s="3110"/>
      <c r="X28" s="3110"/>
      <c r="Y28" s="3110"/>
      <c r="Z28" s="3111"/>
    </row>
  </sheetData>
  <mergeCells count="28">
    <mergeCell ref="C26:F28"/>
    <mergeCell ref="G26:Z28"/>
    <mergeCell ref="C12:Z13"/>
    <mergeCell ref="C14:F16"/>
    <mergeCell ref="G14:Z16"/>
    <mergeCell ref="C17:F19"/>
    <mergeCell ref="G17:Z19"/>
    <mergeCell ref="C20:F22"/>
    <mergeCell ref="G20:Z22"/>
    <mergeCell ref="C9:J11"/>
    <mergeCell ref="Q10:V10"/>
    <mergeCell ref="W10:Z10"/>
    <mergeCell ref="C23:F25"/>
    <mergeCell ref="G23:Z25"/>
    <mergeCell ref="C3:Z3"/>
    <mergeCell ref="C5:F5"/>
    <mergeCell ref="G5:H8"/>
    <mergeCell ref="I5:J6"/>
    <mergeCell ref="L5:N6"/>
    <mergeCell ref="Q5:R8"/>
    <mergeCell ref="S5:T6"/>
    <mergeCell ref="V5:X6"/>
    <mergeCell ref="C6:F6"/>
    <mergeCell ref="C7:F7"/>
    <mergeCell ref="I7:J8"/>
    <mergeCell ref="L7:N8"/>
    <mergeCell ref="S7:T8"/>
    <mergeCell ref="V7:X8"/>
  </mergeCells>
  <phoneticPr fontId="3"/>
  <printOptions horizontalCentered="1"/>
  <pageMargins left="0.59055118110236227" right="0.19685039370078741" top="0.19685039370078741" bottom="0.19685039370078741" header="0.31496062992125984" footer="0.31496062992125984"/>
  <pageSetup paperSize="9" scale="98" fitToHeight="0" orientation="portrait" blackAndWhite="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B1:AO130"/>
  <sheetViews>
    <sheetView showGridLines="0" view="pageBreakPreview" zoomScaleNormal="100" workbookViewId="0">
      <selection activeCell="B3" sqref="B3"/>
    </sheetView>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793" t="s">
        <v>77</v>
      </c>
      <c r="AA3" s="1794"/>
      <c r="AB3" s="1794"/>
      <c r="AC3" s="1794"/>
      <c r="AD3" s="1795"/>
      <c r="AE3" s="3217"/>
      <c r="AF3" s="3218"/>
      <c r="AG3" s="3218"/>
      <c r="AH3" s="3218"/>
      <c r="AI3" s="3218"/>
      <c r="AJ3" s="3218"/>
      <c r="AK3" s="3218"/>
      <c r="AL3" s="3219"/>
      <c r="AM3" s="20"/>
      <c r="AN3" s="1"/>
    </row>
    <row r="4" spans="2:40" s="2" customFormat="1">
      <c r="AN4" s="21"/>
    </row>
    <row r="5" spans="2:40" s="2" customFormat="1">
      <c r="B5" s="1899" t="s">
        <v>41</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c r="AI5" s="1899"/>
      <c r="AJ5" s="1899"/>
      <c r="AK5" s="1899"/>
      <c r="AL5" s="1899"/>
    </row>
    <row r="6" spans="2:40" s="2" customFormat="1" ht="13.5" customHeight="1">
      <c r="AC6" s="1"/>
      <c r="AD6" s="45"/>
      <c r="AE6" s="45" t="s">
        <v>28</v>
      </c>
      <c r="AH6" s="2" t="s">
        <v>34</v>
      </c>
      <c r="AJ6" s="2" t="s">
        <v>30</v>
      </c>
      <c r="AL6" s="2" t="s">
        <v>29</v>
      </c>
    </row>
    <row r="7" spans="2:40" s="2" customFormat="1">
      <c r="B7" s="1899" t="s">
        <v>78</v>
      </c>
      <c r="C7" s="1899"/>
      <c r="D7" s="1899"/>
      <c r="E7" s="1899"/>
      <c r="F7" s="1899"/>
      <c r="G7" s="1899"/>
      <c r="H7" s="1899"/>
      <c r="I7" s="1899"/>
      <c r="J7" s="1899"/>
      <c r="K7" s="12"/>
      <c r="L7" s="12"/>
      <c r="M7" s="12"/>
      <c r="N7" s="12"/>
      <c r="O7" s="12"/>
      <c r="P7" s="12"/>
      <c r="Q7" s="12"/>
      <c r="R7" s="12"/>
      <c r="S7" s="12"/>
      <c r="T7" s="12"/>
    </row>
    <row r="8" spans="2:40" s="2" customFormat="1">
      <c r="AC8" s="1" t="s">
        <v>70</v>
      </c>
    </row>
    <row r="9" spans="2:40" s="2" customFormat="1">
      <c r="C9" s="1" t="s">
        <v>42</v>
      </c>
      <c r="D9" s="1"/>
    </row>
    <row r="10" spans="2:40" s="2" customFormat="1" ht="6.75" customHeight="1">
      <c r="C10" s="1"/>
      <c r="D10" s="1"/>
    </row>
    <row r="11" spans="2:40" s="2" customFormat="1" ht="14.25" customHeight="1">
      <c r="B11" s="1803" t="s">
        <v>79</v>
      </c>
      <c r="C11" s="1886" t="s">
        <v>7</v>
      </c>
      <c r="D11" s="1874"/>
      <c r="E11" s="1874"/>
      <c r="F11" s="1874"/>
      <c r="G11" s="1874"/>
      <c r="H11" s="1874"/>
      <c r="I11" s="1874"/>
      <c r="J11" s="1874"/>
      <c r="K11" s="322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804"/>
      <c r="C12" s="1905" t="s">
        <v>80</v>
      </c>
      <c r="D12" s="3221"/>
      <c r="E12" s="3221"/>
      <c r="F12" s="3221"/>
      <c r="G12" s="3221"/>
      <c r="H12" s="3221"/>
      <c r="I12" s="3221"/>
      <c r="J12" s="3221"/>
      <c r="K12" s="322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804"/>
      <c r="C13" s="1886" t="s">
        <v>8</v>
      </c>
      <c r="D13" s="1874"/>
      <c r="E13" s="1874"/>
      <c r="F13" s="1874"/>
      <c r="G13" s="1874"/>
      <c r="H13" s="1874"/>
      <c r="I13" s="1874"/>
      <c r="J13" s="1874"/>
      <c r="K13" s="1875"/>
      <c r="L13" s="3222" t="s">
        <v>81</v>
      </c>
      <c r="M13" s="3223"/>
      <c r="N13" s="3223"/>
      <c r="O13" s="3223"/>
      <c r="P13" s="3223"/>
      <c r="Q13" s="3223"/>
      <c r="R13" s="3223"/>
      <c r="S13" s="3223"/>
      <c r="T13" s="3223"/>
      <c r="U13" s="3223"/>
      <c r="V13" s="3223"/>
      <c r="W13" s="3223"/>
      <c r="X13" s="3223"/>
      <c r="Y13" s="3223"/>
      <c r="Z13" s="3223"/>
      <c r="AA13" s="3223"/>
      <c r="AB13" s="3223"/>
      <c r="AC13" s="3223"/>
      <c r="AD13" s="3223"/>
      <c r="AE13" s="3223"/>
      <c r="AF13" s="3223"/>
      <c r="AG13" s="3223"/>
      <c r="AH13" s="3223"/>
      <c r="AI13" s="3223"/>
      <c r="AJ13" s="3223"/>
      <c r="AK13" s="3223"/>
      <c r="AL13" s="3224"/>
    </row>
    <row r="14" spans="2:40" s="2" customFormat="1">
      <c r="B14" s="1804"/>
      <c r="C14" s="1905"/>
      <c r="D14" s="3221"/>
      <c r="E14" s="3221"/>
      <c r="F14" s="3221"/>
      <c r="G14" s="3221"/>
      <c r="H14" s="3221"/>
      <c r="I14" s="3221"/>
      <c r="J14" s="3221"/>
      <c r="K14" s="1910"/>
      <c r="L14" s="3225" t="s">
        <v>82</v>
      </c>
      <c r="M14" s="3226"/>
      <c r="N14" s="3226"/>
      <c r="O14" s="3226"/>
      <c r="P14" s="3226"/>
      <c r="Q14" s="3226"/>
      <c r="R14" s="3226"/>
      <c r="S14" s="3226"/>
      <c r="T14" s="3226"/>
      <c r="U14" s="3226"/>
      <c r="V14" s="3226"/>
      <c r="W14" s="3226"/>
      <c r="X14" s="3226"/>
      <c r="Y14" s="3226"/>
      <c r="Z14" s="3226"/>
      <c r="AA14" s="3226"/>
      <c r="AB14" s="3226"/>
      <c r="AC14" s="3226"/>
      <c r="AD14" s="3226"/>
      <c r="AE14" s="3226"/>
      <c r="AF14" s="3226"/>
      <c r="AG14" s="3226"/>
      <c r="AH14" s="3226"/>
      <c r="AI14" s="3226"/>
      <c r="AJ14" s="3226"/>
      <c r="AK14" s="3226"/>
      <c r="AL14" s="3227"/>
    </row>
    <row r="15" spans="2:40" s="2" customFormat="1">
      <c r="B15" s="1804"/>
      <c r="C15" s="1890"/>
      <c r="D15" s="1891"/>
      <c r="E15" s="1891"/>
      <c r="F15" s="1891"/>
      <c r="G15" s="1891"/>
      <c r="H15" s="1891"/>
      <c r="I15" s="1891"/>
      <c r="J15" s="1891"/>
      <c r="K15" s="1892"/>
      <c r="L15" s="1911" t="s">
        <v>83</v>
      </c>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1913"/>
    </row>
    <row r="16" spans="2:40" s="2" customFormat="1" ht="14.25" customHeight="1">
      <c r="B16" s="1804"/>
      <c r="C16" s="1914" t="s">
        <v>84</v>
      </c>
      <c r="D16" s="1915"/>
      <c r="E16" s="1915"/>
      <c r="F16" s="1915"/>
      <c r="G16" s="1915"/>
      <c r="H16" s="1915"/>
      <c r="I16" s="1915"/>
      <c r="J16" s="1915"/>
      <c r="K16" s="1916"/>
      <c r="L16" s="1793" t="s">
        <v>9</v>
      </c>
      <c r="M16" s="1794"/>
      <c r="N16" s="1794"/>
      <c r="O16" s="1794"/>
      <c r="P16" s="1795"/>
      <c r="Q16" s="24"/>
      <c r="R16" s="25"/>
      <c r="S16" s="25"/>
      <c r="T16" s="25"/>
      <c r="U16" s="25"/>
      <c r="V16" s="25"/>
      <c r="W16" s="25"/>
      <c r="X16" s="25"/>
      <c r="Y16" s="26"/>
      <c r="Z16" s="1872" t="s">
        <v>10</v>
      </c>
      <c r="AA16" s="1873"/>
      <c r="AB16" s="1873"/>
      <c r="AC16" s="1873"/>
      <c r="AD16" s="1893"/>
      <c r="AE16" s="28"/>
      <c r="AF16" s="32"/>
      <c r="AG16" s="22"/>
      <c r="AH16" s="22"/>
      <c r="AI16" s="22"/>
      <c r="AJ16" s="3223"/>
      <c r="AK16" s="3223"/>
      <c r="AL16" s="3224"/>
    </row>
    <row r="17" spans="2:40" ht="14.25" customHeight="1">
      <c r="B17" s="1804"/>
      <c r="C17" s="3230" t="s">
        <v>53</v>
      </c>
      <c r="D17" s="1832"/>
      <c r="E17" s="1832"/>
      <c r="F17" s="1832"/>
      <c r="G17" s="1832"/>
      <c r="H17" s="1832"/>
      <c r="I17" s="1832"/>
      <c r="J17" s="1832"/>
      <c r="K17" s="3231"/>
      <c r="L17" s="27"/>
      <c r="M17" s="27"/>
      <c r="N17" s="27"/>
      <c r="O17" s="27"/>
      <c r="P17" s="27"/>
      <c r="Q17" s="27"/>
      <c r="R17" s="27"/>
      <c r="S17" s="27"/>
      <c r="U17" s="1793" t="s">
        <v>11</v>
      </c>
      <c r="V17" s="1794"/>
      <c r="W17" s="1794"/>
      <c r="X17" s="1794"/>
      <c r="Y17" s="1795"/>
      <c r="Z17" s="18"/>
      <c r="AA17" s="19"/>
      <c r="AB17" s="19"/>
      <c r="AC17" s="19"/>
      <c r="AD17" s="19"/>
      <c r="AE17" s="3232"/>
      <c r="AF17" s="3232"/>
      <c r="AG17" s="3232"/>
      <c r="AH17" s="3232"/>
      <c r="AI17" s="3232"/>
      <c r="AJ17" s="3232"/>
      <c r="AK17" s="3232"/>
      <c r="AL17" s="17"/>
      <c r="AN17" s="3"/>
    </row>
    <row r="18" spans="2:40" ht="14.25" customHeight="1">
      <c r="B18" s="1804"/>
      <c r="C18" s="1796" t="s">
        <v>12</v>
      </c>
      <c r="D18" s="1796"/>
      <c r="E18" s="1796"/>
      <c r="F18" s="1796"/>
      <c r="G18" s="1796"/>
      <c r="H18" s="3228"/>
      <c r="I18" s="3228"/>
      <c r="J18" s="3228"/>
      <c r="K18" s="3229"/>
      <c r="L18" s="1793" t="s">
        <v>13</v>
      </c>
      <c r="M18" s="1794"/>
      <c r="N18" s="1794"/>
      <c r="O18" s="1794"/>
      <c r="P18" s="1795"/>
      <c r="Q18" s="29"/>
      <c r="R18" s="30"/>
      <c r="S18" s="30"/>
      <c r="T18" s="30"/>
      <c r="U18" s="30"/>
      <c r="V18" s="30"/>
      <c r="W18" s="30"/>
      <c r="X18" s="30"/>
      <c r="Y18" s="31"/>
      <c r="Z18" s="1783" t="s">
        <v>14</v>
      </c>
      <c r="AA18" s="1783"/>
      <c r="AB18" s="1783"/>
      <c r="AC18" s="1783"/>
      <c r="AD18" s="1784"/>
      <c r="AE18" s="15"/>
      <c r="AF18" s="16"/>
      <c r="AG18" s="16"/>
      <c r="AH18" s="16"/>
      <c r="AI18" s="16"/>
      <c r="AJ18" s="16"/>
      <c r="AK18" s="16"/>
      <c r="AL18" s="17"/>
      <c r="AN18" s="3"/>
    </row>
    <row r="19" spans="2:40" ht="13.5" customHeight="1">
      <c r="B19" s="1804"/>
      <c r="C19" s="1871" t="s">
        <v>15</v>
      </c>
      <c r="D19" s="1871"/>
      <c r="E19" s="1871"/>
      <c r="F19" s="1871"/>
      <c r="G19" s="1871"/>
      <c r="H19" s="3233"/>
      <c r="I19" s="3233"/>
      <c r="J19" s="3233"/>
      <c r="K19" s="3233"/>
      <c r="L19" s="3222" t="s">
        <v>81</v>
      </c>
      <c r="M19" s="3223"/>
      <c r="N19" s="3223"/>
      <c r="O19" s="3223"/>
      <c r="P19" s="3223"/>
      <c r="Q19" s="3223"/>
      <c r="R19" s="3223"/>
      <c r="S19" s="3223"/>
      <c r="T19" s="3223"/>
      <c r="U19" s="3223"/>
      <c r="V19" s="3223"/>
      <c r="W19" s="3223"/>
      <c r="X19" s="3223"/>
      <c r="Y19" s="3223"/>
      <c r="Z19" s="3223"/>
      <c r="AA19" s="3223"/>
      <c r="AB19" s="3223"/>
      <c r="AC19" s="3223"/>
      <c r="AD19" s="3223"/>
      <c r="AE19" s="3223"/>
      <c r="AF19" s="3223"/>
      <c r="AG19" s="3223"/>
      <c r="AH19" s="3223"/>
      <c r="AI19" s="3223"/>
      <c r="AJ19" s="3223"/>
      <c r="AK19" s="3223"/>
      <c r="AL19" s="3224"/>
      <c r="AN19" s="3"/>
    </row>
    <row r="20" spans="2:40" ht="14.25" customHeight="1">
      <c r="B20" s="1804"/>
      <c r="C20" s="1871"/>
      <c r="D20" s="1871"/>
      <c r="E20" s="1871"/>
      <c r="F20" s="1871"/>
      <c r="G20" s="1871"/>
      <c r="H20" s="3233"/>
      <c r="I20" s="3233"/>
      <c r="J20" s="3233"/>
      <c r="K20" s="3233"/>
      <c r="L20" s="3225" t="s">
        <v>82</v>
      </c>
      <c r="M20" s="3226"/>
      <c r="N20" s="3226"/>
      <c r="O20" s="3226"/>
      <c r="P20" s="3226"/>
      <c r="Q20" s="3226"/>
      <c r="R20" s="3226"/>
      <c r="S20" s="3226"/>
      <c r="T20" s="3226"/>
      <c r="U20" s="3226"/>
      <c r="V20" s="3226"/>
      <c r="W20" s="3226"/>
      <c r="X20" s="3226"/>
      <c r="Y20" s="3226"/>
      <c r="Z20" s="3226"/>
      <c r="AA20" s="3226"/>
      <c r="AB20" s="3226"/>
      <c r="AC20" s="3226"/>
      <c r="AD20" s="3226"/>
      <c r="AE20" s="3226"/>
      <c r="AF20" s="3226"/>
      <c r="AG20" s="3226"/>
      <c r="AH20" s="3226"/>
      <c r="AI20" s="3226"/>
      <c r="AJ20" s="3226"/>
      <c r="AK20" s="3226"/>
      <c r="AL20" s="3227"/>
      <c r="AN20" s="3"/>
    </row>
    <row r="21" spans="2:40">
      <c r="B21" s="1805"/>
      <c r="C21" s="1895"/>
      <c r="D21" s="1895"/>
      <c r="E21" s="1895"/>
      <c r="F21" s="1895"/>
      <c r="G21" s="1895"/>
      <c r="H21" s="3234"/>
      <c r="I21" s="3234"/>
      <c r="J21" s="3234"/>
      <c r="K21" s="3234"/>
      <c r="L21" s="3235"/>
      <c r="M21" s="3236"/>
      <c r="N21" s="3236"/>
      <c r="O21" s="3236"/>
      <c r="P21" s="3236"/>
      <c r="Q21" s="3236"/>
      <c r="R21" s="3236"/>
      <c r="S21" s="3236"/>
      <c r="T21" s="3236"/>
      <c r="U21" s="3236"/>
      <c r="V21" s="3236"/>
      <c r="W21" s="3236"/>
      <c r="X21" s="3236"/>
      <c r="Y21" s="3236"/>
      <c r="Z21" s="3236"/>
      <c r="AA21" s="3236"/>
      <c r="AB21" s="3236"/>
      <c r="AC21" s="3236"/>
      <c r="AD21" s="3236"/>
      <c r="AE21" s="3236"/>
      <c r="AF21" s="3236"/>
      <c r="AG21" s="3236"/>
      <c r="AH21" s="3236"/>
      <c r="AI21" s="3236"/>
      <c r="AJ21" s="3236"/>
      <c r="AK21" s="3236"/>
      <c r="AL21" s="3237"/>
      <c r="AN21" s="3"/>
    </row>
    <row r="22" spans="2:40" ht="13.5" customHeight="1">
      <c r="B22" s="1817" t="s">
        <v>85</v>
      </c>
      <c r="C22" s="1886" t="s">
        <v>100</v>
      </c>
      <c r="D22" s="1874"/>
      <c r="E22" s="1874"/>
      <c r="F22" s="1874"/>
      <c r="G22" s="1874"/>
      <c r="H22" s="1874"/>
      <c r="I22" s="1874"/>
      <c r="J22" s="1874"/>
      <c r="K22" s="1875"/>
      <c r="L22" s="3222" t="s">
        <v>81</v>
      </c>
      <c r="M22" s="3223"/>
      <c r="N22" s="3223"/>
      <c r="O22" s="3223"/>
      <c r="P22" s="3223"/>
      <c r="Q22" s="3223"/>
      <c r="R22" s="3223"/>
      <c r="S22" s="3223"/>
      <c r="T22" s="3223"/>
      <c r="U22" s="3223"/>
      <c r="V22" s="3223"/>
      <c r="W22" s="3223"/>
      <c r="X22" s="3223"/>
      <c r="Y22" s="3223"/>
      <c r="Z22" s="3223"/>
      <c r="AA22" s="3223"/>
      <c r="AB22" s="3223"/>
      <c r="AC22" s="3223"/>
      <c r="AD22" s="3223"/>
      <c r="AE22" s="3223"/>
      <c r="AF22" s="3223"/>
      <c r="AG22" s="3223"/>
      <c r="AH22" s="3223"/>
      <c r="AI22" s="3223"/>
      <c r="AJ22" s="3223"/>
      <c r="AK22" s="3223"/>
      <c r="AL22" s="3224"/>
      <c r="AN22" s="3"/>
    </row>
    <row r="23" spans="2:40" ht="14.25" customHeight="1">
      <c r="B23" s="1818"/>
      <c r="C23" s="1905"/>
      <c r="D23" s="3221"/>
      <c r="E23" s="3221"/>
      <c r="F23" s="3221"/>
      <c r="G23" s="3221"/>
      <c r="H23" s="3221"/>
      <c r="I23" s="3221"/>
      <c r="J23" s="3221"/>
      <c r="K23" s="1910"/>
      <c r="L23" s="3225" t="s">
        <v>82</v>
      </c>
      <c r="M23" s="3226"/>
      <c r="N23" s="3226"/>
      <c r="O23" s="3226"/>
      <c r="P23" s="3226"/>
      <c r="Q23" s="3226"/>
      <c r="R23" s="3226"/>
      <c r="S23" s="3226"/>
      <c r="T23" s="3226"/>
      <c r="U23" s="3226"/>
      <c r="V23" s="3226"/>
      <c r="W23" s="3226"/>
      <c r="X23" s="3226"/>
      <c r="Y23" s="3226"/>
      <c r="Z23" s="3226"/>
      <c r="AA23" s="3226"/>
      <c r="AB23" s="3226"/>
      <c r="AC23" s="3226"/>
      <c r="AD23" s="3226"/>
      <c r="AE23" s="3226"/>
      <c r="AF23" s="3226"/>
      <c r="AG23" s="3226"/>
      <c r="AH23" s="3226"/>
      <c r="AI23" s="3226"/>
      <c r="AJ23" s="3226"/>
      <c r="AK23" s="3226"/>
      <c r="AL23" s="3227"/>
      <c r="AN23" s="3"/>
    </row>
    <row r="24" spans="2:40">
      <c r="B24" s="1818"/>
      <c r="C24" s="1890"/>
      <c r="D24" s="1891"/>
      <c r="E24" s="1891"/>
      <c r="F24" s="1891"/>
      <c r="G24" s="1891"/>
      <c r="H24" s="1891"/>
      <c r="I24" s="1891"/>
      <c r="J24" s="1891"/>
      <c r="K24" s="1892"/>
      <c r="L24" s="3235"/>
      <c r="M24" s="3236"/>
      <c r="N24" s="3236"/>
      <c r="O24" s="3236"/>
      <c r="P24" s="3236"/>
      <c r="Q24" s="3236"/>
      <c r="R24" s="3236"/>
      <c r="S24" s="3236"/>
      <c r="T24" s="3236"/>
      <c r="U24" s="3236"/>
      <c r="V24" s="3236"/>
      <c r="W24" s="3236"/>
      <c r="X24" s="3236"/>
      <c r="Y24" s="3236"/>
      <c r="Z24" s="3236"/>
      <c r="AA24" s="3236"/>
      <c r="AB24" s="3236"/>
      <c r="AC24" s="3236"/>
      <c r="AD24" s="3236"/>
      <c r="AE24" s="3236"/>
      <c r="AF24" s="3236"/>
      <c r="AG24" s="3236"/>
      <c r="AH24" s="3236"/>
      <c r="AI24" s="3236"/>
      <c r="AJ24" s="3236"/>
      <c r="AK24" s="3236"/>
      <c r="AL24" s="3237"/>
      <c r="AN24" s="3"/>
    </row>
    <row r="25" spans="2:40" ht="14.25" customHeight="1">
      <c r="B25" s="1818"/>
      <c r="C25" s="1871" t="s">
        <v>84</v>
      </c>
      <c r="D25" s="1871"/>
      <c r="E25" s="1871"/>
      <c r="F25" s="1871"/>
      <c r="G25" s="1871"/>
      <c r="H25" s="1871"/>
      <c r="I25" s="1871"/>
      <c r="J25" s="1871"/>
      <c r="K25" s="1871"/>
      <c r="L25" s="1793" t="s">
        <v>9</v>
      </c>
      <c r="M25" s="1794"/>
      <c r="N25" s="1794"/>
      <c r="O25" s="1794"/>
      <c r="P25" s="1795"/>
      <c r="Q25" s="24"/>
      <c r="R25" s="25"/>
      <c r="S25" s="25"/>
      <c r="T25" s="25"/>
      <c r="U25" s="25"/>
      <c r="V25" s="25"/>
      <c r="W25" s="25"/>
      <c r="X25" s="25"/>
      <c r="Y25" s="26"/>
      <c r="Z25" s="1872" t="s">
        <v>10</v>
      </c>
      <c r="AA25" s="1873"/>
      <c r="AB25" s="1873"/>
      <c r="AC25" s="1873"/>
      <c r="AD25" s="1893"/>
      <c r="AE25" s="28"/>
      <c r="AF25" s="32"/>
      <c r="AG25" s="22"/>
      <c r="AH25" s="22"/>
      <c r="AI25" s="22"/>
      <c r="AJ25" s="3223"/>
      <c r="AK25" s="3223"/>
      <c r="AL25" s="3224"/>
      <c r="AN25" s="3"/>
    </row>
    <row r="26" spans="2:40" ht="13.5" customHeight="1">
      <c r="B26" s="1818"/>
      <c r="C26" s="1884" t="s">
        <v>16</v>
      </c>
      <c r="D26" s="1884"/>
      <c r="E26" s="1884"/>
      <c r="F26" s="1884"/>
      <c r="G26" s="1884"/>
      <c r="H26" s="1884"/>
      <c r="I26" s="1884"/>
      <c r="J26" s="1884"/>
      <c r="K26" s="1884"/>
      <c r="L26" s="3222" t="s">
        <v>81</v>
      </c>
      <c r="M26" s="3223"/>
      <c r="N26" s="3223"/>
      <c r="O26" s="3223"/>
      <c r="P26" s="3223"/>
      <c r="Q26" s="3223"/>
      <c r="R26" s="3223"/>
      <c r="S26" s="3223"/>
      <c r="T26" s="3223"/>
      <c r="U26" s="3223"/>
      <c r="V26" s="3223"/>
      <c r="W26" s="3223"/>
      <c r="X26" s="3223"/>
      <c r="Y26" s="3223"/>
      <c r="Z26" s="3223"/>
      <c r="AA26" s="3223"/>
      <c r="AB26" s="3223"/>
      <c r="AC26" s="3223"/>
      <c r="AD26" s="3223"/>
      <c r="AE26" s="3223"/>
      <c r="AF26" s="3223"/>
      <c r="AG26" s="3223"/>
      <c r="AH26" s="3223"/>
      <c r="AI26" s="3223"/>
      <c r="AJ26" s="3223"/>
      <c r="AK26" s="3223"/>
      <c r="AL26" s="3224"/>
      <c r="AN26" s="3"/>
    </row>
    <row r="27" spans="2:40" ht="14.25" customHeight="1">
      <c r="B27" s="1818"/>
      <c r="C27" s="1884"/>
      <c r="D27" s="1884"/>
      <c r="E27" s="1884"/>
      <c r="F27" s="1884"/>
      <c r="G27" s="1884"/>
      <c r="H27" s="1884"/>
      <c r="I27" s="1884"/>
      <c r="J27" s="1884"/>
      <c r="K27" s="1884"/>
      <c r="L27" s="3225" t="s">
        <v>82</v>
      </c>
      <c r="M27" s="3226"/>
      <c r="N27" s="3226"/>
      <c r="O27" s="3226"/>
      <c r="P27" s="3226"/>
      <c r="Q27" s="3226"/>
      <c r="R27" s="3226"/>
      <c r="S27" s="3226"/>
      <c r="T27" s="3226"/>
      <c r="U27" s="3226"/>
      <c r="V27" s="3226"/>
      <c r="W27" s="3226"/>
      <c r="X27" s="3226"/>
      <c r="Y27" s="3226"/>
      <c r="Z27" s="3226"/>
      <c r="AA27" s="3226"/>
      <c r="AB27" s="3226"/>
      <c r="AC27" s="3226"/>
      <c r="AD27" s="3226"/>
      <c r="AE27" s="3226"/>
      <c r="AF27" s="3226"/>
      <c r="AG27" s="3226"/>
      <c r="AH27" s="3226"/>
      <c r="AI27" s="3226"/>
      <c r="AJ27" s="3226"/>
      <c r="AK27" s="3226"/>
      <c r="AL27" s="3227"/>
      <c r="AN27" s="3"/>
    </row>
    <row r="28" spans="2:40">
      <c r="B28" s="1818"/>
      <c r="C28" s="1884"/>
      <c r="D28" s="1884"/>
      <c r="E28" s="1884"/>
      <c r="F28" s="1884"/>
      <c r="G28" s="1884"/>
      <c r="H28" s="1884"/>
      <c r="I28" s="1884"/>
      <c r="J28" s="1884"/>
      <c r="K28" s="1884"/>
      <c r="L28" s="3235"/>
      <c r="M28" s="3236"/>
      <c r="N28" s="3236"/>
      <c r="O28" s="3236"/>
      <c r="P28" s="3236"/>
      <c r="Q28" s="3236"/>
      <c r="R28" s="3236"/>
      <c r="S28" s="3236"/>
      <c r="T28" s="3236"/>
      <c r="U28" s="3236"/>
      <c r="V28" s="3236"/>
      <c r="W28" s="3236"/>
      <c r="X28" s="3236"/>
      <c r="Y28" s="3236"/>
      <c r="Z28" s="3236"/>
      <c r="AA28" s="3236"/>
      <c r="AB28" s="3236"/>
      <c r="AC28" s="3236"/>
      <c r="AD28" s="3236"/>
      <c r="AE28" s="3236"/>
      <c r="AF28" s="3236"/>
      <c r="AG28" s="3236"/>
      <c r="AH28" s="3236"/>
      <c r="AI28" s="3236"/>
      <c r="AJ28" s="3236"/>
      <c r="AK28" s="3236"/>
      <c r="AL28" s="3237"/>
      <c r="AN28" s="3"/>
    </row>
    <row r="29" spans="2:40" ht="14.25" customHeight="1">
      <c r="B29" s="1818"/>
      <c r="C29" s="1871" t="s">
        <v>84</v>
      </c>
      <c r="D29" s="1871"/>
      <c r="E29" s="1871"/>
      <c r="F29" s="1871"/>
      <c r="G29" s="1871"/>
      <c r="H29" s="1871"/>
      <c r="I29" s="1871"/>
      <c r="J29" s="1871"/>
      <c r="K29" s="1871"/>
      <c r="L29" s="1793" t="s">
        <v>9</v>
      </c>
      <c r="M29" s="1794"/>
      <c r="N29" s="1794"/>
      <c r="O29" s="1794"/>
      <c r="P29" s="1795"/>
      <c r="Q29" s="28"/>
      <c r="R29" s="32"/>
      <c r="S29" s="32"/>
      <c r="T29" s="32"/>
      <c r="U29" s="32"/>
      <c r="V29" s="32"/>
      <c r="W29" s="32"/>
      <c r="X29" s="32"/>
      <c r="Y29" s="33"/>
      <c r="Z29" s="1872" t="s">
        <v>10</v>
      </c>
      <c r="AA29" s="1873"/>
      <c r="AB29" s="1873"/>
      <c r="AC29" s="1873"/>
      <c r="AD29" s="1893"/>
      <c r="AE29" s="28"/>
      <c r="AF29" s="32"/>
      <c r="AG29" s="22"/>
      <c r="AH29" s="22"/>
      <c r="AI29" s="22"/>
      <c r="AJ29" s="3223"/>
      <c r="AK29" s="3223"/>
      <c r="AL29" s="3224"/>
      <c r="AN29" s="3"/>
    </row>
    <row r="30" spans="2:40" ht="14.25" customHeight="1">
      <c r="B30" s="1818"/>
      <c r="C30" s="1871" t="s">
        <v>17</v>
      </c>
      <c r="D30" s="1871"/>
      <c r="E30" s="1871"/>
      <c r="F30" s="1871"/>
      <c r="G30" s="1871"/>
      <c r="H30" s="1871"/>
      <c r="I30" s="1871"/>
      <c r="J30" s="1871"/>
      <c r="K30" s="1871"/>
      <c r="L30" s="3238"/>
      <c r="M30" s="3238"/>
      <c r="N30" s="3238"/>
      <c r="O30" s="3238"/>
      <c r="P30" s="3238"/>
      <c r="Q30" s="3238"/>
      <c r="R30" s="3238"/>
      <c r="S30" s="3238"/>
      <c r="T30" s="3238"/>
      <c r="U30" s="3238"/>
      <c r="V30" s="3238"/>
      <c r="W30" s="3238"/>
      <c r="X30" s="3238"/>
      <c r="Y30" s="3238"/>
      <c r="Z30" s="3238"/>
      <c r="AA30" s="3238"/>
      <c r="AB30" s="3238"/>
      <c r="AC30" s="3238"/>
      <c r="AD30" s="3238"/>
      <c r="AE30" s="3238"/>
      <c r="AF30" s="3238"/>
      <c r="AG30" s="3238"/>
      <c r="AH30" s="3238"/>
      <c r="AI30" s="3238"/>
      <c r="AJ30" s="3238"/>
      <c r="AK30" s="3238"/>
      <c r="AL30" s="3238"/>
      <c r="AN30" s="3"/>
    </row>
    <row r="31" spans="2:40" ht="13.5" customHeight="1">
      <c r="B31" s="1818"/>
      <c r="C31" s="1871" t="s">
        <v>18</v>
      </c>
      <c r="D31" s="1871"/>
      <c r="E31" s="1871"/>
      <c r="F31" s="1871"/>
      <c r="G31" s="1871"/>
      <c r="H31" s="1871"/>
      <c r="I31" s="1871"/>
      <c r="J31" s="1871"/>
      <c r="K31" s="1871"/>
      <c r="L31" s="3222" t="s">
        <v>81</v>
      </c>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3"/>
      <c r="AK31" s="3223"/>
      <c r="AL31" s="3224"/>
      <c r="AN31" s="3"/>
    </row>
    <row r="32" spans="2:40" ht="14.25" customHeight="1">
      <c r="B32" s="1818"/>
      <c r="C32" s="1871"/>
      <c r="D32" s="1871"/>
      <c r="E32" s="1871"/>
      <c r="F32" s="1871"/>
      <c r="G32" s="1871"/>
      <c r="H32" s="1871"/>
      <c r="I32" s="1871"/>
      <c r="J32" s="1871"/>
      <c r="K32" s="1871"/>
      <c r="L32" s="3225" t="s">
        <v>82</v>
      </c>
      <c r="M32" s="3226"/>
      <c r="N32" s="3226"/>
      <c r="O32" s="3226"/>
      <c r="P32" s="3226"/>
      <c r="Q32" s="3226"/>
      <c r="R32" s="3226"/>
      <c r="S32" s="3226"/>
      <c r="T32" s="3226"/>
      <c r="U32" s="3226"/>
      <c r="V32" s="3226"/>
      <c r="W32" s="3226"/>
      <c r="X32" s="3226"/>
      <c r="Y32" s="3226"/>
      <c r="Z32" s="3226"/>
      <c r="AA32" s="3226"/>
      <c r="AB32" s="3226"/>
      <c r="AC32" s="3226"/>
      <c r="AD32" s="3226"/>
      <c r="AE32" s="3226"/>
      <c r="AF32" s="3226"/>
      <c r="AG32" s="3226"/>
      <c r="AH32" s="3226"/>
      <c r="AI32" s="3226"/>
      <c r="AJ32" s="3226"/>
      <c r="AK32" s="3226"/>
      <c r="AL32" s="3227"/>
      <c r="AN32" s="3"/>
    </row>
    <row r="33" spans="2:40">
      <c r="B33" s="1819"/>
      <c r="C33" s="1871"/>
      <c r="D33" s="1871"/>
      <c r="E33" s="1871"/>
      <c r="F33" s="1871"/>
      <c r="G33" s="1871"/>
      <c r="H33" s="1871"/>
      <c r="I33" s="1871"/>
      <c r="J33" s="1871"/>
      <c r="K33" s="1871"/>
      <c r="L33" s="3235"/>
      <c r="M33" s="3236"/>
      <c r="N33" s="1912"/>
      <c r="O33" s="1912"/>
      <c r="P33" s="1912"/>
      <c r="Q33" s="1912"/>
      <c r="R33" s="1912"/>
      <c r="S33" s="1912"/>
      <c r="T33" s="1912"/>
      <c r="U33" s="1912"/>
      <c r="V33" s="1912"/>
      <c r="W33" s="1912"/>
      <c r="X33" s="1912"/>
      <c r="Y33" s="1912"/>
      <c r="Z33" s="1912"/>
      <c r="AA33" s="1912"/>
      <c r="AB33" s="1912"/>
      <c r="AC33" s="3236"/>
      <c r="AD33" s="3236"/>
      <c r="AE33" s="3236"/>
      <c r="AF33" s="3236"/>
      <c r="AG33" s="3236"/>
      <c r="AH33" s="1912"/>
      <c r="AI33" s="1912"/>
      <c r="AJ33" s="1912"/>
      <c r="AK33" s="1912"/>
      <c r="AL33" s="1913"/>
      <c r="AN33" s="3"/>
    </row>
    <row r="34" spans="2:40" ht="13.5" customHeight="1">
      <c r="B34" s="1817" t="s">
        <v>43</v>
      </c>
      <c r="C34" s="1807" t="s">
        <v>86</v>
      </c>
      <c r="D34" s="1808"/>
      <c r="E34" s="1808"/>
      <c r="F34" s="1808"/>
      <c r="G34" s="1808"/>
      <c r="H34" s="1808"/>
      <c r="I34" s="1808"/>
      <c r="J34" s="1808"/>
      <c r="K34" s="1808"/>
      <c r="L34" s="1808"/>
      <c r="M34" s="3255" t="s">
        <v>19</v>
      </c>
      <c r="N34" s="3256"/>
      <c r="O34" s="53" t="s">
        <v>45</v>
      </c>
      <c r="P34" s="49"/>
      <c r="Q34" s="50"/>
      <c r="R34" s="2002" t="s">
        <v>20</v>
      </c>
      <c r="S34" s="2003"/>
      <c r="T34" s="2003"/>
      <c r="U34" s="2003"/>
      <c r="V34" s="2003"/>
      <c r="W34" s="2003"/>
      <c r="X34" s="2004"/>
      <c r="Y34" s="3259" t="s">
        <v>55</v>
      </c>
      <c r="Z34" s="3260"/>
      <c r="AA34" s="3260"/>
      <c r="AB34" s="3261"/>
      <c r="AC34" s="3262" t="s">
        <v>56</v>
      </c>
      <c r="AD34" s="3263"/>
      <c r="AE34" s="3263"/>
      <c r="AF34" s="3263"/>
      <c r="AG34" s="3264"/>
      <c r="AH34" s="3239" t="s">
        <v>50</v>
      </c>
      <c r="AI34" s="3240"/>
      <c r="AJ34" s="3240"/>
      <c r="AK34" s="3240"/>
      <c r="AL34" s="3241"/>
      <c r="AN34" s="3"/>
    </row>
    <row r="35" spans="2:40" ht="14.25" customHeight="1">
      <c r="B35" s="1818"/>
      <c r="C35" s="1810"/>
      <c r="D35" s="3265"/>
      <c r="E35" s="3265"/>
      <c r="F35" s="3265"/>
      <c r="G35" s="3265"/>
      <c r="H35" s="3265"/>
      <c r="I35" s="3265"/>
      <c r="J35" s="3265"/>
      <c r="K35" s="3265"/>
      <c r="L35" s="3265"/>
      <c r="M35" s="3257"/>
      <c r="N35" s="3258"/>
      <c r="O35" s="54" t="s">
        <v>46</v>
      </c>
      <c r="P35" s="51"/>
      <c r="Q35" s="52"/>
      <c r="R35" s="2005"/>
      <c r="S35" s="2006"/>
      <c r="T35" s="2006"/>
      <c r="U35" s="2006"/>
      <c r="V35" s="2006"/>
      <c r="W35" s="2006"/>
      <c r="X35" s="2007"/>
      <c r="Y35" s="56" t="s">
        <v>31</v>
      </c>
      <c r="Z35" s="55"/>
      <c r="AA35" s="55"/>
      <c r="AB35" s="55"/>
      <c r="AC35" s="3242" t="s">
        <v>32</v>
      </c>
      <c r="AD35" s="3243"/>
      <c r="AE35" s="3243"/>
      <c r="AF35" s="3243"/>
      <c r="AG35" s="3244"/>
      <c r="AH35" s="3245" t="s">
        <v>51</v>
      </c>
      <c r="AI35" s="3246"/>
      <c r="AJ35" s="3246"/>
      <c r="AK35" s="3246"/>
      <c r="AL35" s="3247"/>
      <c r="AN35" s="3"/>
    </row>
    <row r="36" spans="2:40" ht="14.25" customHeight="1">
      <c r="B36" s="1818"/>
      <c r="C36" s="1804"/>
      <c r="D36" s="69"/>
      <c r="E36" s="3248" t="s">
        <v>2</v>
      </c>
      <c r="F36" s="3248"/>
      <c r="G36" s="3248"/>
      <c r="H36" s="3248"/>
      <c r="I36" s="3248"/>
      <c r="J36" s="3248"/>
      <c r="K36" s="3248"/>
      <c r="L36" s="3249"/>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c r="B37" s="1818"/>
      <c r="C37" s="1804"/>
      <c r="D37" s="69"/>
      <c r="E37" s="3248" t="s">
        <v>3</v>
      </c>
      <c r="F37" s="3250"/>
      <c r="G37" s="3250"/>
      <c r="H37" s="3250"/>
      <c r="I37" s="3250"/>
      <c r="J37" s="3250"/>
      <c r="K37" s="3250"/>
      <c r="L37" s="3251"/>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c r="B38" s="1818"/>
      <c r="C38" s="1804"/>
      <c r="D38" s="69"/>
      <c r="E38" s="3248" t="s">
        <v>4</v>
      </c>
      <c r="F38" s="3250"/>
      <c r="G38" s="3250"/>
      <c r="H38" s="3250"/>
      <c r="I38" s="3250"/>
      <c r="J38" s="3250"/>
      <c r="K38" s="3250"/>
      <c r="L38" s="3251"/>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c r="B39" s="1818"/>
      <c r="C39" s="1804"/>
      <c r="D39" s="69"/>
      <c r="E39" s="3248" t="s">
        <v>6</v>
      </c>
      <c r="F39" s="3250"/>
      <c r="G39" s="3250"/>
      <c r="H39" s="3250"/>
      <c r="I39" s="3250"/>
      <c r="J39" s="3250"/>
      <c r="K39" s="3250"/>
      <c r="L39" s="3251"/>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c r="B40" s="1818"/>
      <c r="C40" s="1804"/>
      <c r="D40" s="69"/>
      <c r="E40" s="3248" t="s">
        <v>5</v>
      </c>
      <c r="F40" s="3250"/>
      <c r="G40" s="3250"/>
      <c r="H40" s="3250"/>
      <c r="I40" s="3250"/>
      <c r="J40" s="3250"/>
      <c r="K40" s="3250"/>
      <c r="L40" s="3251"/>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c r="B41" s="1818"/>
      <c r="C41" s="1804"/>
      <c r="D41" s="70"/>
      <c r="E41" s="3252" t="s">
        <v>44</v>
      </c>
      <c r="F41" s="3253"/>
      <c r="G41" s="3253"/>
      <c r="H41" s="3253"/>
      <c r="I41" s="3253"/>
      <c r="J41" s="3253"/>
      <c r="K41" s="3253"/>
      <c r="L41" s="3254"/>
      <c r="M41" s="71"/>
      <c r="N41" s="35"/>
      <c r="O41" s="80"/>
      <c r="P41" s="34"/>
      <c r="Q41" s="35"/>
      <c r="R41" s="4" t="s">
        <v>57</v>
      </c>
      <c r="S41" s="81"/>
      <c r="T41" s="81"/>
      <c r="U41" s="81"/>
      <c r="V41" s="81"/>
      <c r="W41" s="81"/>
      <c r="X41" s="81"/>
      <c r="Y41" s="6"/>
      <c r="Z41" s="67"/>
      <c r="AA41" s="67"/>
      <c r="AB41" s="67"/>
      <c r="AC41" s="57"/>
      <c r="AD41" s="58"/>
      <c r="AE41" s="58"/>
      <c r="AF41" s="58"/>
      <c r="AG41" s="59"/>
      <c r="AH41" s="57"/>
      <c r="AI41" s="58"/>
      <c r="AJ41" s="58"/>
      <c r="AK41" s="58"/>
      <c r="AL41" s="59" t="s">
        <v>60</v>
      </c>
      <c r="AN41" s="3"/>
    </row>
    <row r="42" spans="2:40" ht="14.25" customHeight="1" thickTop="1">
      <c r="B42" s="1818"/>
      <c r="C42" s="1804"/>
      <c r="D42" s="72"/>
      <c r="E42" s="3266" t="s">
        <v>71</v>
      </c>
      <c r="F42" s="3266"/>
      <c r="G42" s="3266"/>
      <c r="H42" s="3266"/>
      <c r="I42" s="3266"/>
      <c r="J42" s="3266"/>
      <c r="K42" s="3266"/>
      <c r="L42" s="3267"/>
      <c r="M42" s="73"/>
      <c r="N42" s="75"/>
      <c r="O42" s="82"/>
      <c r="P42" s="74"/>
      <c r="Q42" s="75"/>
      <c r="R42" s="83" t="s">
        <v>57</v>
      </c>
      <c r="S42" s="84"/>
      <c r="T42" s="84"/>
      <c r="U42" s="84"/>
      <c r="V42" s="84"/>
      <c r="W42" s="84"/>
      <c r="X42" s="84"/>
      <c r="Y42" s="76"/>
      <c r="Z42" s="77"/>
      <c r="AA42" s="77"/>
      <c r="AB42" s="77"/>
      <c r="AC42" s="85"/>
      <c r="AD42" s="78"/>
      <c r="AE42" s="78"/>
      <c r="AF42" s="78"/>
      <c r="AG42" s="79"/>
      <c r="AH42" s="85"/>
      <c r="AI42" s="78"/>
      <c r="AJ42" s="78"/>
      <c r="AK42" s="78"/>
      <c r="AL42" s="79" t="s">
        <v>60</v>
      </c>
      <c r="AN42" s="3"/>
    </row>
    <row r="43" spans="2:40" ht="14.25" customHeight="1">
      <c r="B43" s="1818"/>
      <c r="C43" s="1804"/>
      <c r="D43" s="69"/>
      <c r="E43" s="3248" t="s">
        <v>72</v>
      </c>
      <c r="F43" s="3250"/>
      <c r="G43" s="3250"/>
      <c r="H43" s="3250"/>
      <c r="I43" s="3250"/>
      <c r="J43" s="3250"/>
      <c r="K43" s="3250"/>
      <c r="L43" s="3251"/>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c r="B44" s="1818"/>
      <c r="C44" s="1804"/>
      <c r="D44" s="69"/>
      <c r="E44" s="3248" t="s">
        <v>73</v>
      </c>
      <c r="F44" s="3250"/>
      <c r="G44" s="3250"/>
      <c r="H44" s="3250"/>
      <c r="I44" s="3250"/>
      <c r="J44" s="3250"/>
      <c r="K44" s="3250"/>
      <c r="L44" s="3251"/>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c r="B45" s="1818"/>
      <c r="C45" s="1804"/>
      <c r="D45" s="69"/>
      <c r="E45" s="3248" t="s">
        <v>74</v>
      </c>
      <c r="F45" s="3250"/>
      <c r="G45" s="3250"/>
      <c r="H45" s="3250"/>
      <c r="I45" s="3250"/>
      <c r="J45" s="3250"/>
      <c r="K45" s="3250"/>
      <c r="L45" s="3251"/>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c r="B46" s="1818"/>
      <c r="C46" s="1804"/>
      <c r="D46" s="69"/>
      <c r="E46" s="3248" t="s">
        <v>75</v>
      </c>
      <c r="F46" s="3250"/>
      <c r="G46" s="3250"/>
      <c r="H46" s="3250"/>
      <c r="I46" s="3250"/>
      <c r="J46" s="3250"/>
      <c r="K46" s="3250"/>
      <c r="L46" s="3251"/>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c r="B47" s="1819"/>
      <c r="C47" s="1804"/>
      <c r="D47" s="69"/>
      <c r="E47" s="3248" t="s">
        <v>76</v>
      </c>
      <c r="F47" s="3250"/>
      <c r="G47" s="3250"/>
      <c r="H47" s="3250"/>
      <c r="I47" s="3250"/>
      <c r="J47" s="3250"/>
      <c r="K47" s="3250"/>
      <c r="L47" s="3251"/>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c r="B48" s="2025" t="s">
        <v>47</v>
      </c>
      <c r="C48" s="2025"/>
      <c r="D48" s="2025"/>
      <c r="E48" s="2025"/>
      <c r="F48" s="2025"/>
      <c r="G48" s="2025"/>
      <c r="H48" s="2025"/>
      <c r="I48" s="2025"/>
      <c r="J48" s="2025"/>
      <c r="K48" s="2025"/>
      <c r="L48" s="62"/>
      <c r="M48" s="63"/>
      <c r="N48" s="63"/>
      <c r="O48" s="63"/>
      <c r="P48" s="63"/>
      <c r="Q48" s="63"/>
      <c r="R48" s="64"/>
      <c r="S48" s="64"/>
      <c r="T48" s="64"/>
      <c r="U48" s="65"/>
      <c r="V48" s="9"/>
      <c r="W48" s="10"/>
      <c r="X48" s="11"/>
      <c r="Y48" s="10"/>
      <c r="Z48" s="30"/>
      <c r="AA48" s="30"/>
      <c r="AB48" s="30"/>
      <c r="AC48" s="16"/>
      <c r="AD48" s="16"/>
      <c r="AE48" s="16"/>
      <c r="AF48" s="16"/>
      <c r="AG48" s="16"/>
      <c r="AH48" s="47"/>
      <c r="AI48" s="16"/>
      <c r="AJ48" s="16"/>
      <c r="AK48" s="16"/>
      <c r="AL48" s="17"/>
      <c r="AN48" s="3"/>
    </row>
    <row r="49" spans="2:40" ht="14.25" customHeight="1">
      <c r="B49" s="2025" t="s">
        <v>48</v>
      </c>
      <c r="C49" s="2025"/>
      <c r="D49" s="2025"/>
      <c r="E49" s="2025"/>
      <c r="F49" s="2025"/>
      <c r="G49" s="2025"/>
      <c r="H49" s="2025"/>
      <c r="I49" s="2025"/>
      <c r="J49" s="2025"/>
      <c r="K49" s="2011"/>
      <c r="L49" s="66"/>
      <c r="M49" s="19"/>
      <c r="N49" s="19"/>
      <c r="O49" s="19"/>
      <c r="P49" s="19"/>
      <c r="Q49" s="19"/>
      <c r="R49" s="10"/>
      <c r="S49" s="10"/>
      <c r="T49" s="10"/>
      <c r="U49" s="10"/>
      <c r="V49" s="8"/>
      <c r="W49" s="8"/>
      <c r="X49" s="8"/>
      <c r="Y49" s="8"/>
      <c r="Z49" s="68"/>
      <c r="AA49" s="68"/>
      <c r="AB49" s="68"/>
      <c r="AC49" s="60"/>
      <c r="AD49" s="60"/>
      <c r="AE49" s="60"/>
      <c r="AF49" s="60"/>
      <c r="AG49" s="60"/>
      <c r="AH49" s="51"/>
      <c r="AI49" s="60"/>
      <c r="AJ49" s="60"/>
      <c r="AK49" s="60"/>
      <c r="AL49" s="61"/>
      <c r="AN49" s="3"/>
    </row>
    <row r="50" spans="2:40" ht="14.25" customHeight="1">
      <c r="B50" s="1796" t="s">
        <v>21</v>
      </c>
      <c r="C50" s="1796"/>
      <c r="D50" s="1796"/>
      <c r="E50" s="1796"/>
      <c r="F50" s="1796"/>
      <c r="G50" s="1796"/>
      <c r="H50" s="1796"/>
      <c r="I50" s="1796"/>
      <c r="J50" s="1796"/>
      <c r="K50" s="1796"/>
      <c r="L50" s="62"/>
      <c r="M50" s="63"/>
      <c r="N50" s="63"/>
      <c r="O50" s="63"/>
      <c r="P50" s="63"/>
      <c r="Q50" s="63"/>
      <c r="R50" s="64"/>
      <c r="S50" s="64"/>
      <c r="T50" s="64"/>
      <c r="U50" s="65"/>
      <c r="V50" s="9" t="s">
        <v>0</v>
      </c>
      <c r="W50" s="10"/>
      <c r="X50" s="10"/>
      <c r="Y50" s="10"/>
      <c r="Z50" s="30"/>
      <c r="AA50" s="30"/>
      <c r="AB50" s="30"/>
      <c r="AC50" s="16"/>
      <c r="AD50" s="16"/>
      <c r="AE50" s="16"/>
      <c r="AF50" s="16"/>
      <c r="AG50" s="16"/>
      <c r="AH50" s="47"/>
      <c r="AI50" s="16"/>
      <c r="AJ50" s="16"/>
      <c r="AK50" s="16"/>
      <c r="AL50" s="17"/>
      <c r="AN50" s="3"/>
    </row>
    <row r="51" spans="2:40" ht="14.25" customHeight="1">
      <c r="B51" s="3268" t="s">
        <v>49</v>
      </c>
      <c r="C51" s="3268"/>
      <c r="D51" s="3268"/>
      <c r="E51" s="3268"/>
      <c r="F51" s="3268"/>
      <c r="G51" s="3268"/>
      <c r="H51" s="3268"/>
      <c r="I51" s="3268"/>
      <c r="J51" s="3268"/>
      <c r="K51" s="3268"/>
      <c r="L51" s="48"/>
      <c r="M51" s="19"/>
      <c r="N51" s="19"/>
      <c r="O51" s="19"/>
      <c r="P51" s="19"/>
      <c r="Q51" s="19"/>
      <c r="R51" s="10"/>
      <c r="S51" s="10"/>
      <c r="T51" s="10"/>
      <c r="U51" s="10"/>
      <c r="V51" s="10"/>
      <c r="W51" s="7"/>
      <c r="X51" s="7"/>
      <c r="Y51" s="7"/>
      <c r="Z51" s="67"/>
      <c r="AA51" s="67"/>
      <c r="AB51" s="67"/>
      <c r="AC51" s="58"/>
      <c r="AD51" s="58"/>
      <c r="AE51" s="58"/>
      <c r="AF51" s="58"/>
      <c r="AG51" s="58"/>
      <c r="AH51" s="49"/>
      <c r="AI51" s="58"/>
      <c r="AJ51" s="58"/>
      <c r="AK51" s="58"/>
      <c r="AL51" s="59"/>
      <c r="AN51" s="3"/>
    </row>
    <row r="52" spans="2:40" ht="14.25" customHeight="1">
      <c r="B52" s="1800" t="s">
        <v>40</v>
      </c>
      <c r="C52" s="1801"/>
      <c r="D52" s="1801"/>
      <c r="E52" s="1801"/>
      <c r="F52" s="1801"/>
      <c r="G52" s="1801"/>
      <c r="H52" s="1801"/>
      <c r="I52" s="1801"/>
      <c r="J52" s="1801"/>
      <c r="K52" s="1801"/>
      <c r="L52" s="1801"/>
      <c r="M52" s="1801"/>
      <c r="N52" s="180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803" t="s">
        <v>22</v>
      </c>
      <c r="C53" s="1806" t="s">
        <v>87</v>
      </c>
      <c r="D53" s="1783"/>
      <c r="E53" s="1783"/>
      <c r="F53" s="1783"/>
      <c r="G53" s="1783"/>
      <c r="H53" s="1783"/>
      <c r="I53" s="1783"/>
      <c r="J53" s="1783"/>
      <c r="K53" s="1783"/>
      <c r="L53" s="1783"/>
      <c r="M53" s="1783"/>
      <c r="N53" s="1783"/>
      <c r="O53" s="1783"/>
      <c r="P53" s="1783"/>
      <c r="Q53" s="1783"/>
      <c r="R53" s="1783"/>
      <c r="S53" s="1783"/>
      <c r="T53" s="1784"/>
      <c r="U53" s="1806" t="s">
        <v>33</v>
      </c>
      <c r="V53" s="1828"/>
      <c r="W53" s="1828"/>
      <c r="X53" s="1828"/>
      <c r="Y53" s="1828"/>
      <c r="Z53" s="1828"/>
      <c r="AA53" s="1828"/>
      <c r="AB53" s="1828"/>
      <c r="AC53" s="1828"/>
      <c r="AD53" s="1828"/>
      <c r="AE53" s="1828"/>
      <c r="AF53" s="1828"/>
      <c r="AG53" s="1828"/>
      <c r="AH53" s="1828"/>
      <c r="AI53" s="1828"/>
      <c r="AJ53" s="1828"/>
      <c r="AK53" s="1828"/>
      <c r="AL53" s="3269"/>
      <c r="AN53" s="3"/>
    </row>
    <row r="54" spans="2:40">
      <c r="B54" s="1804"/>
      <c r="C54" s="3270"/>
      <c r="D54" s="1826"/>
      <c r="E54" s="1826"/>
      <c r="F54" s="1826"/>
      <c r="G54" s="1826"/>
      <c r="H54" s="1826"/>
      <c r="I54" s="1826"/>
      <c r="J54" s="1826"/>
      <c r="K54" s="1826"/>
      <c r="L54" s="1826"/>
      <c r="M54" s="1826"/>
      <c r="N54" s="1826"/>
      <c r="O54" s="1826"/>
      <c r="P54" s="1826"/>
      <c r="Q54" s="1826"/>
      <c r="R54" s="1826"/>
      <c r="S54" s="1826"/>
      <c r="T54" s="3256"/>
      <c r="U54" s="3270"/>
      <c r="V54" s="1826"/>
      <c r="W54" s="1826"/>
      <c r="X54" s="1826"/>
      <c r="Y54" s="1826"/>
      <c r="Z54" s="1826"/>
      <c r="AA54" s="1826"/>
      <c r="AB54" s="1826"/>
      <c r="AC54" s="1826"/>
      <c r="AD54" s="1826"/>
      <c r="AE54" s="1826"/>
      <c r="AF54" s="1826"/>
      <c r="AG54" s="1826"/>
      <c r="AH54" s="1826"/>
      <c r="AI54" s="1826"/>
      <c r="AJ54" s="1826"/>
      <c r="AK54" s="1826"/>
      <c r="AL54" s="3256"/>
      <c r="AN54" s="3"/>
    </row>
    <row r="55" spans="2:40">
      <c r="B55" s="1804"/>
      <c r="C55" s="3271"/>
      <c r="D55" s="3272"/>
      <c r="E55" s="3272"/>
      <c r="F55" s="3272"/>
      <c r="G55" s="3272"/>
      <c r="H55" s="3272"/>
      <c r="I55" s="3272"/>
      <c r="J55" s="3272"/>
      <c r="K55" s="3272"/>
      <c r="L55" s="3272"/>
      <c r="M55" s="3272"/>
      <c r="N55" s="3272"/>
      <c r="O55" s="3272"/>
      <c r="P55" s="3272"/>
      <c r="Q55" s="3272"/>
      <c r="R55" s="3272"/>
      <c r="S55" s="3272"/>
      <c r="T55" s="3258"/>
      <c r="U55" s="3271"/>
      <c r="V55" s="3272"/>
      <c r="W55" s="3272"/>
      <c r="X55" s="3272"/>
      <c r="Y55" s="3272"/>
      <c r="Z55" s="3272"/>
      <c r="AA55" s="3272"/>
      <c r="AB55" s="3272"/>
      <c r="AC55" s="3272"/>
      <c r="AD55" s="3272"/>
      <c r="AE55" s="3272"/>
      <c r="AF55" s="3272"/>
      <c r="AG55" s="3272"/>
      <c r="AH55" s="3272"/>
      <c r="AI55" s="3272"/>
      <c r="AJ55" s="3272"/>
      <c r="AK55" s="3272"/>
      <c r="AL55" s="3258"/>
      <c r="AN55" s="3"/>
    </row>
    <row r="56" spans="2:40">
      <c r="B56" s="1804"/>
      <c r="C56" s="3271"/>
      <c r="D56" s="3272"/>
      <c r="E56" s="3272"/>
      <c r="F56" s="3272"/>
      <c r="G56" s="3272"/>
      <c r="H56" s="3272"/>
      <c r="I56" s="3272"/>
      <c r="J56" s="3272"/>
      <c r="K56" s="3272"/>
      <c r="L56" s="3272"/>
      <c r="M56" s="3272"/>
      <c r="N56" s="3272"/>
      <c r="O56" s="3272"/>
      <c r="P56" s="3272"/>
      <c r="Q56" s="3272"/>
      <c r="R56" s="3272"/>
      <c r="S56" s="3272"/>
      <c r="T56" s="3258"/>
      <c r="U56" s="3271"/>
      <c r="V56" s="3272"/>
      <c r="W56" s="3272"/>
      <c r="X56" s="3272"/>
      <c r="Y56" s="3272"/>
      <c r="Z56" s="3272"/>
      <c r="AA56" s="3272"/>
      <c r="AB56" s="3272"/>
      <c r="AC56" s="3272"/>
      <c r="AD56" s="3272"/>
      <c r="AE56" s="3272"/>
      <c r="AF56" s="3272"/>
      <c r="AG56" s="3272"/>
      <c r="AH56" s="3272"/>
      <c r="AI56" s="3272"/>
      <c r="AJ56" s="3272"/>
      <c r="AK56" s="3272"/>
      <c r="AL56" s="3258"/>
      <c r="AN56" s="3"/>
    </row>
    <row r="57" spans="2:40">
      <c r="B57" s="1805"/>
      <c r="C57" s="3273"/>
      <c r="D57" s="1828"/>
      <c r="E57" s="1828"/>
      <c r="F57" s="1828"/>
      <c r="G57" s="1828"/>
      <c r="H57" s="1828"/>
      <c r="I57" s="1828"/>
      <c r="J57" s="1828"/>
      <c r="K57" s="1828"/>
      <c r="L57" s="1828"/>
      <c r="M57" s="1828"/>
      <c r="N57" s="1828"/>
      <c r="O57" s="1828"/>
      <c r="P57" s="1828"/>
      <c r="Q57" s="1828"/>
      <c r="R57" s="1828"/>
      <c r="S57" s="1828"/>
      <c r="T57" s="3269"/>
      <c r="U57" s="3273"/>
      <c r="V57" s="1828"/>
      <c r="W57" s="1828"/>
      <c r="X57" s="1828"/>
      <c r="Y57" s="1828"/>
      <c r="Z57" s="1828"/>
      <c r="AA57" s="1828"/>
      <c r="AB57" s="1828"/>
      <c r="AC57" s="1828"/>
      <c r="AD57" s="1828"/>
      <c r="AE57" s="1828"/>
      <c r="AF57" s="1828"/>
      <c r="AG57" s="1828"/>
      <c r="AH57" s="1828"/>
      <c r="AI57" s="1828"/>
      <c r="AJ57" s="1828"/>
      <c r="AK57" s="1828"/>
      <c r="AL57" s="3269"/>
      <c r="AN57" s="3"/>
    </row>
    <row r="58" spans="2:40" ht="14.25" customHeight="1">
      <c r="B58" s="1793" t="s">
        <v>23</v>
      </c>
      <c r="C58" s="1794"/>
      <c r="D58" s="1794"/>
      <c r="E58" s="1794"/>
      <c r="F58" s="1795"/>
      <c r="G58" s="1796" t="s">
        <v>24</v>
      </c>
      <c r="H58" s="1796"/>
      <c r="I58" s="1796"/>
      <c r="J58" s="1796"/>
      <c r="K58" s="1796"/>
      <c r="L58" s="1796"/>
      <c r="M58" s="1796"/>
      <c r="N58" s="1796"/>
      <c r="O58" s="1796"/>
      <c r="P58" s="1796"/>
      <c r="Q58" s="1796"/>
      <c r="R58" s="1796"/>
      <c r="S58" s="1796"/>
      <c r="T58" s="1796"/>
      <c r="U58" s="1796"/>
      <c r="V58" s="1796"/>
      <c r="W58" s="1796"/>
      <c r="X58" s="1796"/>
      <c r="Y58" s="1796"/>
      <c r="Z58" s="1796"/>
      <c r="AA58" s="1796"/>
      <c r="AB58" s="1796"/>
      <c r="AC58" s="1796"/>
      <c r="AD58" s="1796"/>
      <c r="AE58" s="1796"/>
      <c r="AF58" s="1796"/>
      <c r="AG58" s="1796"/>
      <c r="AH58" s="1796"/>
      <c r="AI58" s="1796"/>
      <c r="AJ58" s="1796"/>
      <c r="AK58" s="1796"/>
      <c r="AL58" s="1796"/>
      <c r="AN58" s="3"/>
    </row>
    <row r="60" spans="2:40">
      <c r="B60" s="14" t="s">
        <v>52</v>
      </c>
    </row>
    <row r="61" spans="2:40">
      <c r="B61" s="14" t="s">
        <v>97</v>
      </c>
    </row>
    <row r="62" spans="2:40">
      <c r="B62" s="14" t="s">
        <v>98</v>
      </c>
    </row>
    <row r="63" spans="2:40">
      <c r="B63" s="14" t="s">
        <v>101</v>
      </c>
    </row>
    <row r="64" spans="2:40">
      <c r="B64" s="14" t="s">
        <v>58</v>
      </c>
    </row>
    <row r="65" spans="2:41">
      <c r="B65" s="14" t="s">
        <v>88</v>
      </c>
    </row>
    <row r="66" spans="2:41">
      <c r="B66" s="14" t="s">
        <v>59</v>
      </c>
      <c r="AN66" s="3"/>
      <c r="AO66" s="14"/>
    </row>
    <row r="67" spans="2:41">
      <c r="B67" s="14" t="s">
        <v>54</v>
      </c>
    </row>
    <row r="68" spans="2:41">
      <c r="B68" s="14" t="s">
        <v>61</v>
      </c>
    </row>
    <row r="69" spans="2:41">
      <c r="B69" s="14" t="s">
        <v>99</v>
      </c>
    </row>
    <row r="70" spans="2:41">
      <c r="B70" s="14" t="s">
        <v>96</v>
      </c>
    </row>
    <row r="84" spans="2:2" ht="12.75" customHeight="1">
      <c r="B84" s="46"/>
    </row>
    <row r="85" spans="2:2" ht="12.75" customHeight="1">
      <c r="B85" s="46" t="s">
        <v>35</v>
      </c>
    </row>
    <row r="86" spans="2:2" ht="12.75" customHeight="1">
      <c r="B86" s="46" t="s">
        <v>25</v>
      </c>
    </row>
    <row r="87" spans="2:2" ht="12.75" customHeight="1">
      <c r="B87" s="46" t="s">
        <v>26</v>
      </c>
    </row>
    <row r="88" spans="2:2" ht="12.75" customHeight="1">
      <c r="B88" s="46" t="s">
        <v>36</v>
      </c>
    </row>
    <row r="89" spans="2:2" ht="12.75" customHeight="1">
      <c r="B89" s="46" t="s">
        <v>27</v>
      </c>
    </row>
    <row r="90" spans="2:2" ht="12.75" customHeight="1">
      <c r="B90" s="46" t="s">
        <v>37</v>
      </c>
    </row>
    <row r="91" spans="2:2" ht="12.75" customHeight="1">
      <c r="B91" s="46" t="s">
        <v>38</v>
      </c>
    </row>
    <row r="92" spans="2:2" ht="12.75" customHeight="1">
      <c r="B92" s="46" t="s">
        <v>39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L28:AL28"/>
    <mergeCell ref="C29:K29"/>
    <mergeCell ref="L29:P29"/>
    <mergeCell ref="Z29:AD29"/>
    <mergeCell ref="AJ29:AL29"/>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2:AG245"/>
  <sheetViews>
    <sheetView view="pageBreakPreview" zoomScale="55" zoomScaleNormal="40" zoomScaleSheetLayoutView="55" zoomScalePageLayoutView="80" workbookViewId="0">
      <selection activeCell="M25" sqref="M25"/>
    </sheetView>
  </sheetViews>
  <sheetFormatPr defaultColWidth="9" defaultRowHeight="13.2"/>
  <cols>
    <col min="1" max="2" width="4.21875" style="1495" customWidth="1"/>
    <col min="3" max="3" width="25" style="1494" customWidth="1"/>
    <col min="4" max="4" width="4.88671875" style="1494" customWidth="1"/>
    <col min="5" max="5" width="41.6640625" style="1494" customWidth="1"/>
    <col min="6" max="6" width="4.88671875" style="1494" customWidth="1"/>
    <col min="7" max="7" width="19.6640625" style="1494" customWidth="1"/>
    <col min="8" max="8" width="33.88671875" style="1494" customWidth="1"/>
    <col min="9" max="24" width="5.33203125" style="1494" customWidth="1"/>
    <col min="25" max="32" width="4.88671875" style="1494" customWidth="1"/>
    <col min="33" max="33" width="9" style="1494"/>
    <col min="34" max="16384" width="9" style="1"/>
  </cols>
  <sheetData>
    <row r="2" spans="1:32" ht="20.25" customHeight="1">
      <c r="A2" s="1492" t="s">
        <v>1288</v>
      </c>
      <c r="B2" s="1493"/>
    </row>
    <row r="3" spans="1:32" ht="20.25" customHeight="1">
      <c r="A3" s="1726" t="s">
        <v>1211</v>
      </c>
      <c r="B3" s="1726"/>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row>
    <row r="4" spans="1:32" ht="20.25" customHeight="1"/>
    <row r="5" spans="1:32" ht="30" customHeight="1">
      <c r="S5" s="1727" t="s">
        <v>1212</v>
      </c>
      <c r="T5" s="1728"/>
      <c r="U5" s="1728"/>
      <c r="V5" s="1729"/>
      <c r="W5" s="1496"/>
      <c r="X5" s="1497"/>
      <c r="Y5" s="1497"/>
      <c r="Z5" s="1497"/>
      <c r="AA5" s="1497"/>
      <c r="AB5" s="1497"/>
      <c r="AC5" s="1497"/>
      <c r="AD5" s="1497"/>
      <c r="AE5" s="1497"/>
      <c r="AF5" s="1498"/>
    </row>
    <row r="6" spans="1:32" ht="20.25" customHeight="1"/>
    <row r="7" spans="1:32" ht="17.25" customHeight="1">
      <c r="A7" s="1727" t="s">
        <v>1213</v>
      </c>
      <c r="B7" s="1728"/>
      <c r="C7" s="1729"/>
      <c r="D7" s="1727" t="s">
        <v>1</v>
      </c>
      <c r="E7" s="1729"/>
      <c r="F7" s="1727" t="s">
        <v>1214</v>
      </c>
      <c r="G7" s="1729"/>
      <c r="H7" s="1727" t="s">
        <v>1215</v>
      </c>
      <c r="I7" s="1728"/>
      <c r="J7" s="1728"/>
      <c r="K7" s="1728"/>
      <c r="L7" s="1728"/>
      <c r="M7" s="1728"/>
      <c r="N7" s="1728"/>
      <c r="O7" s="1728"/>
      <c r="P7" s="1728"/>
      <c r="Q7" s="1728"/>
      <c r="R7" s="1728"/>
      <c r="S7" s="1728"/>
      <c r="T7" s="1728"/>
      <c r="U7" s="1728"/>
      <c r="V7" s="1728"/>
      <c r="W7" s="1728"/>
      <c r="X7" s="1729"/>
      <c r="Y7" s="1727" t="s">
        <v>1006</v>
      </c>
      <c r="Z7" s="1728"/>
      <c r="AA7" s="1728"/>
      <c r="AB7" s="1729"/>
      <c r="AC7" s="1727" t="s">
        <v>1216</v>
      </c>
      <c r="AD7" s="1728"/>
      <c r="AE7" s="1728"/>
      <c r="AF7" s="1729"/>
    </row>
    <row r="8" spans="1:32" ht="18.75" customHeight="1">
      <c r="A8" s="1739" t="s">
        <v>1217</v>
      </c>
      <c r="B8" s="1740"/>
      <c r="C8" s="1741"/>
      <c r="D8" s="1739"/>
      <c r="E8" s="1741"/>
      <c r="F8" s="1739"/>
      <c r="G8" s="1741"/>
      <c r="H8" s="1745" t="s">
        <v>1218</v>
      </c>
      <c r="I8" s="1499" t="s">
        <v>121</v>
      </c>
      <c r="J8" s="1500" t="s">
        <v>1219</v>
      </c>
      <c r="K8" s="1501"/>
      <c r="L8" s="1501"/>
      <c r="M8" s="1499" t="s">
        <v>121</v>
      </c>
      <c r="N8" s="1500" t="s">
        <v>1220</v>
      </c>
      <c r="O8" s="1501"/>
      <c r="P8" s="1501"/>
      <c r="Q8" s="1499" t="s">
        <v>121</v>
      </c>
      <c r="R8" s="1500" t="s">
        <v>1221</v>
      </c>
      <c r="S8" s="1501"/>
      <c r="T8" s="1501"/>
      <c r="U8" s="1499" t="s">
        <v>121</v>
      </c>
      <c r="V8" s="1500" t="s">
        <v>1222</v>
      </c>
      <c r="W8" s="1501"/>
      <c r="X8" s="1502"/>
      <c r="Y8" s="1720"/>
      <c r="Z8" s="1721"/>
      <c r="AA8" s="1721"/>
      <c r="AB8" s="1722"/>
      <c r="AC8" s="1720"/>
      <c r="AD8" s="1721"/>
      <c r="AE8" s="1721"/>
      <c r="AF8" s="1722"/>
    </row>
    <row r="9" spans="1:32" ht="18.75" customHeight="1">
      <c r="A9" s="1742"/>
      <c r="B9" s="1743"/>
      <c r="C9" s="1744"/>
      <c r="D9" s="1742"/>
      <c r="E9" s="1744"/>
      <c r="F9" s="1742"/>
      <c r="G9" s="1744"/>
      <c r="H9" s="1731"/>
      <c r="I9" s="1503" t="s">
        <v>121</v>
      </c>
      <c r="J9" s="1504" t="s">
        <v>1223</v>
      </c>
      <c r="K9" s="1505"/>
      <c r="L9" s="1505"/>
      <c r="M9" s="1499" t="s">
        <v>121</v>
      </c>
      <c r="N9" s="1504" t="s">
        <v>1224</v>
      </c>
      <c r="O9" s="1505"/>
      <c r="P9" s="1505"/>
      <c r="Q9" s="1499" t="s">
        <v>121</v>
      </c>
      <c r="R9" s="1504" t="s">
        <v>1225</v>
      </c>
      <c r="S9" s="1505"/>
      <c r="T9" s="1505"/>
      <c r="U9" s="1499" t="s">
        <v>121</v>
      </c>
      <c r="V9" s="1504" t="s">
        <v>1226</v>
      </c>
      <c r="W9" s="1505"/>
      <c r="X9" s="1506"/>
      <c r="Y9" s="1723"/>
      <c r="Z9" s="1724"/>
      <c r="AA9" s="1724"/>
      <c r="AB9" s="1725"/>
      <c r="AC9" s="1723"/>
      <c r="AD9" s="1724"/>
      <c r="AE9" s="1724"/>
      <c r="AF9" s="1725"/>
    </row>
    <row r="10" spans="1:32" ht="18.75" customHeight="1">
      <c r="A10" s="1507"/>
      <c r="B10" s="1508"/>
      <c r="C10" s="1509"/>
      <c r="D10" s="1510"/>
      <c r="E10" s="1502"/>
      <c r="F10" s="1511"/>
      <c r="G10" s="1502"/>
      <c r="H10" s="1512" t="s">
        <v>1227</v>
      </c>
      <c r="I10" s="1513" t="s">
        <v>121</v>
      </c>
      <c r="J10" s="1514" t="s">
        <v>1228</v>
      </c>
      <c r="K10" s="1515"/>
      <c r="L10" s="1516"/>
      <c r="M10" s="1517" t="s">
        <v>121</v>
      </c>
      <c r="N10" s="1514" t="s">
        <v>1229</v>
      </c>
      <c r="O10" s="1518"/>
      <c r="P10" s="1515"/>
      <c r="Q10" s="1515"/>
      <c r="R10" s="1515"/>
      <c r="S10" s="1515"/>
      <c r="T10" s="1515"/>
      <c r="U10" s="1515"/>
      <c r="V10" s="1515"/>
      <c r="W10" s="1515"/>
      <c r="X10" s="1519"/>
      <c r="Y10" s="1520" t="s">
        <v>121</v>
      </c>
      <c r="Z10" s="1500" t="s">
        <v>1230</v>
      </c>
      <c r="AA10" s="1500"/>
      <c r="AB10" s="1521"/>
      <c r="AC10" s="1746"/>
      <c r="AD10" s="1746"/>
      <c r="AE10" s="1746"/>
      <c r="AF10" s="1746"/>
    </row>
    <row r="11" spans="1:32" ht="18.75" customHeight="1">
      <c r="A11" s="1522"/>
      <c r="B11" s="1523"/>
      <c r="C11" s="1524"/>
      <c r="D11" s="1525"/>
      <c r="E11" s="1506"/>
      <c r="F11" s="1526"/>
      <c r="G11" s="1506"/>
      <c r="H11" s="1730" t="s">
        <v>90</v>
      </c>
      <c r="I11" s="1527" t="s">
        <v>121</v>
      </c>
      <c r="J11" s="1528" t="s">
        <v>1231</v>
      </c>
      <c r="K11" s="1528"/>
      <c r="L11" s="1529"/>
      <c r="M11" s="1530" t="s">
        <v>121</v>
      </c>
      <c r="N11" s="1528" t="s">
        <v>1232</v>
      </c>
      <c r="O11" s="1528"/>
      <c r="P11" s="1529"/>
      <c r="Q11" s="1530" t="s">
        <v>121</v>
      </c>
      <c r="R11" s="1529" t="s">
        <v>1233</v>
      </c>
      <c r="S11" s="1529"/>
      <c r="T11" s="1529"/>
      <c r="U11" s="1530" t="s">
        <v>121</v>
      </c>
      <c r="V11" s="1529" t="s">
        <v>1234</v>
      </c>
      <c r="W11" s="1529"/>
      <c r="X11" s="1531"/>
      <c r="Y11" s="1503" t="s">
        <v>121</v>
      </c>
      <c r="Z11" s="1504" t="s">
        <v>1235</v>
      </c>
      <c r="AA11" s="1532"/>
      <c r="AB11" s="1533"/>
      <c r="AC11" s="1747"/>
      <c r="AD11" s="1747"/>
      <c r="AE11" s="1747"/>
      <c r="AF11" s="1747"/>
    </row>
    <row r="12" spans="1:32" ht="18.75" customHeight="1">
      <c r="A12" s="1522"/>
      <c r="B12" s="1523"/>
      <c r="C12" s="1524"/>
      <c r="D12" s="1525"/>
      <c r="E12" s="1506"/>
      <c r="F12" s="1526"/>
      <c r="G12" s="1506"/>
      <c r="H12" s="1731"/>
      <c r="I12" s="1503" t="s">
        <v>121</v>
      </c>
      <c r="J12" s="1504" t="s">
        <v>1236</v>
      </c>
      <c r="K12" s="1504"/>
      <c r="M12" s="1499" t="s">
        <v>121</v>
      </c>
      <c r="N12" s="1504" t="s">
        <v>1237</v>
      </c>
      <c r="O12" s="1504"/>
      <c r="Q12" s="1499" t="s">
        <v>121</v>
      </c>
      <c r="R12" s="1494" t="s">
        <v>1238</v>
      </c>
      <c r="X12" s="1534"/>
      <c r="Y12" s="1535"/>
      <c r="Z12" s="1532"/>
      <c r="AA12" s="1532"/>
      <c r="AB12" s="1533"/>
      <c r="AC12" s="1747"/>
      <c r="AD12" s="1747"/>
      <c r="AE12" s="1747"/>
      <c r="AF12" s="1747"/>
    </row>
    <row r="13" spans="1:32" ht="18.75" customHeight="1">
      <c r="A13" s="1522"/>
      <c r="B13" s="1523"/>
      <c r="C13" s="1524"/>
      <c r="D13" s="1525"/>
      <c r="E13" s="1506"/>
      <c r="F13" s="1526"/>
      <c r="G13" s="1506"/>
      <c r="H13" s="1732"/>
      <c r="I13" s="1536" t="s">
        <v>121</v>
      </c>
      <c r="J13" s="1537" t="s">
        <v>1239</v>
      </c>
      <c r="K13" s="1537"/>
      <c r="L13" s="1538"/>
      <c r="M13" s="1539"/>
      <c r="N13" s="1537"/>
      <c r="O13" s="1537"/>
      <c r="P13" s="1538"/>
      <c r="Q13" s="1539"/>
      <c r="R13" s="1538"/>
      <c r="S13" s="1538"/>
      <c r="T13" s="1538"/>
      <c r="U13" s="1538"/>
      <c r="V13" s="1538"/>
      <c r="W13" s="1538"/>
      <c r="X13" s="1540"/>
      <c r="Y13" s="1535"/>
      <c r="Z13" s="1532"/>
      <c r="AA13" s="1532"/>
      <c r="AB13" s="1533"/>
      <c r="AC13" s="1747"/>
      <c r="AD13" s="1747"/>
      <c r="AE13" s="1747"/>
      <c r="AF13" s="1747"/>
    </row>
    <row r="14" spans="1:32" ht="18.75" customHeight="1">
      <c r="A14" s="1522"/>
      <c r="B14" s="1523"/>
      <c r="C14" s="1524"/>
      <c r="D14" s="1525"/>
      <c r="E14" s="1506"/>
      <c r="F14" s="1526"/>
      <c r="G14" s="1506"/>
      <c r="H14" s="1541" t="s">
        <v>91</v>
      </c>
      <c r="I14" s="1542" t="s">
        <v>121</v>
      </c>
      <c r="J14" s="1543" t="s">
        <v>1240</v>
      </c>
      <c r="K14" s="1544"/>
      <c r="L14" s="1545"/>
      <c r="M14" s="1546" t="s">
        <v>121</v>
      </c>
      <c r="N14" s="1543" t="s">
        <v>1241</v>
      </c>
      <c r="O14" s="1544"/>
      <c r="P14" s="1544"/>
      <c r="Q14" s="1544"/>
      <c r="R14" s="1544"/>
      <c r="S14" s="1544"/>
      <c r="T14" s="1544"/>
      <c r="U14" s="1544"/>
      <c r="V14" s="1544"/>
      <c r="W14" s="1544"/>
      <c r="X14" s="1547"/>
      <c r="Y14" s="1535"/>
      <c r="Z14" s="1532"/>
      <c r="AA14" s="1532"/>
      <c r="AB14" s="1533"/>
      <c r="AC14" s="1747"/>
      <c r="AD14" s="1747"/>
      <c r="AE14" s="1747"/>
      <c r="AF14" s="1747"/>
    </row>
    <row r="15" spans="1:32" ht="18.75" customHeight="1">
      <c r="A15" s="1522"/>
      <c r="B15" s="1523"/>
      <c r="C15" s="1524"/>
      <c r="D15" s="1525"/>
      <c r="E15" s="1506"/>
      <c r="F15" s="1526"/>
      <c r="G15" s="1506"/>
      <c r="H15" s="1541" t="s">
        <v>1242</v>
      </c>
      <c r="I15" s="1542" t="s">
        <v>121</v>
      </c>
      <c r="J15" s="1543" t="s">
        <v>1243</v>
      </c>
      <c r="K15" s="1544"/>
      <c r="L15" s="1545"/>
      <c r="M15" s="1546" t="s">
        <v>121</v>
      </c>
      <c r="N15" s="1543" t="s">
        <v>1244</v>
      </c>
      <c r="O15" s="1544"/>
      <c r="P15" s="1544"/>
      <c r="Q15" s="1544"/>
      <c r="R15" s="1544"/>
      <c r="S15" s="1544"/>
      <c r="T15" s="1544"/>
      <c r="U15" s="1544"/>
      <c r="V15" s="1544"/>
      <c r="W15" s="1544"/>
      <c r="X15" s="1547"/>
      <c r="Y15" s="1535"/>
      <c r="Z15" s="1532"/>
      <c r="AA15" s="1532"/>
      <c r="AB15" s="1533"/>
      <c r="AC15" s="1747"/>
      <c r="AD15" s="1747"/>
      <c r="AE15" s="1747"/>
      <c r="AF15" s="1747"/>
    </row>
    <row r="16" spans="1:32" ht="18.75" customHeight="1">
      <c r="A16" s="1522"/>
      <c r="B16" s="1523"/>
      <c r="C16" s="1524"/>
      <c r="D16" s="1525"/>
      <c r="E16" s="1506"/>
      <c r="F16" s="1526"/>
      <c r="G16" s="1506"/>
      <c r="H16" s="1541" t="s">
        <v>753</v>
      </c>
      <c r="I16" s="1542" t="s">
        <v>121</v>
      </c>
      <c r="J16" s="1543" t="s">
        <v>1243</v>
      </c>
      <c r="K16" s="1544"/>
      <c r="L16" s="1545"/>
      <c r="M16" s="1546" t="s">
        <v>121</v>
      </c>
      <c r="N16" s="1543" t="s">
        <v>1244</v>
      </c>
      <c r="O16" s="1544"/>
      <c r="P16" s="1544"/>
      <c r="Q16" s="1544"/>
      <c r="R16" s="1544"/>
      <c r="S16" s="1544"/>
      <c r="T16" s="1544"/>
      <c r="U16" s="1544"/>
      <c r="V16" s="1544"/>
      <c r="W16" s="1544"/>
      <c r="X16" s="1547"/>
      <c r="Y16" s="1535"/>
      <c r="Z16" s="1532"/>
      <c r="AA16" s="1532"/>
      <c r="AB16" s="1533"/>
      <c r="AC16" s="1747"/>
      <c r="AD16" s="1747"/>
      <c r="AE16" s="1747"/>
      <c r="AF16" s="1747"/>
    </row>
    <row r="17" spans="1:32" ht="19.5" customHeight="1">
      <c r="A17" s="1522"/>
      <c r="B17" s="1523"/>
      <c r="C17" s="1548"/>
      <c r="D17" s="1549"/>
      <c r="E17" s="1506"/>
      <c r="F17" s="1526"/>
      <c r="G17" s="1550"/>
      <c r="H17" s="1551" t="s">
        <v>1245</v>
      </c>
      <c r="I17" s="1542" t="s">
        <v>121</v>
      </c>
      <c r="J17" s="1543" t="s">
        <v>1243</v>
      </c>
      <c r="K17" s="1544"/>
      <c r="L17" s="1545"/>
      <c r="M17" s="1546" t="s">
        <v>121</v>
      </c>
      <c r="N17" s="1543" t="s">
        <v>1246</v>
      </c>
      <c r="O17" s="1546"/>
      <c r="P17" s="1543"/>
      <c r="Q17" s="1552"/>
      <c r="R17" s="1552"/>
      <c r="S17" s="1552"/>
      <c r="T17" s="1552"/>
      <c r="U17" s="1552"/>
      <c r="V17" s="1552"/>
      <c r="W17" s="1552"/>
      <c r="X17" s="1553"/>
      <c r="Y17" s="1532"/>
      <c r="Z17" s="1532"/>
      <c r="AA17" s="1532"/>
      <c r="AB17" s="1533"/>
      <c r="AC17" s="1747"/>
      <c r="AD17" s="1747"/>
      <c r="AE17" s="1747"/>
      <c r="AF17" s="1747"/>
    </row>
    <row r="18" spans="1:32" ht="19.5" customHeight="1">
      <c r="A18" s="1522"/>
      <c r="B18" s="1523"/>
      <c r="C18" s="1548"/>
      <c r="D18" s="1549"/>
      <c r="E18" s="1506"/>
      <c r="F18" s="1526"/>
      <c r="G18" s="1550"/>
      <c r="H18" s="1551" t="s">
        <v>1247</v>
      </c>
      <c r="I18" s="1542" t="s">
        <v>121</v>
      </c>
      <c r="J18" s="1543" t="s">
        <v>1243</v>
      </c>
      <c r="K18" s="1544"/>
      <c r="L18" s="1545"/>
      <c r="M18" s="1546" t="s">
        <v>121</v>
      </c>
      <c r="N18" s="1543" t="s">
        <v>1246</v>
      </c>
      <c r="O18" s="1546"/>
      <c r="P18" s="1543"/>
      <c r="Q18" s="1552"/>
      <c r="R18" s="1552"/>
      <c r="S18" s="1552"/>
      <c r="T18" s="1552"/>
      <c r="U18" s="1552"/>
      <c r="V18" s="1552"/>
      <c r="W18" s="1552"/>
      <c r="X18" s="1553"/>
      <c r="Y18" s="1532"/>
      <c r="Z18" s="1532"/>
      <c r="AA18" s="1532"/>
      <c r="AB18" s="1533"/>
      <c r="AC18" s="1747"/>
      <c r="AD18" s="1747"/>
      <c r="AE18" s="1747"/>
      <c r="AF18" s="1747"/>
    </row>
    <row r="19" spans="1:32" ht="37.5" customHeight="1">
      <c r="A19" s="1522"/>
      <c r="B19" s="1523"/>
      <c r="C19" s="1524"/>
      <c r="D19" s="1525"/>
      <c r="E19" s="1506"/>
      <c r="F19" s="1526"/>
      <c r="G19" s="1506"/>
      <c r="H19" s="1554" t="s">
        <v>1248</v>
      </c>
      <c r="I19" s="1536" t="s">
        <v>121</v>
      </c>
      <c r="J19" s="1537" t="s">
        <v>1231</v>
      </c>
      <c r="K19" s="1555"/>
      <c r="L19" s="1539" t="s">
        <v>121</v>
      </c>
      <c r="M19" s="1537" t="s">
        <v>1249</v>
      </c>
      <c r="N19" s="1544"/>
      <c r="O19" s="1543"/>
      <c r="P19" s="1543"/>
      <c r="Q19" s="1543"/>
      <c r="R19" s="1543"/>
      <c r="S19" s="1543"/>
      <c r="T19" s="1543"/>
      <c r="U19" s="1543"/>
      <c r="V19" s="1543"/>
      <c r="W19" s="1543"/>
      <c r="X19" s="1556"/>
      <c r="Y19" s="1535"/>
      <c r="Z19" s="1532"/>
      <c r="AA19" s="1532"/>
      <c r="AB19" s="1533"/>
      <c r="AC19" s="1747"/>
      <c r="AD19" s="1747"/>
      <c r="AE19" s="1747"/>
      <c r="AF19" s="1747"/>
    </row>
    <row r="20" spans="1:32" ht="18.75" customHeight="1">
      <c r="A20" s="1522"/>
      <c r="B20" s="1523"/>
      <c r="C20" s="1524"/>
      <c r="D20" s="1525"/>
      <c r="E20" s="1506"/>
      <c r="F20" s="1526"/>
      <c r="G20" s="1506"/>
      <c r="H20" s="1541" t="s">
        <v>140</v>
      </c>
      <c r="I20" s="1536" t="s">
        <v>121</v>
      </c>
      <c r="J20" s="1537" t="s">
        <v>1231</v>
      </c>
      <c r="K20" s="1555"/>
      <c r="L20" s="1539" t="s">
        <v>121</v>
      </c>
      <c r="M20" s="1537" t="s">
        <v>1249</v>
      </c>
      <c r="N20" s="1544"/>
      <c r="O20" s="1543"/>
      <c r="P20" s="1543"/>
      <c r="Q20" s="1543"/>
      <c r="R20" s="1543"/>
      <c r="S20" s="1543"/>
      <c r="T20" s="1543"/>
      <c r="U20" s="1543"/>
      <c r="V20" s="1543"/>
      <c r="W20" s="1543"/>
      <c r="X20" s="1556"/>
      <c r="Y20" s="1535"/>
      <c r="Z20" s="1532"/>
      <c r="AA20" s="1532"/>
      <c r="AB20" s="1533"/>
      <c r="AC20" s="1747"/>
      <c r="AD20" s="1747"/>
      <c r="AE20" s="1747"/>
      <c r="AF20" s="1747"/>
    </row>
    <row r="21" spans="1:32" ht="18.75" customHeight="1">
      <c r="A21" s="1522"/>
      <c r="B21" s="1523"/>
      <c r="C21" s="1524"/>
      <c r="D21" s="1525"/>
      <c r="E21" s="1506"/>
      <c r="F21" s="1526"/>
      <c r="G21" s="1506"/>
      <c r="H21" s="1557" t="s">
        <v>1250</v>
      </c>
      <c r="I21" s="1536" t="s">
        <v>121</v>
      </c>
      <c r="J21" s="1537" t="s">
        <v>1231</v>
      </c>
      <c r="K21" s="1555"/>
      <c r="L21" s="1539" t="s">
        <v>121</v>
      </c>
      <c r="M21" s="1537" t="s">
        <v>1249</v>
      </c>
      <c r="N21" s="1544"/>
      <c r="O21" s="1543"/>
      <c r="P21" s="1543"/>
      <c r="Q21" s="1543"/>
      <c r="R21" s="1543"/>
      <c r="S21" s="1543"/>
      <c r="T21" s="1543"/>
      <c r="U21" s="1543"/>
      <c r="V21" s="1543"/>
      <c r="W21" s="1543"/>
      <c r="X21" s="1556"/>
      <c r="Y21" s="1535"/>
      <c r="Z21" s="1532"/>
      <c r="AA21" s="1532"/>
      <c r="AB21" s="1533"/>
      <c r="AC21" s="1747"/>
      <c r="AD21" s="1747"/>
      <c r="AE21" s="1747"/>
      <c r="AF21" s="1747"/>
    </row>
    <row r="22" spans="1:32" ht="18.75" customHeight="1">
      <c r="A22" s="1522"/>
      <c r="B22" s="1523"/>
      <c r="C22" s="1524"/>
      <c r="D22" s="1525"/>
      <c r="E22" s="1506"/>
      <c r="F22" s="1526"/>
      <c r="G22" s="1506"/>
      <c r="H22" s="1541" t="s">
        <v>1251</v>
      </c>
      <c r="I22" s="1536" t="s">
        <v>121</v>
      </c>
      <c r="J22" s="1537" t="s">
        <v>1231</v>
      </c>
      <c r="K22" s="1555"/>
      <c r="L22" s="1539" t="s">
        <v>121</v>
      </c>
      <c r="M22" s="1537" t="s">
        <v>1249</v>
      </c>
      <c r="N22" s="1544"/>
      <c r="O22" s="1544"/>
      <c r="P22" s="1544"/>
      <c r="Q22" s="1544"/>
      <c r="R22" s="1544"/>
      <c r="S22" s="1544"/>
      <c r="T22" s="1544"/>
      <c r="U22" s="1544"/>
      <c r="V22" s="1544"/>
      <c r="W22" s="1544"/>
      <c r="X22" s="1547"/>
      <c r="Y22" s="1535"/>
      <c r="Z22" s="1532"/>
      <c r="AA22" s="1532"/>
      <c r="AB22" s="1533"/>
      <c r="AC22" s="1747"/>
      <c r="AD22" s="1747"/>
      <c r="AE22" s="1747"/>
      <c r="AF22" s="1747"/>
    </row>
    <row r="23" spans="1:32" ht="18.75" customHeight="1">
      <c r="A23" s="1522"/>
      <c r="B23" s="1523"/>
      <c r="C23" s="1524"/>
      <c r="D23" s="1525"/>
      <c r="E23" s="1506"/>
      <c r="F23" s="1526"/>
      <c r="G23" s="1506"/>
      <c r="H23" s="1557" t="s">
        <v>1252</v>
      </c>
      <c r="I23" s="1536" t="s">
        <v>121</v>
      </c>
      <c r="J23" s="1537" t="s">
        <v>1231</v>
      </c>
      <c r="K23" s="1555"/>
      <c r="L23" s="1539" t="s">
        <v>121</v>
      </c>
      <c r="M23" s="1537" t="s">
        <v>1249</v>
      </c>
      <c r="N23" s="1544"/>
      <c r="O23" s="1544"/>
      <c r="P23" s="1544"/>
      <c r="Q23" s="1544"/>
      <c r="R23" s="1544"/>
      <c r="S23" s="1544"/>
      <c r="T23" s="1544"/>
      <c r="U23" s="1544"/>
      <c r="V23" s="1544"/>
      <c r="W23" s="1544"/>
      <c r="X23" s="1547"/>
      <c r="Y23" s="1535"/>
      <c r="Z23" s="1532"/>
      <c r="AA23" s="1532"/>
      <c r="AB23" s="1533"/>
      <c r="AC23" s="1747"/>
      <c r="AD23" s="1747"/>
      <c r="AE23" s="1747"/>
      <c r="AF23" s="1747"/>
    </row>
    <row r="24" spans="1:32" ht="18.75" customHeight="1">
      <c r="A24" s="1503" t="s">
        <v>121</v>
      </c>
      <c r="B24" s="1523">
        <v>52</v>
      </c>
      <c r="C24" s="1524" t="s">
        <v>1253</v>
      </c>
      <c r="D24" s="1503" t="s">
        <v>121</v>
      </c>
      <c r="E24" s="1506" t="s">
        <v>1254</v>
      </c>
      <c r="F24" s="1503" t="s">
        <v>121</v>
      </c>
      <c r="G24" s="1506" t="s">
        <v>1255</v>
      </c>
      <c r="H24" s="1557" t="s">
        <v>1256</v>
      </c>
      <c r="I24" s="1542" t="s">
        <v>121</v>
      </c>
      <c r="J24" s="1543" t="s">
        <v>1231</v>
      </c>
      <c r="K24" s="1543"/>
      <c r="L24" s="1546" t="s">
        <v>121</v>
      </c>
      <c r="M24" s="1543" t="s">
        <v>1257</v>
      </c>
      <c r="N24" s="1543"/>
      <c r="O24" s="1546" t="s">
        <v>121</v>
      </c>
      <c r="P24" s="1543" t="s">
        <v>1258</v>
      </c>
      <c r="Q24" s="1544"/>
      <c r="R24" s="1544"/>
      <c r="S24" s="1543"/>
      <c r="T24" s="1543"/>
      <c r="U24" s="1543"/>
      <c r="V24" s="1543"/>
      <c r="W24" s="1543"/>
      <c r="X24" s="1556"/>
      <c r="Y24" s="1535"/>
      <c r="Z24" s="1532"/>
      <c r="AA24" s="1532"/>
      <c r="AB24" s="1533"/>
      <c r="AC24" s="1747"/>
      <c r="AD24" s="1747"/>
      <c r="AE24" s="1747"/>
      <c r="AF24" s="1747"/>
    </row>
    <row r="25" spans="1:32" ht="18.75" customHeight="1">
      <c r="A25" s="1522"/>
      <c r="B25" s="1523"/>
      <c r="C25" s="1524"/>
      <c r="D25" s="1503" t="s">
        <v>121</v>
      </c>
      <c r="E25" s="1506" t="s">
        <v>1259</v>
      </c>
      <c r="F25" s="1503" t="s">
        <v>121</v>
      </c>
      <c r="G25" s="1506" t="s">
        <v>1260</v>
      </c>
      <c r="H25" s="1541" t="s">
        <v>144</v>
      </c>
      <c r="I25" s="1536" t="s">
        <v>121</v>
      </c>
      <c r="J25" s="1537" t="s">
        <v>1231</v>
      </c>
      <c r="K25" s="1555"/>
      <c r="L25" s="1539" t="s">
        <v>121</v>
      </c>
      <c r="M25" s="1537" t="s">
        <v>1249</v>
      </c>
      <c r="N25" s="1544"/>
      <c r="O25" s="1544"/>
      <c r="P25" s="1544"/>
      <c r="Q25" s="1544"/>
      <c r="R25" s="1544"/>
      <c r="S25" s="1544"/>
      <c r="T25" s="1544"/>
      <c r="U25" s="1544"/>
      <c r="V25" s="1544"/>
      <c r="W25" s="1544"/>
      <c r="X25" s="1547"/>
      <c r="Y25" s="1535"/>
      <c r="Z25" s="1532"/>
      <c r="AA25" s="1532"/>
      <c r="AB25" s="1533"/>
      <c r="AC25" s="1747"/>
      <c r="AD25" s="1747"/>
      <c r="AE25" s="1747"/>
      <c r="AF25" s="1747"/>
    </row>
    <row r="26" spans="1:32" ht="18.75" customHeight="1">
      <c r="A26" s="1522"/>
      <c r="B26" s="1523"/>
      <c r="C26" s="1524"/>
      <c r="D26" s="1525"/>
      <c r="E26" s="1506"/>
      <c r="F26" s="1526"/>
      <c r="G26" s="1506"/>
      <c r="H26" s="1541" t="s">
        <v>755</v>
      </c>
      <c r="I26" s="1536" t="s">
        <v>121</v>
      </c>
      <c r="J26" s="1537" t="s">
        <v>1231</v>
      </c>
      <c r="K26" s="1555"/>
      <c r="L26" s="1539" t="s">
        <v>121</v>
      </c>
      <c r="M26" s="1537" t="s">
        <v>1249</v>
      </c>
      <c r="N26" s="1544"/>
      <c r="O26" s="1544"/>
      <c r="P26" s="1544"/>
      <c r="Q26" s="1544"/>
      <c r="R26" s="1544"/>
      <c r="S26" s="1544"/>
      <c r="T26" s="1544"/>
      <c r="U26" s="1544"/>
      <c r="V26" s="1544"/>
      <c r="W26" s="1544"/>
      <c r="X26" s="1547"/>
      <c r="Y26" s="1535"/>
      <c r="Z26" s="1532"/>
      <c r="AA26" s="1532"/>
      <c r="AB26" s="1533"/>
      <c r="AC26" s="1747"/>
      <c r="AD26" s="1747"/>
      <c r="AE26" s="1747"/>
      <c r="AF26" s="1747"/>
    </row>
    <row r="27" spans="1:32" ht="18.75" customHeight="1">
      <c r="A27" s="1522"/>
      <c r="B27" s="1523"/>
      <c r="C27" s="1524"/>
      <c r="D27" s="1525"/>
      <c r="E27" s="1506"/>
      <c r="F27" s="1526"/>
      <c r="G27" s="1506"/>
      <c r="H27" s="1541" t="s">
        <v>145</v>
      </c>
      <c r="I27" s="1536" t="s">
        <v>121</v>
      </c>
      <c r="J27" s="1537" t="s">
        <v>1231</v>
      </c>
      <c r="K27" s="1555"/>
      <c r="L27" s="1539" t="s">
        <v>121</v>
      </c>
      <c r="M27" s="1537" t="s">
        <v>1249</v>
      </c>
      <c r="N27" s="1544"/>
      <c r="O27" s="1543"/>
      <c r="P27" s="1543"/>
      <c r="Q27" s="1543"/>
      <c r="R27" s="1543"/>
      <c r="S27" s="1543"/>
      <c r="T27" s="1543"/>
      <c r="U27" s="1543"/>
      <c r="V27" s="1543"/>
      <c r="W27" s="1543"/>
      <c r="X27" s="1556"/>
      <c r="Y27" s="1535"/>
      <c r="Z27" s="1532"/>
      <c r="AA27" s="1532"/>
      <c r="AB27" s="1533"/>
      <c r="AC27" s="1747"/>
      <c r="AD27" s="1747"/>
      <c r="AE27" s="1747"/>
      <c r="AF27" s="1747"/>
    </row>
    <row r="28" spans="1:32" ht="18.75" customHeight="1">
      <c r="A28" s="1522"/>
      <c r="B28" s="1523"/>
      <c r="C28" s="1524"/>
      <c r="D28" s="1525"/>
      <c r="E28" s="1506"/>
      <c r="F28" s="1526"/>
      <c r="G28" s="1506"/>
      <c r="H28" s="1541" t="s">
        <v>1261</v>
      </c>
      <c r="I28" s="1542" t="s">
        <v>121</v>
      </c>
      <c r="J28" s="1543" t="s">
        <v>1231</v>
      </c>
      <c r="K28" s="1543"/>
      <c r="L28" s="1546" t="s">
        <v>121</v>
      </c>
      <c r="M28" s="1543" t="s">
        <v>1257</v>
      </c>
      <c r="N28" s="1543"/>
      <c r="O28" s="1546" t="s">
        <v>121</v>
      </c>
      <c r="P28" s="1543" t="s">
        <v>1258</v>
      </c>
      <c r="Q28" s="1544"/>
      <c r="R28" s="1544"/>
      <c r="S28" s="1543"/>
      <c r="T28" s="1543"/>
      <c r="U28" s="1543"/>
      <c r="V28" s="1543"/>
      <c r="W28" s="1543"/>
      <c r="X28" s="1556"/>
      <c r="Y28" s="1535"/>
      <c r="Z28" s="1532"/>
      <c r="AA28" s="1532"/>
      <c r="AB28" s="1533"/>
      <c r="AC28" s="1747"/>
      <c r="AD28" s="1747"/>
      <c r="AE28" s="1747"/>
      <c r="AF28" s="1747"/>
    </row>
    <row r="29" spans="1:32" ht="18.75" customHeight="1">
      <c r="A29" s="1522"/>
      <c r="B29" s="1523"/>
      <c r="C29" s="1524"/>
      <c r="D29" s="1525"/>
      <c r="E29" s="1506"/>
      <c r="F29" s="1526"/>
      <c r="G29" s="1506"/>
      <c r="H29" s="1541" t="s">
        <v>1262</v>
      </c>
      <c r="I29" s="1542" t="s">
        <v>121</v>
      </c>
      <c r="J29" s="1543" t="s">
        <v>1231</v>
      </c>
      <c r="K29" s="1543"/>
      <c r="L29" s="1546" t="s">
        <v>121</v>
      </c>
      <c r="M29" s="1543" t="s">
        <v>1257</v>
      </c>
      <c r="N29" s="1543"/>
      <c r="O29" s="1546" t="s">
        <v>121</v>
      </c>
      <c r="P29" s="1543" t="s">
        <v>1258</v>
      </c>
      <c r="Q29" s="1544"/>
      <c r="R29" s="1544"/>
      <c r="S29" s="1544"/>
      <c r="T29" s="1544"/>
      <c r="U29" s="1544"/>
      <c r="V29" s="1544"/>
      <c r="W29" s="1544"/>
      <c r="X29" s="1547"/>
      <c r="Y29" s="1535"/>
      <c r="Z29" s="1532"/>
      <c r="AA29" s="1532"/>
      <c r="AB29" s="1533"/>
      <c r="AC29" s="1747"/>
      <c r="AD29" s="1747"/>
      <c r="AE29" s="1747"/>
      <c r="AF29" s="1747"/>
    </row>
    <row r="30" spans="1:32" ht="18.75" customHeight="1">
      <c r="A30" s="1522"/>
      <c r="B30" s="1523"/>
      <c r="C30" s="1524"/>
      <c r="D30" s="1525"/>
      <c r="E30" s="1506"/>
      <c r="F30" s="1526"/>
      <c r="G30" s="1506"/>
      <c r="H30" s="1558" t="s">
        <v>1263</v>
      </c>
      <c r="I30" s="1536" t="s">
        <v>121</v>
      </c>
      <c r="J30" s="1537" t="s">
        <v>1231</v>
      </c>
      <c r="K30" s="1555"/>
      <c r="L30" s="1546" t="s">
        <v>121</v>
      </c>
      <c r="M30" s="1543" t="s">
        <v>1264</v>
      </c>
      <c r="N30" s="1543"/>
      <c r="O30" s="1546" t="s">
        <v>121</v>
      </c>
      <c r="P30" s="1543" t="s">
        <v>1289</v>
      </c>
      <c r="Q30" s="1544"/>
      <c r="R30" s="1544"/>
      <c r="S30" s="1544"/>
      <c r="T30" s="1544"/>
      <c r="U30" s="1544"/>
      <c r="V30" s="1544"/>
      <c r="W30" s="1544"/>
      <c r="X30" s="1547"/>
      <c r="Y30" s="1535"/>
      <c r="Z30" s="1532"/>
      <c r="AA30" s="1532"/>
      <c r="AB30" s="1533"/>
      <c r="AC30" s="1747"/>
      <c r="AD30" s="1747"/>
      <c r="AE30" s="1747"/>
      <c r="AF30" s="1747"/>
    </row>
    <row r="31" spans="1:32" ht="18.75" customHeight="1">
      <c r="A31" s="1522"/>
      <c r="B31" s="1523"/>
      <c r="C31" s="1524"/>
      <c r="D31" s="1525"/>
      <c r="E31" s="1506"/>
      <c r="F31" s="1526"/>
      <c r="G31" s="1506"/>
      <c r="H31" s="1541" t="s">
        <v>1265</v>
      </c>
      <c r="I31" s="1536" t="s">
        <v>121</v>
      </c>
      <c r="J31" s="1537" t="s">
        <v>1231</v>
      </c>
      <c r="K31" s="1555"/>
      <c r="L31" s="1539" t="s">
        <v>121</v>
      </c>
      <c r="M31" s="1537" t="s">
        <v>1249</v>
      </c>
      <c r="N31" s="1544"/>
      <c r="O31" s="1544"/>
      <c r="P31" s="1544"/>
      <c r="Q31" s="1544"/>
      <c r="R31" s="1544"/>
      <c r="S31" s="1544"/>
      <c r="T31" s="1544"/>
      <c r="U31" s="1544"/>
      <c r="V31" s="1544"/>
      <c r="W31" s="1544"/>
      <c r="X31" s="1547"/>
      <c r="Y31" s="1535"/>
      <c r="Z31" s="1532"/>
      <c r="AA31" s="1532"/>
      <c r="AB31" s="1533"/>
      <c r="AC31" s="1747"/>
      <c r="AD31" s="1747"/>
      <c r="AE31" s="1747"/>
      <c r="AF31" s="1747"/>
    </row>
    <row r="32" spans="1:32" ht="18.75" customHeight="1">
      <c r="A32" s="1522"/>
      <c r="B32" s="1523"/>
      <c r="C32" s="1524"/>
      <c r="D32" s="1525"/>
      <c r="E32" s="1506"/>
      <c r="F32" s="1526"/>
      <c r="G32" s="1506"/>
      <c r="H32" s="1558" t="s">
        <v>757</v>
      </c>
      <c r="I32" s="1536" t="s">
        <v>121</v>
      </c>
      <c r="J32" s="1537" t="s">
        <v>1231</v>
      </c>
      <c r="K32" s="1555"/>
      <c r="L32" s="1539" t="s">
        <v>121</v>
      </c>
      <c r="M32" s="1537" t="s">
        <v>1249</v>
      </c>
      <c r="N32" s="1544"/>
      <c r="O32" s="1544"/>
      <c r="P32" s="1544"/>
      <c r="Q32" s="1544"/>
      <c r="R32" s="1544"/>
      <c r="S32" s="1544"/>
      <c r="T32" s="1544"/>
      <c r="U32" s="1544"/>
      <c r="V32" s="1544"/>
      <c r="W32" s="1544"/>
      <c r="X32" s="1547"/>
      <c r="Y32" s="1535"/>
      <c r="Z32" s="1532"/>
      <c r="AA32" s="1532"/>
      <c r="AB32" s="1533"/>
      <c r="AC32" s="1747"/>
      <c r="AD32" s="1747"/>
      <c r="AE32" s="1747"/>
      <c r="AF32" s="1747"/>
    </row>
    <row r="33" spans="1:32" ht="18.75" customHeight="1">
      <c r="A33" s="1522"/>
      <c r="B33" s="1523"/>
      <c r="C33" s="1524"/>
      <c r="D33" s="1525"/>
      <c r="E33" s="1506"/>
      <c r="F33" s="1526"/>
      <c r="G33" s="1506"/>
      <c r="H33" s="1541" t="s">
        <v>758</v>
      </c>
      <c r="I33" s="1536" t="s">
        <v>121</v>
      </c>
      <c r="J33" s="1537" t="s">
        <v>1231</v>
      </c>
      <c r="K33" s="1555"/>
      <c r="L33" s="1539" t="s">
        <v>121</v>
      </c>
      <c r="M33" s="1537" t="s">
        <v>1249</v>
      </c>
      <c r="N33" s="1544"/>
      <c r="O33" s="1544"/>
      <c r="P33" s="1544"/>
      <c r="Q33" s="1544"/>
      <c r="R33" s="1544"/>
      <c r="S33" s="1544"/>
      <c r="T33" s="1544"/>
      <c r="U33" s="1544"/>
      <c r="V33" s="1544"/>
      <c r="W33" s="1544"/>
      <c r="X33" s="1547"/>
      <c r="Y33" s="1535"/>
      <c r="Z33" s="1532"/>
      <c r="AA33" s="1532"/>
      <c r="AB33" s="1533"/>
      <c r="AC33" s="1747"/>
      <c r="AD33" s="1747"/>
      <c r="AE33" s="1747"/>
      <c r="AF33" s="1747"/>
    </row>
    <row r="34" spans="1:32" ht="18.75" customHeight="1">
      <c r="A34" s="1522"/>
      <c r="B34" s="1523"/>
      <c r="C34" s="1524"/>
      <c r="D34" s="1525"/>
      <c r="E34" s="1506"/>
      <c r="F34" s="1526"/>
      <c r="G34" s="1506"/>
      <c r="H34" s="1541" t="s">
        <v>764</v>
      </c>
      <c r="I34" s="1536" t="s">
        <v>121</v>
      </c>
      <c r="J34" s="1537" t="s">
        <v>1231</v>
      </c>
      <c r="K34" s="1555"/>
      <c r="L34" s="1539" t="s">
        <v>121</v>
      </c>
      <c r="M34" s="1537" t="s">
        <v>1249</v>
      </c>
      <c r="N34" s="1544"/>
      <c r="O34" s="1544"/>
      <c r="P34" s="1544"/>
      <c r="Q34" s="1544"/>
      <c r="R34" s="1544"/>
      <c r="S34" s="1544"/>
      <c r="T34" s="1544"/>
      <c r="U34" s="1544"/>
      <c r="V34" s="1544"/>
      <c r="W34" s="1544"/>
      <c r="X34" s="1547"/>
      <c r="Y34" s="1535"/>
      <c r="Z34" s="1532"/>
      <c r="AA34" s="1532"/>
      <c r="AB34" s="1533"/>
      <c r="AC34" s="1747"/>
      <c r="AD34" s="1747"/>
      <c r="AE34" s="1747"/>
      <c r="AF34" s="1747"/>
    </row>
    <row r="35" spans="1:32" ht="18.75" customHeight="1">
      <c r="A35" s="1522"/>
      <c r="B35" s="1523"/>
      <c r="C35" s="1524"/>
      <c r="D35" s="1525"/>
      <c r="E35" s="1506"/>
      <c r="F35" s="1526"/>
      <c r="G35" s="1506"/>
      <c r="H35" s="1541" t="s">
        <v>760</v>
      </c>
      <c r="I35" s="1536" t="s">
        <v>121</v>
      </c>
      <c r="J35" s="1537" t="s">
        <v>1231</v>
      </c>
      <c r="K35" s="1555"/>
      <c r="L35" s="1539" t="s">
        <v>121</v>
      </c>
      <c r="M35" s="1537" t="s">
        <v>1249</v>
      </c>
      <c r="N35" s="1544"/>
      <c r="O35" s="1544"/>
      <c r="P35" s="1544"/>
      <c r="Q35" s="1544"/>
      <c r="R35" s="1544"/>
      <c r="S35" s="1544"/>
      <c r="T35" s="1544"/>
      <c r="U35" s="1544"/>
      <c r="V35" s="1544"/>
      <c r="W35" s="1544"/>
      <c r="X35" s="1547"/>
      <c r="Y35" s="1535"/>
      <c r="Z35" s="1532"/>
      <c r="AA35" s="1532"/>
      <c r="AB35" s="1533"/>
      <c r="AC35" s="1747"/>
      <c r="AD35" s="1747"/>
      <c r="AE35" s="1747"/>
      <c r="AF35" s="1747"/>
    </row>
    <row r="36" spans="1:32" ht="18.75" customHeight="1">
      <c r="A36" s="1522"/>
      <c r="B36" s="1523"/>
      <c r="C36" s="1524"/>
      <c r="D36" s="1525"/>
      <c r="E36" s="1506"/>
      <c r="F36" s="1526"/>
      <c r="G36" s="1506"/>
      <c r="H36" s="1541" t="s">
        <v>1290</v>
      </c>
      <c r="I36" s="1542" t="s">
        <v>121</v>
      </c>
      <c r="J36" s="1543" t="s">
        <v>1231</v>
      </c>
      <c r="K36" s="1543"/>
      <c r="L36" s="1546" t="s">
        <v>121</v>
      </c>
      <c r="M36" s="1537" t="s">
        <v>1249</v>
      </c>
      <c r="N36" s="1543"/>
      <c r="O36" s="1543"/>
      <c r="P36" s="1543"/>
      <c r="Q36" s="1544"/>
      <c r="R36" s="1544"/>
      <c r="S36" s="1544"/>
      <c r="T36" s="1544"/>
      <c r="U36" s="1544"/>
      <c r="V36" s="1544"/>
      <c r="W36" s="1544"/>
      <c r="X36" s="1547"/>
      <c r="Y36" s="1535"/>
      <c r="Z36" s="1532"/>
      <c r="AA36" s="1532"/>
      <c r="AB36" s="1533"/>
      <c r="AC36" s="1747"/>
      <c r="AD36" s="1747"/>
      <c r="AE36" s="1747"/>
      <c r="AF36" s="1747"/>
    </row>
    <row r="37" spans="1:32" ht="18.75" customHeight="1">
      <c r="A37" s="1522"/>
      <c r="B37" s="1523"/>
      <c r="C37" s="1524"/>
      <c r="D37" s="1525"/>
      <c r="E37" s="1506"/>
      <c r="F37" s="1526"/>
      <c r="G37" s="1506"/>
      <c r="H37" s="1541" t="s">
        <v>1291</v>
      </c>
      <c r="I37" s="1542" t="s">
        <v>121</v>
      </c>
      <c r="J37" s="1543" t="s">
        <v>1231</v>
      </c>
      <c r="K37" s="1543"/>
      <c r="L37" s="1546" t="s">
        <v>121</v>
      </c>
      <c r="M37" s="1537" t="s">
        <v>1249</v>
      </c>
      <c r="N37" s="1543"/>
      <c r="O37" s="1543"/>
      <c r="P37" s="1543"/>
      <c r="Q37" s="1544"/>
      <c r="R37" s="1544"/>
      <c r="S37" s="1544"/>
      <c r="T37" s="1544"/>
      <c r="U37" s="1544"/>
      <c r="V37" s="1544"/>
      <c r="W37" s="1544"/>
      <c r="X37" s="1547"/>
      <c r="Y37" s="1535"/>
      <c r="Z37" s="1532"/>
      <c r="AA37" s="1532"/>
      <c r="AB37" s="1533"/>
      <c r="AC37" s="1747"/>
      <c r="AD37" s="1747"/>
      <c r="AE37" s="1747"/>
      <c r="AF37" s="1747"/>
    </row>
    <row r="38" spans="1:32" ht="18.75" customHeight="1">
      <c r="A38" s="1522"/>
      <c r="B38" s="1523"/>
      <c r="C38" s="1524"/>
      <c r="D38" s="1525"/>
      <c r="E38" s="1506"/>
      <c r="F38" s="1526"/>
      <c r="G38" s="1506"/>
      <c r="H38" s="1559" t="s">
        <v>1266</v>
      </c>
      <c r="I38" s="1542" t="s">
        <v>121</v>
      </c>
      <c r="J38" s="1543" t="s">
        <v>1231</v>
      </c>
      <c r="K38" s="1543"/>
      <c r="L38" s="1546" t="s">
        <v>121</v>
      </c>
      <c r="M38" s="1543" t="s">
        <v>1257</v>
      </c>
      <c r="N38" s="1543"/>
      <c r="O38" s="1546" t="s">
        <v>121</v>
      </c>
      <c r="P38" s="1543" t="s">
        <v>1258</v>
      </c>
      <c r="Q38" s="1552"/>
      <c r="R38" s="1552"/>
      <c r="S38" s="1552"/>
      <c r="T38" s="1552"/>
      <c r="U38" s="1560"/>
      <c r="V38" s="1560"/>
      <c r="W38" s="1560"/>
      <c r="X38" s="1561"/>
      <c r="Y38" s="1535"/>
      <c r="Z38" s="1532"/>
      <c r="AA38" s="1532"/>
      <c r="AB38" s="1533"/>
      <c r="AC38" s="1747"/>
      <c r="AD38" s="1747"/>
      <c r="AE38" s="1747"/>
      <c r="AF38" s="1747"/>
    </row>
    <row r="39" spans="1:32" ht="18.75" customHeight="1">
      <c r="A39" s="1562"/>
      <c r="B39" s="1563"/>
      <c r="C39" s="1564"/>
      <c r="D39" s="1565"/>
      <c r="E39" s="1566"/>
      <c r="F39" s="1567"/>
      <c r="G39" s="1566"/>
      <c r="H39" s="1568" t="s">
        <v>1267</v>
      </c>
      <c r="I39" s="1569" t="s">
        <v>121</v>
      </c>
      <c r="J39" s="1570" t="s">
        <v>1231</v>
      </c>
      <c r="K39" s="1570"/>
      <c r="L39" s="1571" t="s">
        <v>121</v>
      </c>
      <c r="M39" s="1570" t="s">
        <v>1268</v>
      </c>
      <c r="N39" s="1570"/>
      <c r="O39" s="1571" t="s">
        <v>121</v>
      </c>
      <c r="P39" s="1570" t="s">
        <v>1269</v>
      </c>
      <c r="Q39" s="1572"/>
      <c r="R39" s="1571" t="s">
        <v>121</v>
      </c>
      <c r="S39" s="1570" t="s">
        <v>1270</v>
      </c>
      <c r="T39" s="1570"/>
      <c r="U39" s="1570"/>
      <c r="V39" s="1570"/>
      <c r="W39" s="1570"/>
      <c r="X39" s="1573"/>
      <c r="Y39" s="1574"/>
      <c r="Z39" s="1575"/>
      <c r="AA39" s="1575"/>
      <c r="AB39" s="1576"/>
      <c r="AC39" s="1748"/>
      <c r="AD39" s="1748"/>
      <c r="AE39" s="1748"/>
      <c r="AF39" s="1748"/>
    </row>
    <row r="40" spans="1:32" ht="18.75" customHeight="1">
      <c r="A40" s="1507"/>
      <c r="B40" s="1508"/>
      <c r="C40" s="1509"/>
      <c r="D40" s="1510"/>
      <c r="E40" s="1502"/>
      <c r="F40" s="1511"/>
      <c r="G40" s="1502"/>
      <c r="H40" s="1512" t="s">
        <v>1227</v>
      </c>
      <c r="I40" s="1513" t="s">
        <v>121</v>
      </c>
      <c r="J40" s="1514" t="s">
        <v>1228</v>
      </c>
      <c r="K40" s="1515"/>
      <c r="L40" s="1516"/>
      <c r="M40" s="1517" t="s">
        <v>121</v>
      </c>
      <c r="N40" s="1514" t="s">
        <v>1229</v>
      </c>
      <c r="O40" s="1518"/>
      <c r="P40" s="1518"/>
      <c r="Q40" s="1518"/>
      <c r="R40" s="1518"/>
      <c r="S40" s="1518"/>
      <c r="T40" s="1518"/>
      <c r="U40" s="1518"/>
      <c r="V40" s="1518"/>
      <c r="W40" s="1518"/>
      <c r="X40" s="1577"/>
      <c r="Y40" s="1520" t="s">
        <v>121</v>
      </c>
      <c r="Z40" s="1500" t="s">
        <v>1230</v>
      </c>
      <c r="AA40" s="1500"/>
      <c r="AB40" s="1521"/>
      <c r="AC40" s="1746"/>
      <c r="AD40" s="1746"/>
      <c r="AE40" s="1746"/>
      <c r="AF40" s="1746"/>
    </row>
    <row r="41" spans="1:32" ht="18.75" customHeight="1">
      <c r="A41" s="1522"/>
      <c r="B41" s="1523"/>
      <c r="C41" s="1524"/>
      <c r="D41" s="1525"/>
      <c r="E41" s="1506"/>
      <c r="F41" s="1526"/>
      <c r="G41" s="1506"/>
      <c r="H41" s="1730" t="s">
        <v>90</v>
      </c>
      <c r="I41" s="1527" t="s">
        <v>121</v>
      </c>
      <c r="J41" s="1528" t="s">
        <v>1231</v>
      </c>
      <c r="K41" s="1528"/>
      <c r="L41" s="1529"/>
      <c r="M41" s="1530" t="s">
        <v>121</v>
      </c>
      <c r="N41" s="1528" t="s">
        <v>1232</v>
      </c>
      <c r="O41" s="1528"/>
      <c r="P41" s="1529"/>
      <c r="Q41" s="1530" t="s">
        <v>121</v>
      </c>
      <c r="R41" s="1529" t="s">
        <v>1233</v>
      </c>
      <c r="S41" s="1529"/>
      <c r="T41" s="1529"/>
      <c r="U41" s="1530" t="s">
        <v>121</v>
      </c>
      <c r="V41" s="1529" t="s">
        <v>1234</v>
      </c>
      <c r="W41" s="1529"/>
      <c r="X41" s="1531"/>
      <c r="Y41" s="1503" t="s">
        <v>121</v>
      </c>
      <c r="Z41" s="1504" t="s">
        <v>1235</v>
      </c>
      <c r="AA41" s="1532"/>
      <c r="AB41" s="1533"/>
      <c r="AC41" s="1747"/>
      <c r="AD41" s="1747"/>
      <c r="AE41" s="1747"/>
      <c r="AF41" s="1747"/>
    </row>
    <row r="42" spans="1:32" ht="18.75" customHeight="1">
      <c r="A42" s="1522"/>
      <c r="B42" s="1523"/>
      <c r="C42" s="1524"/>
      <c r="D42" s="1525"/>
      <c r="E42" s="1506"/>
      <c r="F42" s="1526"/>
      <c r="G42" s="1506"/>
      <c r="H42" s="1731"/>
      <c r="I42" s="1503" t="s">
        <v>121</v>
      </c>
      <c r="J42" s="1504" t="s">
        <v>1236</v>
      </c>
      <c r="K42" s="1504"/>
      <c r="M42" s="1499" t="s">
        <v>121</v>
      </c>
      <c r="N42" s="1504" t="s">
        <v>1237</v>
      </c>
      <c r="O42" s="1504"/>
      <c r="Q42" s="1499" t="s">
        <v>121</v>
      </c>
      <c r="R42" s="1494" t="s">
        <v>1238</v>
      </c>
      <c r="X42" s="1534"/>
      <c r="Y42" s="1535"/>
      <c r="Z42" s="1532"/>
      <c r="AA42" s="1532"/>
      <c r="AB42" s="1533"/>
      <c r="AC42" s="1747"/>
      <c r="AD42" s="1747"/>
      <c r="AE42" s="1747"/>
      <c r="AF42" s="1747"/>
    </row>
    <row r="43" spans="1:32" ht="18.75" customHeight="1">
      <c r="A43" s="1522"/>
      <c r="B43" s="1523"/>
      <c r="C43" s="1524"/>
      <c r="D43" s="1525"/>
      <c r="E43" s="1506"/>
      <c r="F43" s="1526"/>
      <c r="G43" s="1506"/>
      <c r="H43" s="1732"/>
      <c r="I43" s="1536" t="s">
        <v>121</v>
      </c>
      <c r="J43" s="1537" t="s">
        <v>1239</v>
      </c>
      <c r="K43" s="1537"/>
      <c r="L43" s="1538"/>
      <c r="M43" s="1539"/>
      <c r="N43" s="1537"/>
      <c r="O43" s="1537"/>
      <c r="P43" s="1538"/>
      <c r="Q43" s="1539"/>
      <c r="R43" s="1538"/>
      <c r="S43" s="1538"/>
      <c r="T43" s="1538"/>
      <c r="U43" s="1538"/>
      <c r="V43" s="1538"/>
      <c r="W43" s="1538"/>
      <c r="X43" s="1540"/>
      <c r="Y43" s="1535"/>
      <c r="Z43" s="1532"/>
      <c r="AA43" s="1532"/>
      <c r="AB43" s="1533"/>
      <c r="AC43" s="1747"/>
      <c r="AD43" s="1747"/>
      <c r="AE43" s="1747"/>
      <c r="AF43" s="1747"/>
    </row>
    <row r="44" spans="1:32" ht="18.75" customHeight="1">
      <c r="A44" s="1522"/>
      <c r="B44" s="1523"/>
      <c r="C44" s="1524"/>
      <c r="D44" s="1525"/>
      <c r="E44" s="1506"/>
      <c r="F44" s="1526"/>
      <c r="G44" s="1506"/>
      <c r="H44" s="1541" t="s">
        <v>91</v>
      </c>
      <c r="I44" s="1542" t="s">
        <v>121</v>
      </c>
      <c r="J44" s="1543" t="s">
        <v>1240</v>
      </c>
      <c r="K44" s="1544"/>
      <c r="L44" s="1545"/>
      <c r="M44" s="1546" t="s">
        <v>121</v>
      </c>
      <c r="N44" s="1543" t="s">
        <v>1241</v>
      </c>
      <c r="O44" s="1544"/>
      <c r="P44" s="1544"/>
      <c r="Q44" s="1552"/>
      <c r="R44" s="1552"/>
      <c r="S44" s="1552"/>
      <c r="T44" s="1552"/>
      <c r="U44" s="1552"/>
      <c r="V44" s="1552"/>
      <c r="W44" s="1552"/>
      <c r="X44" s="1553"/>
      <c r="Y44" s="1535"/>
      <c r="Z44" s="1532"/>
      <c r="AA44" s="1532"/>
      <c r="AB44" s="1533"/>
      <c r="AC44" s="1747"/>
      <c r="AD44" s="1747"/>
      <c r="AE44" s="1747"/>
      <c r="AF44" s="1747"/>
    </row>
    <row r="45" spans="1:32" ht="18.75" customHeight="1">
      <c r="A45" s="1522"/>
      <c r="B45" s="1523"/>
      <c r="C45" s="1524"/>
      <c r="D45" s="1525"/>
      <c r="E45" s="1506"/>
      <c r="F45" s="1526"/>
      <c r="G45" s="1506"/>
      <c r="H45" s="1541" t="s">
        <v>1242</v>
      </c>
      <c r="I45" s="1542" t="s">
        <v>121</v>
      </c>
      <c r="J45" s="1543" t="s">
        <v>1243</v>
      </c>
      <c r="K45" s="1544"/>
      <c r="L45" s="1545"/>
      <c r="M45" s="1546" t="s">
        <v>121</v>
      </c>
      <c r="N45" s="1543" t="s">
        <v>1244</v>
      </c>
      <c r="O45" s="1544"/>
      <c r="P45" s="1544"/>
      <c r="Q45" s="1552"/>
      <c r="R45" s="1552"/>
      <c r="S45" s="1552"/>
      <c r="T45" s="1552"/>
      <c r="U45" s="1552"/>
      <c r="V45" s="1552"/>
      <c r="W45" s="1552"/>
      <c r="X45" s="1553"/>
      <c r="Y45" s="1535"/>
      <c r="Z45" s="1532"/>
      <c r="AA45" s="1532"/>
      <c r="AB45" s="1533"/>
      <c r="AC45" s="1747"/>
      <c r="AD45" s="1747"/>
      <c r="AE45" s="1747"/>
      <c r="AF45" s="1747"/>
    </row>
    <row r="46" spans="1:32" ht="18.75" customHeight="1">
      <c r="A46" s="1522"/>
      <c r="B46" s="1523"/>
      <c r="C46" s="1524"/>
      <c r="D46" s="1525"/>
      <c r="E46" s="1506"/>
      <c r="F46" s="1526"/>
      <c r="G46" s="1506"/>
      <c r="H46" s="1541" t="s">
        <v>753</v>
      </c>
      <c r="I46" s="1542" t="s">
        <v>121</v>
      </c>
      <c r="J46" s="1543" t="s">
        <v>1243</v>
      </c>
      <c r="K46" s="1544"/>
      <c r="L46" s="1545"/>
      <c r="M46" s="1546" t="s">
        <v>121</v>
      </c>
      <c r="N46" s="1543" t="s">
        <v>1244</v>
      </c>
      <c r="O46" s="1544"/>
      <c r="P46" s="1544"/>
      <c r="Q46" s="1552"/>
      <c r="R46" s="1552"/>
      <c r="S46" s="1552"/>
      <c r="T46" s="1552"/>
      <c r="U46" s="1552"/>
      <c r="V46" s="1552"/>
      <c r="W46" s="1552"/>
      <c r="X46" s="1553"/>
      <c r="Y46" s="1535"/>
      <c r="Z46" s="1532"/>
      <c r="AA46" s="1532"/>
      <c r="AB46" s="1533"/>
      <c r="AC46" s="1747"/>
      <c r="AD46" s="1747"/>
      <c r="AE46" s="1747"/>
      <c r="AF46" s="1747"/>
    </row>
    <row r="47" spans="1:32" ht="19.5" customHeight="1">
      <c r="A47" s="1522"/>
      <c r="B47" s="1523"/>
      <c r="C47" s="1548"/>
      <c r="D47" s="1549"/>
      <c r="E47" s="1506"/>
      <c r="F47" s="1526"/>
      <c r="G47" s="1550"/>
      <c r="H47" s="1551" t="s">
        <v>1245</v>
      </c>
      <c r="I47" s="1542" t="s">
        <v>121</v>
      </c>
      <c r="J47" s="1543" t="s">
        <v>1243</v>
      </c>
      <c r="K47" s="1544"/>
      <c r="L47" s="1545"/>
      <c r="M47" s="1546" t="s">
        <v>121</v>
      </c>
      <c r="N47" s="1543" t="s">
        <v>1246</v>
      </c>
      <c r="O47" s="1546"/>
      <c r="P47" s="1543"/>
      <c r="Q47" s="1552"/>
      <c r="R47" s="1552"/>
      <c r="S47" s="1552"/>
      <c r="T47" s="1552"/>
      <c r="U47" s="1552"/>
      <c r="V47" s="1552"/>
      <c r="W47" s="1552"/>
      <c r="X47" s="1553"/>
      <c r="Y47" s="1532"/>
      <c r="Z47" s="1532"/>
      <c r="AA47" s="1532"/>
      <c r="AB47" s="1533"/>
      <c r="AC47" s="1747"/>
      <c r="AD47" s="1747"/>
      <c r="AE47" s="1747"/>
      <c r="AF47" s="1747"/>
    </row>
    <row r="48" spans="1:32" ht="19.5" customHeight="1">
      <c r="A48" s="1522"/>
      <c r="B48" s="1523"/>
      <c r="C48" s="1548"/>
      <c r="D48" s="1549"/>
      <c r="E48" s="1506"/>
      <c r="F48" s="1526"/>
      <c r="G48" s="1550"/>
      <c r="H48" s="1551" t="s">
        <v>1247</v>
      </c>
      <c r="I48" s="1542" t="s">
        <v>121</v>
      </c>
      <c r="J48" s="1543" t="s">
        <v>1243</v>
      </c>
      <c r="K48" s="1544"/>
      <c r="L48" s="1545"/>
      <c r="M48" s="1546" t="s">
        <v>121</v>
      </c>
      <c r="N48" s="1543" t="s">
        <v>1246</v>
      </c>
      <c r="O48" s="1546"/>
      <c r="P48" s="1543"/>
      <c r="Q48" s="1552"/>
      <c r="R48" s="1552"/>
      <c r="S48" s="1552"/>
      <c r="T48" s="1552"/>
      <c r="U48" s="1552"/>
      <c r="V48" s="1552"/>
      <c r="W48" s="1552"/>
      <c r="X48" s="1553"/>
      <c r="Y48" s="1532"/>
      <c r="Z48" s="1532"/>
      <c r="AA48" s="1532"/>
      <c r="AB48" s="1533"/>
      <c r="AC48" s="1747"/>
      <c r="AD48" s="1747"/>
      <c r="AE48" s="1747"/>
      <c r="AF48" s="1747"/>
    </row>
    <row r="49" spans="1:32" ht="37.5" customHeight="1">
      <c r="A49" s="1522"/>
      <c r="B49" s="1523"/>
      <c r="C49" s="1524"/>
      <c r="D49" s="1525"/>
      <c r="E49" s="1506"/>
      <c r="F49" s="1526"/>
      <c r="G49" s="1506"/>
      <c r="H49" s="1554" t="s">
        <v>1248</v>
      </c>
      <c r="I49" s="1536" t="s">
        <v>121</v>
      </c>
      <c r="J49" s="1537" t="s">
        <v>1231</v>
      </c>
      <c r="K49" s="1555"/>
      <c r="L49" s="1539" t="s">
        <v>121</v>
      </c>
      <c r="M49" s="1537" t="s">
        <v>1249</v>
      </c>
      <c r="N49" s="1544"/>
      <c r="O49" s="1578"/>
      <c r="P49" s="1578"/>
      <c r="Q49" s="1578"/>
      <c r="R49" s="1578"/>
      <c r="S49" s="1578"/>
      <c r="T49" s="1578"/>
      <c r="U49" s="1578"/>
      <c r="V49" s="1578"/>
      <c r="W49" s="1578"/>
      <c r="X49" s="1579"/>
      <c r="Y49" s="1535"/>
      <c r="Z49" s="1532"/>
      <c r="AA49" s="1532"/>
      <c r="AB49" s="1533"/>
      <c r="AC49" s="1747"/>
      <c r="AD49" s="1747"/>
      <c r="AE49" s="1747"/>
      <c r="AF49" s="1747"/>
    </row>
    <row r="50" spans="1:32" ht="18.75" customHeight="1">
      <c r="A50" s="1522"/>
      <c r="B50" s="1523"/>
      <c r="C50" s="1524"/>
      <c r="D50" s="1525"/>
      <c r="E50" s="1506"/>
      <c r="F50" s="1526"/>
      <c r="G50" s="1506"/>
      <c r="H50" s="1541" t="s">
        <v>140</v>
      </c>
      <c r="I50" s="1536" t="s">
        <v>121</v>
      </c>
      <c r="J50" s="1537" t="s">
        <v>1231</v>
      </c>
      <c r="K50" s="1555"/>
      <c r="L50" s="1539" t="s">
        <v>121</v>
      </c>
      <c r="M50" s="1537" t="s">
        <v>1249</v>
      </c>
      <c r="N50" s="1544"/>
      <c r="O50" s="1552"/>
      <c r="P50" s="1552"/>
      <c r="Q50" s="1552"/>
      <c r="R50" s="1552"/>
      <c r="S50" s="1552"/>
      <c r="T50" s="1552"/>
      <c r="U50" s="1552"/>
      <c r="V50" s="1552"/>
      <c r="W50" s="1552"/>
      <c r="X50" s="1553"/>
      <c r="Y50" s="1535"/>
      <c r="Z50" s="1532"/>
      <c r="AA50" s="1532"/>
      <c r="AB50" s="1533"/>
      <c r="AC50" s="1747"/>
      <c r="AD50" s="1747"/>
      <c r="AE50" s="1747"/>
      <c r="AF50" s="1747"/>
    </row>
    <row r="51" spans="1:32" ht="18.75" customHeight="1">
      <c r="A51" s="1522"/>
      <c r="B51" s="1523"/>
      <c r="C51" s="1524"/>
      <c r="D51" s="1525"/>
      <c r="E51" s="1506"/>
      <c r="F51" s="1526"/>
      <c r="G51" s="1506"/>
      <c r="H51" s="1541" t="s">
        <v>1250</v>
      </c>
      <c r="I51" s="1536" t="s">
        <v>121</v>
      </c>
      <c r="J51" s="1537" t="s">
        <v>1231</v>
      </c>
      <c r="K51" s="1555"/>
      <c r="L51" s="1539" t="s">
        <v>121</v>
      </c>
      <c r="M51" s="1537" t="s">
        <v>1249</v>
      </c>
      <c r="N51" s="1544"/>
      <c r="O51" s="1543"/>
      <c r="P51" s="1543"/>
      <c r="Q51" s="1543"/>
      <c r="R51" s="1543"/>
      <c r="S51" s="1543"/>
      <c r="T51" s="1543"/>
      <c r="U51" s="1543"/>
      <c r="V51" s="1543"/>
      <c r="W51" s="1543"/>
      <c r="X51" s="1556"/>
      <c r="Y51" s="1535"/>
      <c r="Z51" s="1532"/>
      <c r="AA51" s="1532"/>
      <c r="AB51" s="1533"/>
      <c r="AC51" s="1747"/>
      <c r="AD51" s="1747"/>
      <c r="AE51" s="1747"/>
      <c r="AF51" s="1747"/>
    </row>
    <row r="52" spans="1:32" ht="18.75" customHeight="1">
      <c r="A52" s="1522"/>
      <c r="B52" s="1523"/>
      <c r="C52" s="1524"/>
      <c r="D52" s="1525"/>
      <c r="E52" s="1506"/>
      <c r="F52" s="1526"/>
      <c r="G52" s="1506"/>
      <c r="H52" s="1541" t="s">
        <v>1251</v>
      </c>
      <c r="I52" s="1536" t="s">
        <v>121</v>
      </c>
      <c r="J52" s="1537" t="s">
        <v>1231</v>
      </c>
      <c r="K52" s="1555"/>
      <c r="L52" s="1539" t="s">
        <v>121</v>
      </c>
      <c r="M52" s="1537" t="s">
        <v>1249</v>
      </c>
      <c r="N52" s="1544"/>
      <c r="O52" s="1552"/>
      <c r="P52" s="1552"/>
      <c r="Q52" s="1552"/>
      <c r="R52" s="1552"/>
      <c r="S52" s="1552"/>
      <c r="T52" s="1552"/>
      <c r="U52" s="1552"/>
      <c r="V52" s="1552"/>
      <c r="W52" s="1552"/>
      <c r="X52" s="1553"/>
      <c r="Y52" s="1535"/>
      <c r="Z52" s="1532"/>
      <c r="AA52" s="1532"/>
      <c r="AB52" s="1533"/>
      <c r="AC52" s="1747"/>
      <c r="AD52" s="1747"/>
      <c r="AE52" s="1747"/>
      <c r="AF52" s="1747"/>
    </row>
    <row r="53" spans="1:32" ht="18.75" customHeight="1">
      <c r="A53" s="1522"/>
      <c r="B53" s="1523"/>
      <c r="C53" s="1524"/>
      <c r="D53" s="1525"/>
      <c r="E53" s="1506"/>
      <c r="F53" s="1526"/>
      <c r="G53" s="1506"/>
      <c r="H53" s="1557" t="s">
        <v>1252</v>
      </c>
      <c r="I53" s="1536" t="s">
        <v>121</v>
      </c>
      <c r="J53" s="1537" t="s">
        <v>1231</v>
      </c>
      <c r="K53" s="1555"/>
      <c r="L53" s="1539" t="s">
        <v>121</v>
      </c>
      <c r="M53" s="1537" t="s">
        <v>1249</v>
      </c>
      <c r="N53" s="1544"/>
      <c r="O53" s="1552"/>
      <c r="P53" s="1552"/>
      <c r="Q53" s="1552"/>
      <c r="R53" s="1552"/>
      <c r="S53" s="1552"/>
      <c r="T53" s="1552"/>
      <c r="U53" s="1552"/>
      <c r="V53" s="1552"/>
      <c r="W53" s="1552"/>
      <c r="X53" s="1553"/>
      <c r="Y53" s="1535"/>
      <c r="Z53" s="1532"/>
      <c r="AA53" s="1532"/>
      <c r="AB53" s="1533"/>
      <c r="AC53" s="1747"/>
      <c r="AD53" s="1747"/>
      <c r="AE53" s="1747"/>
      <c r="AF53" s="1747"/>
    </row>
    <row r="54" spans="1:32" ht="18.75" customHeight="1">
      <c r="A54" s="1522"/>
      <c r="B54" s="1523"/>
      <c r="C54" s="1524"/>
      <c r="D54" s="1503" t="s">
        <v>121</v>
      </c>
      <c r="E54" s="1506" t="s">
        <v>1271</v>
      </c>
      <c r="F54" s="1526"/>
      <c r="G54" s="1506"/>
      <c r="H54" s="1541" t="s">
        <v>144</v>
      </c>
      <c r="I54" s="1536" t="s">
        <v>121</v>
      </c>
      <c r="J54" s="1537" t="s">
        <v>1231</v>
      </c>
      <c r="K54" s="1555"/>
      <c r="L54" s="1539" t="s">
        <v>121</v>
      </c>
      <c r="M54" s="1537" t="s">
        <v>1249</v>
      </c>
      <c r="N54" s="1544"/>
      <c r="O54" s="1552"/>
      <c r="P54" s="1552"/>
      <c r="Q54" s="1552"/>
      <c r="R54" s="1552"/>
      <c r="S54" s="1552"/>
      <c r="T54" s="1552"/>
      <c r="U54" s="1552"/>
      <c r="V54" s="1552"/>
      <c r="W54" s="1552"/>
      <c r="X54" s="1553"/>
      <c r="Y54" s="1535"/>
      <c r="Z54" s="1532"/>
      <c r="AA54" s="1532"/>
      <c r="AB54" s="1533"/>
      <c r="AC54" s="1747"/>
      <c r="AD54" s="1747"/>
      <c r="AE54" s="1747"/>
      <c r="AF54" s="1747"/>
    </row>
    <row r="55" spans="1:32" ht="18.75" customHeight="1">
      <c r="A55" s="1522"/>
      <c r="B55" s="1523"/>
      <c r="C55" s="1524"/>
      <c r="D55" s="1503" t="s">
        <v>121</v>
      </c>
      <c r="E55" s="1506" t="s">
        <v>1272</v>
      </c>
      <c r="F55" s="1526"/>
      <c r="G55" s="1506"/>
      <c r="H55" s="1541" t="s">
        <v>1273</v>
      </c>
      <c r="I55" s="1542" t="s">
        <v>121</v>
      </c>
      <c r="J55" s="1543" t="s">
        <v>1274</v>
      </c>
      <c r="K55" s="1543"/>
      <c r="L55" s="1552"/>
      <c r="M55" s="1552"/>
      <c r="N55" s="1552"/>
      <c r="O55" s="1552"/>
      <c r="P55" s="1546" t="s">
        <v>121</v>
      </c>
      <c r="Q55" s="1543" t="s">
        <v>1275</v>
      </c>
      <c r="R55" s="1552"/>
      <c r="S55" s="1552"/>
      <c r="T55" s="1552"/>
      <c r="U55" s="1552"/>
      <c r="V55" s="1552"/>
      <c r="W55" s="1552"/>
      <c r="X55" s="1553"/>
      <c r="Y55" s="1535"/>
      <c r="Z55" s="1532"/>
      <c r="AA55" s="1532"/>
      <c r="AB55" s="1533"/>
      <c r="AC55" s="1747"/>
      <c r="AD55" s="1747"/>
      <c r="AE55" s="1747"/>
      <c r="AF55" s="1747"/>
    </row>
    <row r="56" spans="1:32" ht="18.75" customHeight="1">
      <c r="A56" s="1503" t="s">
        <v>121</v>
      </c>
      <c r="B56" s="1523">
        <v>52</v>
      </c>
      <c r="C56" s="1524" t="s">
        <v>1276</v>
      </c>
      <c r="D56" s="1503" t="s">
        <v>121</v>
      </c>
      <c r="E56" s="1506" t="s">
        <v>1277</v>
      </c>
      <c r="F56" s="1526"/>
      <c r="G56" s="1506"/>
      <c r="H56" s="1541" t="s">
        <v>1278</v>
      </c>
      <c r="I56" s="1536" t="s">
        <v>121</v>
      </c>
      <c r="J56" s="1537" t="s">
        <v>1231</v>
      </c>
      <c r="K56" s="1555"/>
      <c r="L56" s="1539" t="s">
        <v>121</v>
      </c>
      <c r="M56" s="1537" t="s">
        <v>1249</v>
      </c>
      <c r="N56" s="1544"/>
      <c r="O56" s="1578"/>
      <c r="P56" s="1578"/>
      <c r="Q56" s="1578"/>
      <c r="R56" s="1578"/>
      <c r="S56" s="1578"/>
      <c r="T56" s="1578"/>
      <c r="U56" s="1578"/>
      <c r="V56" s="1578"/>
      <c r="W56" s="1578"/>
      <c r="X56" s="1579"/>
      <c r="Y56" s="1535"/>
      <c r="Z56" s="1532"/>
      <c r="AA56" s="1532"/>
      <c r="AB56" s="1533"/>
      <c r="AC56" s="1747"/>
      <c r="AD56" s="1747"/>
      <c r="AE56" s="1747"/>
      <c r="AF56" s="1747"/>
    </row>
    <row r="57" spans="1:32" ht="18.75" customHeight="1">
      <c r="A57" s="1522"/>
      <c r="B57" s="1523"/>
      <c r="C57" s="1524"/>
      <c r="D57" s="1503" t="s">
        <v>121</v>
      </c>
      <c r="E57" s="1506" t="s">
        <v>1279</v>
      </c>
      <c r="F57" s="1526"/>
      <c r="G57" s="1506"/>
      <c r="H57" s="1541" t="s">
        <v>1280</v>
      </c>
      <c r="I57" s="1536" t="s">
        <v>121</v>
      </c>
      <c r="J57" s="1537" t="s">
        <v>1231</v>
      </c>
      <c r="K57" s="1555"/>
      <c r="L57" s="1539" t="s">
        <v>121</v>
      </c>
      <c r="M57" s="1537" t="s">
        <v>1249</v>
      </c>
      <c r="N57" s="1544"/>
      <c r="O57" s="1578"/>
      <c r="P57" s="1578"/>
      <c r="Q57" s="1578"/>
      <c r="R57" s="1578"/>
      <c r="S57" s="1578"/>
      <c r="T57" s="1578"/>
      <c r="U57" s="1578"/>
      <c r="V57" s="1578"/>
      <c r="W57" s="1578"/>
      <c r="X57" s="1579"/>
      <c r="Y57" s="1535"/>
      <c r="Z57" s="1532"/>
      <c r="AA57" s="1532"/>
      <c r="AB57" s="1533"/>
      <c r="AC57" s="1747"/>
      <c r="AD57" s="1747"/>
      <c r="AE57" s="1747"/>
      <c r="AF57" s="1747"/>
    </row>
    <row r="58" spans="1:32" ht="18.75" customHeight="1">
      <c r="A58" s="1522"/>
      <c r="B58" s="1523"/>
      <c r="C58" s="1524"/>
      <c r="D58" s="1525"/>
      <c r="E58" s="1506"/>
      <c r="F58" s="1526"/>
      <c r="G58" s="1506"/>
      <c r="H58" s="1541" t="s">
        <v>755</v>
      </c>
      <c r="I58" s="1536" t="s">
        <v>121</v>
      </c>
      <c r="J58" s="1537" t="s">
        <v>1231</v>
      </c>
      <c r="K58" s="1555"/>
      <c r="L58" s="1539" t="s">
        <v>121</v>
      </c>
      <c r="M58" s="1537" t="s">
        <v>1249</v>
      </c>
      <c r="N58" s="1544"/>
      <c r="O58" s="1552"/>
      <c r="P58" s="1552"/>
      <c r="Q58" s="1552"/>
      <c r="R58" s="1552"/>
      <c r="S58" s="1552"/>
      <c r="T58" s="1552"/>
      <c r="U58" s="1552"/>
      <c r="V58" s="1552"/>
      <c r="W58" s="1552"/>
      <c r="X58" s="1553"/>
      <c r="Y58" s="1535"/>
      <c r="Z58" s="1532"/>
      <c r="AA58" s="1532"/>
      <c r="AB58" s="1533"/>
      <c r="AC58" s="1747"/>
      <c r="AD58" s="1747"/>
      <c r="AE58" s="1747"/>
      <c r="AF58" s="1747"/>
    </row>
    <row r="59" spans="1:32" ht="18.75" customHeight="1">
      <c r="A59" s="1522"/>
      <c r="B59" s="1523"/>
      <c r="C59" s="1524"/>
      <c r="D59" s="1525"/>
      <c r="E59" s="1506"/>
      <c r="F59" s="1526"/>
      <c r="G59" s="1506"/>
      <c r="H59" s="1541" t="s">
        <v>145</v>
      </c>
      <c r="I59" s="1536" t="s">
        <v>121</v>
      </c>
      <c r="J59" s="1537" t="s">
        <v>1231</v>
      </c>
      <c r="K59" s="1555"/>
      <c r="L59" s="1539" t="s">
        <v>121</v>
      </c>
      <c r="M59" s="1537" t="s">
        <v>1249</v>
      </c>
      <c r="N59" s="1544"/>
      <c r="O59" s="1552"/>
      <c r="P59" s="1552"/>
      <c r="Q59" s="1552"/>
      <c r="R59" s="1552"/>
      <c r="S59" s="1552"/>
      <c r="T59" s="1552"/>
      <c r="U59" s="1552"/>
      <c r="V59" s="1552"/>
      <c r="W59" s="1552"/>
      <c r="X59" s="1553"/>
      <c r="Y59" s="1535"/>
      <c r="Z59" s="1532"/>
      <c r="AA59" s="1532"/>
      <c r="AB59" s="1533"/>
      <c r="AC59" s="1747"/>
      <c r="AD59" s="1747"/>
      <c r="AE59" s="1747"/>
      <c r="AF59" s="1747"/>
    </row>
    <row r="60" spans="1:32" ht="18.75" customHeight="1">
      <c r="A60" s="1522"/>
      <c r="B60" s="1523"/>
      <c r="C60" s="1524"/>
      <c r="D60" s="1525"/>
      <c r="E60" s="1506"/>
      <c r="F60" s="1526"/>
      <c r="G60" s="1506"/>
      <c r="H60" s="1541" t="s">
        <v>1261</v>
      </c>
      <c r="I60" s="1542" t="s">
        <v>121</v>
      </c>
      <c r="J60" s="1543" t="s">
        <v>1231</v>
      </c>
      <c r="K60" s="1543"/>
      <c r="L60" s="1546" t="s">
        <v>121</v>
      </c>
      <c r="M60" s="1543" t="s">
        <v>1257</v>
      </c>
      <c r="N60" s="1543"/>
      <c r="O60" s="1546" t="s">
        <v>121</v>
      </c>
      <c r="P60" s="1543" t="s">
        <v>1258</v>
      </c>
      <c r="Q60" s="1552"/>
      <c r="R60" s="1552"/>
      <c r="S60" s="1552"/>
      <c r="T60" s="1552"/>
      <c r="U60" s="1552"/>
      <c r="V60" s="1552"/>
      <c r="W60" s="1552"/>
      <c r="X60" s="1553"/>
      <c r="Y60" s="1535"/>
      <c r="Z60" s="1532"/>
      <c r="AA60" s="1532"/>
      <c r="AB60" s="1533"/>
      <c r="AC60" s="1747"/>
      <c r="AD60" s="1747"/>
      <c r="AE60" s="1747"/>
      <c r="AF60" s="1747"/>
    </row>
    <row r="61" spans="1:32" ht="18.75" customHeight="1">
      <c r="A61" s="1522"/>
      <c r="B61" s="1523"/>
      <c r="C61" s="1524"/>
      <c r="D61" s="1525"/>
      <c r="E61" s="1506"/>
      <c r="F61" s="1526"/>
      <c r="G61" s="1506"/>
      <c r="H61" s="1541" t="s">
        <v>1262</v>
      </c>
      <c r="I61" s="1542" t="s">
        <v>121</v>
      </c>
      <c r="J61" s="1543" t="s">
        <v>1231</v>
      </c>
      <c r="K61" s="1543"/>
      <c r="L61" s="1546" t="s">
        <v>121</v>
      </c>
      <c r="M61" s="1543" t="s">
        <v>1257</v>
      </c>
      <c r="N61" s="1543"/>
      <c r="O61" s="1546" t="s">
        <v>121</v>
      </c>
      <c r="P61" s="1543" t="s">
        <v>1258</v>
      </c>
      <c r="Q61" s="1544"/>
      <c r="R61" s="1544"/>
      <c r="S61" s="1544"/>
      <c r="T61" s="1544"/>
      <c r="U61" s="1544"/>
      <c r="V61" s="1544"/>
      <c r="W61" s="1544"/>
      <c r="X61" s="1547"/>
      <c r="Y61" s="1535"/>
      <c r="Z61" s="1532"/>
      <c r="AA61" s="1532"/>
      <c r="AB61" s="1533"/>
      <c r="AC61" s="1747"/>
      <c r="AD61" s="1747"/>
      <c r="AE61" s="1747"/>
      <c r="AF61" s="1747"/>
    </row>
    <row r="62" spans="1:32" ht="18.75" customHeight="1">
      <c r="A62" s="1522"/>
      <c r="B62" s="1523"/>
      <c r="C62" s="1524"/>
      <c r="D62" s="1525"/>
      <c r="E62" s="1506"/>
      <c r="F62" s="1526"/>
      <c r="G62" s="1506"/>
      <c r="H62" s="1730" t="s">
        <v>1281</v>
      </c>
      <c r="I62" s="1527" t="s">
        <v>121</v>
      </c>
      <c r="J62" s="1528" t="s">
        <v>1282</v>
      </c>
      <c r="K62" s="1580"/>
      <c r="L62" s="1581"/>
      <c r="M62" s="1528"/>
      <c r="N62" s="1528"/>
      <c r="O62" s="1560"/>
      <c r="P62" s="1560"/>
      <c r="Q62" s="1530" t="s">
        <v>121</v>
      </c>
      <c r="R62" s="1528" t="s">
        <v>1283</v>
      </c>
      <c r="S62" s="1529"/>
      <c r="T62" s="1529"/>
      <c r="U62" s="1529"/>
      <c r="V62" s="1529"/>
      <c r="W62" s="1529"/>
      <c r="X62" s="1531"/>
      <c r="Y62" s="1535"/>
      <c r="Z62" s="1532"/>
      <c r="AA62" s="1532"/>
      <c r="AB62" s="1533"/>
      <c r="AC62" s="1747"/>
      <c r="AD62" s="1747"/>
      <c r="AE62" s="1747"/>
      <c r="AF62" s="1747"/>
    </row>
    <row r="63" spans="1:32" ht="18.75" customHeight="1">
      <c r="A63" s="1522"/>
      <c r="B63" s="1523"/>
      <c r="C63" s="1524"/>
      <c r="D63" s="1525"/>
      <c r="E63" s="1506"/>
      <c r="F63" s="1526"/>
      <c r="G63" s="1506"/>
      <c r="H63" s="1732"/>
      <c r="I63" s="1536" t="s">
        <v>121</v>
      </c>
      <c r="J63" s="1537" t="s">
        <v>1284</v>
      </c>
      <c r="K63" s="1582"/>
      <c r="L63" s="1582"/>
      <c r="M63" s="1582"/>
      <c r="N63" s="1582"/>
      <c r="O63" s="1582"/>
      <c r="P63" s="1582"/>
      <c r="Q63" s="1539" t="s">
        <v>121</v>
      </c>
      <c r="R63" s="1537" t="s">
        <v>1285</v>
      </c>
      <c r="S63" s="1538"/>
      <c r="T63" s="1538"/>
      <c r="U63" s="1538"/>
      <c r="V63" s="1538"/>
      <c r="W63" s="1538"/>
      <c r="X63" s="1540"/>
      <c r="Y63" s="1535"/>
      <c r="Z63" s="1532"/>
      <c r="AA63" s="1532"/>
      <c r="AB63" s="1533"/>
      <c r="AC63" s="1747"/>
      <c r="AD63" s="1747"/>
      <c r="AE63" s="1747"/>
      <c r="AF63" s="1747"/>
    </row>
    <row r="64" spans="1:32" ht="18.75" customHeight="1">
      <c r="A64" s="1522"/>
      <c r="B64" s="1523"/>
      <c r="C64" s="1524"/>
      <c r="D64" s="1525"/>
      <c r="E64" s="1506"/>
      <c r="F64" s="1526"/>
      <c r="G64" s="1506"/>
      <c r="H64" s="1558" t="s">
        <v>1263</v>
      </c>
      <c r="I64" s="1536" t="s">
        <v>121</v>
      </c>
      <c r="J64" s="1537" t="s">
        <v>1231</v>
      </c>
      <c r="K64" s="1555"/>
      <c r="L64" s="1546" t="s">
        <v>121</v>
      </c>
      <c r="M64" s="1543" t="s">
        <v>1264</v>
      </c>
      <c r="N64" s="1543"/>
      <c r="O64" s="1546" t="s">
        <v>121</v>
      </c>
      <c r="P64" s="1543" t="s">
        <v>1289</v>
      </c>
      <c r="Q64" s="1544"/>
      <c r="R64" s="1544"/>
      <c r="S64" s="1544"/>
      <c r="T64" s="1544"/>
      <c r="U64" s="1544"/>
      <c r="V64" s="1544"/>
      <c r="W64" s="1544"/>
      <c r="X64" s="1547"/>
      <c r="Y64" s="1535"/>
      <c r="Z64" s="1532"/>
      <c r="AA64" s="1532"/>
      <c r="AB64" s="1533"/>
      <c r="AC64" s="1747"/>
      <c r="AD64" s="1747"/>
      <c r="AE64" s="1747"/>
      <c r="AF64" s="1747"/>
    </row>
    <row r="65" spans="1:32" ht="18.75" customHeight="1">
      <c r="A65" s="1522"/>
      <c r="B65" s="1523"/>
      <c r="C65" s="1524"/>
      <c r="D65" s="1525"/>
      <c r="E65" s="1506"/>
      <c r="F65" s="1526"/>
      <c r="G65" s="1506"/>
      <c r="H65" s="1558" t="s">
        <v>757</v>
      </c>
      <c r="I65" s="1536" t="s">
        <v>121</v>
      </c>
      <c r="J65" s="1537" t="s">
        <v>1231</v>
      </c>
      <c r="K65" s="1555"/>
      <c r="L65" s="1539" t="s">
        <v>121</v>
      </c>
      <c r="M65" s="1537" t="s">
        <v>1249</v>
      </c>
      <c r="N65" s="1544"/>
      <c r="O65" s="1552"/>
      <c r="P65" s="1552"/>
      <c r="Q65" s="1552"/>
      <c r="R65" s="1552"/>
      <c r="S65" s="1552"/>
      <c r="T65" s="1552"/>
      <c r="U65" s="1552"/>
      <c r="V65" s="1552"/>
      <c r="W65" s="1552"/>
      <c r="X65" s="1553"/>
      <c r="Y65" s="1535"/>
      <c r="Z65" s="1532"/>
      <c r="AA65" s="1532"/>
      <c r="AB65" s="1533"/>
      <c r="AC65" s="1747"/>
      <c r="AD65" s="1747"/>
      <c r="AE65" s="1747"/>
      <c r="AF65" s="1747"/>
    </row>
    <row r="66" spans="1:32" ht="18.75" customHeight="1">
      <c r="A66" s="1522"/>
      <c r="B66" s="1523"/>
      <c r="C66" s="1524"/>
      <c r="D66" s="1525"/>
      <c r="E66" s="1506"/>
      <c r="F66" s="1526"/>
      <c r="G66" s="1506"/>
      <c r="H66" s="1541" t="s">
        <v>758</v>
      </c>
      <c r="I66" s="1536" t="s">
        <v>121</v>
      </c>
      <c r="J66" s="1537" t="s">
        <v>1231</v>
      </c>
      <c r="K66" s="1555"/>
      <c r="L66" s="1539" t="s">
        <v>121</v>
      </c>
      <c r="M66" s="1537" t="s">
        <v>1249</v>
      </c>
      <c r="N66" s="1544"/>
      <c r="O66" s="1552"/>
      <c r="P66" s="1552"/>
      <c r="Q66" s="1552"/>
      <c r="R66" s="1552"/>
      <c r="S66" s="1552"/>
      <c r="T66" s="1552"/>
      <c r="U66" s="1552"/>
      <c r="V66" s="1552"/>
      <c r="W66" s="1552"/>
      <c r="X66" s="1553"/>
      <c r="Y66" s="1535"/>
      <c r="Z66" s="1532"/>
      <c r="AA66" s="1532"/>
      <c r="AB66" s="1533"/>
      <c r="AC66" s="1747"/>
      <c r="AD66" s="1747"/>
      <c r="AE66" s="1747"/>
      <c r="AF66" s="1747"/>
    </row>
    <row r="67" spans="1:32" ht="18.75" customHeight="1">
      <c r="A67" s="1522"/>
      <c r="B67" s="1523"/>
      <c r="C67" s="1524"/>
      <c r="D67" s="1525"/>
      <c r="E67" s="1506"/>
      <c r="F67" s="1526"/>
      <c r="G67" s="1506"/>
      <c r="H67" s="1541" t="s">
        <v>764</v>
      </c>
      <c r="I67" s="1536" t="s">
        <v>121</v>
      </c>
      <c r="J67" s="1537" t="s">
        <v>1231</v>
      </c>
      <c r="K67" s="1555"/>
      <c r="L67" s="1539" t="s">
        <v>121</v>
      </c>
      <c r="M67" s="1537" t="s">
        <v>1249</v>
      </c>
      <c r="N67" s="1544"/>
      <c r="O67" s="1552"/>
      <c r="P67" s="1552"/>
      <c r="Q67" s="1552"/>
      <c r="R67" s="1552"/>
      <c r="S67" s="1552"/>
      <c r="T67" s="1552"/>
      <c r="U67" s="1552"/>
      <c r="V67" s="1552"/>
      <c r="W67" s="1552"/>
      <c r="X67" s="1553"/>
      <c r="Y67" s="1535"/>
      <c r="Z67" s="1532"/>
      <c r="AA67" s="1532"/>
      <c r="AB67" s="1533"/>
      <c r="AC67" s="1747"/>
      <c r="AD67" s="1747"/>
      <c r="AE67" s="1747"/>
      <c r="AF67" s="1747"/>
    </row>
    <row r="68" spans="1:32" ht="18.75" customHeight="1">
      <c r="A68" s="1522"/>
      <c r="B68" s="1523"/>
      <c r="C68" s="1524"/>
      <c r="D68" s="1525"/>
      <c r="E68" s="1506"/>
      <c r="F68" s="1526"/>
      <c r="G68" s="1506"/>
      <c r="H68" s="1541" t="s">
        <v>760</v>
      </c>
      <c r="I68" s="1536" t="s">
        <v>121</v>
      </c>
      <c r="J68" s="1537" t="s">
        <v>1231</v>
      </c>
      <c r="K68" s="1555"/>
      <c r="L68" s="1539" t="s">
        <v>121</v>
      </c>
      <c r="M68" s="1537" t="s">
        <v>1249</v>
      </c>
      <c r="N68" s="1544"/>
      <c r="O68" s="1552"/>
      <c r="P68" s="1552"/>
      <c r="Q68" s="1552"/>
      <c r="R68" s="1552"/>
      <c r="S68" s="1552"/>
      <c r="T68" s="1552"/>
      <c r="U68" s="1552"/>
      <c r="V68" s="1552"/>
      <c r="W68" s="1552"/>
      <c r="X68" s="1553"/>
      <c r="Y68" s="1535"/>
      <c r="Z68" s="1532"/>
      <c r="AA68" s="1532"/>
      <c r="AB68" s="1533"/>
      <c r="AC68" s="1747"/>
      <c r="AD68" s="1747"/>
      <c r="AE68" s="1747"/>
      <c r="AF68" s="1747"/>
    </row>
    <row r="69" spans="1:32" ht="18.75" customHeight="1">
      <c r="A69" s="1522"/>
      <c r="B69" s="1523"/>
      <c r="C69" s="1524"/>
      <c r="D69" s="1525"/>
      <c r="E69" s="1506"/>
      <c r="F69" s="1526"/>
      <c r="G69" s="1506"/>
      <c r="H69" s="1541" t="s">
        <v>1290</v>
      </c>
      <c r="I69" s="1542" t="s">
        <v>121</v>
      </c>
      <c r="J69" s="1543" t="s">
        <v>1231</v>
      </c>
      <c r="K69" s="1543"/>
      <c r="L69" s="1546" t="s">
        <v>121</v>
      </c>
      <c r="M69" s="1537" t="s">
        <v>1249</v>
      </c>
      <c r="N69" s="1543"/>
      <c r="O69" s="1543"/>
      <c r="P69" s="1543"/>
      <c r="Q69" s="1544"/>
      <c r="R69" s="1544"/>
      <c r="S69" s="1544"/>
      <c r="T69" s="1544"/>
      <c r="U69" s="1544"/>
      <c r="V69" s="1544"/>
      <c r="W69" s="1544"/>
      <c r="X69" s="1547"/>
      <c r="Y69" s="1535"/>
      <c r="Z69" s="1532"/>
      <c r="AA69" s="1532"/>
      <c r="AB69" s="1533"/>
      <c r="AC69" s="1747"/>
      <c r="AD69" s="1747"/>
      <c r="AE69" s="1747"/>
      <c r="AF69" s="1747"/>
    </row>
    <row r="70" spans="1:32" ht="18.75" customHeight="1">
      <c r="A70" s="1522"/>
      <c r="B70" s="1523"/>
      <c r="C70" s="1524"/>
      <c r="D70" s="1525"/>
      <c r="E70" s="1506"/>
      <c r="F70" s="1526"/>
      <c r="G70" s="1506"/>
      <c r="H70" s="1541" t="s">
        <v>1291</v>
      </c>
      <c r="I70" s="1542" t="s">
        <v>121</v>
      </c>
      <c r="J70" s="1543" t="s">
        <v>1231</v>
      </c>
      <c r="K70" s="1543"/>
      <c r="L70" s="1546" t="s">
        <v>121</v>
      </c>
      <c r="M70" s="1537" t="s">
        <v>1249</v>
      </c>
      <c r="N70" s="1543"/>
      <c r="O70" s="1543"/>
      <c r="P70" s="1543"/>
      <c r="Q70" s="1544"/>
      <c r="R70" s="1544"/>
      <c r="S70" s="1544"/>
      <c r="T70" s="1544"/>
      <c r="U70" s="1544"/>
      <c r="V70" s="1544"/>
      <c r="W70" s="1544"/>
      <c r="X70" s="1547"/>
      <c r="Y70" s="1535"/>
      <c r="Z70" s="1532"/>
      <c r="AA70" s="1532"/>
      <c r="AB70" s="1533"/>
      <c r="AC70" s="1747"/>
      <c r="AD70" s="1747"/>
      <c r="AE70" s="1747"/>
      <c r="AF70" s="1747"/>
    </row>
    <row r="71" spans="1:32" ht="18.75" customHeight="1">
      <c r="A71" s="1522"/>
      <c r="B71" s="1523"/>
      <c r="C71" s="1524"/>
      <c r="D71" s="1525"/>
      <c r="E71" s="1506"/>
      <c r="F71" s="1526"/>
      <c r="G71" s="1506"/>
      <c r="H71" s="1559" t="s">
        <v>1266</v>
      </c>
      <c r="I71" s="1542" t="s">
        <v>121</v>
      </c>
      <c r="J71" s="1543" t="s">
        <v>1231</v>
      </c>
      <c r="K71" s="1543"/>
      <c r="L71" s="1546" t="s">
        <v>121</v>
      </c>
      <c r="M71" s="1543" t="s">
        <v>1257</v>
      </c>
      <c r="N71" s="1543"/>
      <c r="O71" s="1546" t="s">
        <v>121</v>
      </c>
      <c r="P71" s="1543" t="s">
        <v>1258</v>
      </c>
      <c r="Q71" s="1552"/>
      <c r="R71" s="1552"/>
      <c r="S71" s="1552"/>
      <c r="T71" s="1552"/>
      <c r="U71" s="1560"/>
      <c r="V71" s="1560"/>
      <c r="W71" s="1560"/>
      <c r="X71" s="1561"/>
      <c r="Y71" s="1535"/>
      <c r="Z71" s="1532"/>
      <c r="AA71" s="1532"/>
      <c r="AB71" s="1533"/>
      <c r="AC71" s="1747"/>
      <c r="AD71" s="1747"/>
      <c r="AE71" s="1747"/>
      <c r="AF71" s="1747"/>
    </row>
    <row r="72" spans="1:32" ht="18.75" customHeight="1">
      <c r="A72" s="1562"/>
      <c r="B72" s="1563"/>
      <c r="C72" s="1564"/>
      <c r="D72" s="1565"/>
      <c r="E72" s="1566"/>
      <c r="F72" s="1567"/>
      <c r="G72" s="1566"/>
      <c r="H72" s="1568" t="s">
        <v>1267</v>
      </c>
      <c r="I72" s="1569" t="s">
        <v>121</v>
      </c>
      <c r="J72" s="1570" t="s">
        <v>1231</v>
      </c>
      <c r="K72" s="1570"/>
      <c r="L72" s="1571" t="s">
        <v>121</v>
      </c>
      <c r="M72" s="1570" t="s">
        <v>1268</v>
      </c>
      <c r="N72" s="1570"/>
      <c r="O72" s="1571" t="s">
        <v>121</v>
      </c>
      <c r="P72" s="1570" t="s">
        <v>1269</v>
      </c>
      <c r="Q72" s="1572"/>
      <c r="R72" s="1571" t="s">
        <v>121</v>
      </c>
      <c r="S72" s="1570" t="s">
        <v>1270</v>
      </c>
      <c r="T72" s="1570"/>
      <c r="U72" s="1572"/>
      <c r="V72" s="1572"/>
      <c r="W72" s="1572"/>
      <c r="X72" s="1583"/>
      <c r="Y72" s="1574"/>
      <c r="Z72" s="1575"/>
      <c r="AA72" s="1575"/>
      <c r="AB72" s="1576"/>
      <c r="AC72" s="1748"/>
      <c r="AD72" s="1748"/>
      <c r="AE72" s="1748"/>
      <c r="AF72" s="1748"/>
    </row>
    <row r="73" spans="1:32" ht="18.75" customHeight="1">
      <c r="A73" s="1507"/>
      <c r="B73" s="1508"/>
      <c r="C73" s="1509"/>
      <c r="D73" s="1510"/>
      <c r="E73" s="1502"/>
      <c r="F73" s="1511"/>
      <c r="G73" s="1502"/>
      <c r="H73" s="1512" t="s">
        <v>1227</v>
      </c>
      <c r="I73" s="1513" t="s">
        <v>121</v>
      </c>
      <c r="J73" s="1514" t="s">
        <v>1228</v>
      </c>
      <c r="K73" s="1515"/>
      <c r="L73" s="1516"/>
      <c r="M73" s="1517" t="s">
        <v>121</v>
      </c>
      <c r="N73" s="1514" t="s">
        <v>1229</v>
      </c>
      <c r="O73" s="1518"/>
      <c r="P73" s="1518"/>
      <c r="Q73" s="1518"/>
      <c r="R73" s="1518"/>
      <c r="S73" s="1518"/>
      <c r="T73" s="1518"/>
      <c r="U73" s="1518"/>
      <c r="V73" s="1518"/>
      <c r="W73" s="1518"/>
      <c r="X73" s="1577"/>
      <c r="Y73" s="1520" t="s">
        <v>121</v>
      </c>
      <c r="Z73" s="1500" t="s">
        <v>1230</v>
      </c>
      <c r="AA73" s="1500"/>
      <c r="AB73" s="1521"/>
      <c r="AC73" s="1746"/>
      <c r="AD73" s="1746"/>
      <c r="AE73" s="1746"/>
      <c r="AF73" s="1746"/>
    </row>
    <row r="74" spans="1:32" ht="18.75" customHeight="1">
      <c r="A74" s="1522"/>
      <c r="B74" s="1523"/>
      <c r="C74" s="1524"/>
      <c r="D74" s="1525"/>
      <c r="E74" s="1506"/>
      <c r="F74" s="1526"/>
      <c r="G74" s="1506"/>
      <c r="H74" s="1730" t="s">
        <v>90</v>
      </c>
      <c r="I74" s="1527" t="s">
        <v>121</v>
      </c>
      <c r="J74" s="1528" t="s">
        <v>1231</v>
      </c>
      <c r="K74" s="1528"/>
      <c r="L74" s="1529"/>
      <c r="M74" s="1530" t="s">
        <v>121</v>
      </c>
      <c r="N74" s="1528" t="s">
        <v>1232</v>
      </c>
      <c r="O74" s="1528"/>
      <c r="P74" s="1529"/>
      <c r="Q74" s="1530" t="s">
        <v>121</v>
      </c>
      <c r="R74" s="1529" t="s">
        <v>1233</v>
      </c>
      <c r="S74" s="1529"/>
      <c r="T74" s="1529"/>
      <c r="U74" s="1530" t="s">
        <v>121</v>
      </c>
      <c r="V74" s="1529" t="s">
        <v>1234</v>
      </c>
      <c r="W74" s="1529"/>
      <c r="X74" s="1531"/>
      <c r="Y74" s="1503" t="s">
        <v>121</v>
      </c>
      <c r="Z74" s="1504" t="s">
        <v>1235</v>
      </c>
      <c r="AA74" s="1532"/>
      <c r="AB74" s="1533"/>
      <c r="AC74" s="1747"/>
      <c r="AD74" s="1747"/>
      <c r="AE74" s="1747"/>
      <c r="AF74" s="1747"/>
    </row>
    <row r="75" spans="1:32" ht="18.75" customHeight="1">
      <c r="A75" s="1522"/>
      <c r="B75" s="1523"/>
      <c r="C75" s="1524"/>
      <c r="D75" s="1525"/>
      <c r="E75" s="1506"/>
      <c r="F75" s="1526"/>
      <c r="G75" s="1506"/>
      <c r="H75" s="1731"/>
      <c r="I75" s="1503" t="s">
        <v>121</v>
      </c>
      <c r="J75" s="1504" t="s">
        <v>1236</v>
      </c>
      <c r="K75" s="1504"/>
      <c r="M75" s="1499" t="s">
        <v>121</v>
      </c>
      <c r="N75" s="1504" t="s">
        <v>1237</v>
      </c>
      <c r="O75" s="1504"/>
      <c r="Q75" s="1499" t="s">
        <v>121</v>
      </c>
      <c r="R75" s="1494" t="s">
        <v>1238</v>
      </c>
      <c r="X75" s="1534"/>
      <c r="Y75" s="1535"/>
      <c r="Z75" s="1532"/>
      <c r="AA75" s="1532"/>
      <c r="AB75" s="1533"/>
      <c r="AC75" s="1747"/>
      <c r="AD75" s="1747"/>
      <c r="AE75" s="1747"/>
      <c r="AF75" s="1747"/>
    </row>
    <row r="76" spans="1:32" ht="18.75" customHeight="1">
      <c r="A76" s="1522"/>
      <c r="B76" s="1523"/>
      <c r="C76" s="1524"/>
      <c r="D76" s="1525"/>
      <c r="E76" s="1506"/>
      <c r="F76" s="1526"/>
      <c r="G76" s="1506"/>
      <c r="H76" s="1732"/>
      <c r="I76" s="1536" t="s">
        <v>121</v>
      </c>
      <c r="J76" s="1537" t="s">
        <v>1239</v>
      </c>
      <c r="K76" s="1537"/>
      <c r="L76" s="1538"/>
      <c r="M76" s="1539"/>
      <c r="N76" s="1537"/>
      <c r="O76" s="1537"/>
      <c r="P76" s="1538"/>
      <c r="Q76" s="1539"/>
      <c r="R76" s="1538"/>
      <c r="S76" s="1538"/>
      <c r="T76" s="1538"/>
      <c r="U76" s="1538"/>
      <c r="V76" s="1538"/>
      <c r="W76" s="1538"/>
      <c r="X76" s="1540"/>
      <c r="Y76" s="1535"/>
      <c r="Z76" s="1532"/>
      <c r="AA76" s="1532"/>
      <c r="AB76" s="1533"/>
      <c r="AC76" s="1747"/>
      <c r="AD76" s="1747"/>
      <c r="AE76" s="1747"/>
      <c r="AF76" s="1747"/>
    </row>
    <row r="77" spans="1:32" ht="18.75" customHeight="1">
      <c r="A77" s="1522"/>
      <c r="B77" s="1523"/>
      <c r="C77" s="1524"/>
      <c r="D77" s="1525"/>
      <c r="E77" s="1506"/>
      <c r="F77" s="1526"/>
      <c r="G77" s="1506"/>
      <c r="H77" s="1541" t="s">
        <v>91</v>
      </c>
      <c r="I77" s="1542" t="s">
        <v>121</v>
      </c>
      <c r="J77" s="1543" t="s">
        <v>1240</v>
      </c>
      <c r="K77" s="1544"/>
      <c r="L77" s="1545"/>
      <c r="M77" s="1546" t="s">
        <v>121</v>
      </c>
      <c r="N77" s="1543" t="s">
        <v>1241</v>
      </c>
      <c r="O77" s="1544"/>
      <c r="P77" s="1544"/>
      <c r="Q77" s="1544"/>
      <c r="R77" s="1544"/>
      <c r="S77" s="1544"/>
      <c r="T77" s="1544"/>
      <c r="U77" s="1544"/>
      <c r="V77" s="1544"/>
      <c r="W77" s="1544"/>
      <c r="X77" s="1547"/>
      <c r="Y77" s="1535"/>
      <c r="Z77" s="1532"/>
      <c r="AA77" s="1532"/>
      <c r="AB77" s="1533"/>
      <c r="AC77" s="1747"/>
      <c r="AD77" s="1747"/>
      <c r="AE77" s="1747"/>
      <c r="AF77" s="1747"/>
    </row>
    <row r="78" spans="1:32" ht="18.75" customHeight="1">
      <c r="A78" s="1522"/>
      <c r="B78" s="1523"/>
      <c r="C78" s="1524"/>
      <c r="D78" s="1525"/>
      <c r="E78" s="1506"/>
      <c r="F78" s="1526"/>
      <c r="G78" s="1506"/>
      <c r="H78" s="1541" t="s">
        <v>1242</v>
      </c>
      <c r="I78" s="1542" t="s">
        <v>121</v>
      </c>
      <c r="J78" s="1543" t="s">
        <v>1243</v>
      </c>
      <c r="K78" s="1544"/>
      <c r="L78" s="1545"/>
      <c r="M78" s="1546" t="s">
        <v>121</v>
      </c>
      <c r="N78" s="1543" t="s">
        <v>1244</v>
      </c>
      <c r="O78" s="1544"/>
      <c r="P78" s="1544"/>
      <c r="Q78" s="1544"/>
      <c r="R78" s="1544"/>
      <c r="S78" s="1544"/>
      <c r="T78" s="1544"/>
      <c r="U78" s="1544"/>
      <c r="V78" s="1544"/>
      <c r="W78" s="1544"/>
      <c r="X78" s="1547"/>
      <c r="Y78" s="1535"/>
      <c r="Z78" s="1532"/>
      <c r="AA78" s="1532"/>
      <c r="AB78" s="1533"/>
      <c r="AC78" s="1747"/>
      <c r="AD78" s="1747"/>
      <c r="AE78" s="1747"/>
      <c r="AF78" s="1747"/>
    </row>
    <row r="79" spans="1:32" ht="18.75" customHeight="1">
      <c r="A79" s="1522"/>
      <c r="B79" s="1523"/>
      <c r="C79" s="1524"/>
      <c r="D79" s="1525"/>
      <c r="E79" s="1506"/>
      <c r="F79" s="1526"/>
      <c r="G79" s="1506"/>
      <c r="H79" s="1541" t="s">
        <v>753</v>
      </c>
      <c r="I79" s="1542" t="s">
        <v>121</v>
      </c>
      <c r="J79" s="1543" t="s">
        <v>1243</v>
      </c>
      <c r="K79" s="1544"/>
      <c r="L79" s="1545"/>
      <c r="M79" s="1546" t="s">
        <v>121</v>
      </c>
      <c r="N79" s="1543" t="s">
        <v>1244</v>
      </c>
      <c r="O79" s="1544"/>
      <c r="P79" s="1544"/>
      <c r="Q79" s="1544"/>
      <c r="R79" s="1544"/>
      <c r="S79" s="1544"/>
      <c r="T79" s="1544"/>
      <c r="U79" s="1544"/>
      <c r="V79" s="1544"/>
      <c r="W79" s="1544"/>
      <c r="X79" s="1547"/>
      <c r="Y79" s="1535"/>
      <c r="Z79" s="1532"/>
      <c r="AA79" s="1532"/>
      <c r="AB79" s="1533"/>
      <c r="AC79" s="1747"/>
      <c r="AD79" s="1747"/>
      <c r="AE79" s="1747"/>
      <c r="AF79" s="1747"/>
    </row>
    <row r="80" spans="1:32" ht="19.5" customHeight="1">
      <c r="A80" s="1522"/>
      <c r="B80" s="1523"/>
      <c r="C80" s="1548"/>
      <c r="D80" s="1549"/>
      <c r="E80" s="1506"/>
      <c r="F80" s="1526"/>
      <c r="G80" s="1550"/>
      <c r="H80" s="1551" t="s">
        <v>1245</v>
      </c>
      <c r="I80" s="1542" t="s">
        <v>121</v>
      </c>
      <c r="J80" s="1543" t="s">
        <v>1243</v>
      </c>
      <c r="K80" s="1544"/>
      <c r="L80" s="1545"/>
      <c r="M80" s="1546" t="s">
        <v>121</v>
      </c>
      <c r="N80" s="1543" t="s">
        <v>1246</v>
      </c>
      <c r="O80" s="1546"/>
      <c r="P80" s="1543"/>
      <c r="Q80" s="1552"/>
      <c r="R80" s="1552"/>
      <c r="S80" s="1552"/>
      <c r="T80" s="1552"/>
      <c r="U80" s="1552"/>
      <c r="V80" s="1552"/>
      <c r="W80" s="1552"/>
      <c r="X80" s="1553"/>
      <c r="Y80" s="1532"/>
      <c r="Z80" s="1532"/>
      <c r="AA80" s="1532"/>
      <c r="AB80" s="1533"/>
      <c r="AC80" s="1747"/>
      <c r="AD80" s="1747"/>
      <c r="AE80" s="1747"/>
      <c r="AF80" s="1747"/>
    </row>
    <row r="81" spans="1:32" ht="19.5" customHeight="1">
      <c r="A81" s="1522"/>
      <c r="B81" s="1523"/>
      <c r="C81" s="1548"/>
      <c r="D81" s="1549"/>
      <c r="E81" s="1506"/>
      <c r="F81" s="1526"/>
      <c r="G81" s="1550"/>
      <c r="H81" s="1551" t="s">
        <v>1247</v>
      </c>
      <c r="I81" s="1542" t="s">
        <v>121</v>
      </c>
      <c r="J81" s="1543" t="s">
        <v>1243</v>
      </c>
      <c r="K81" s="1544"/>
      <c r="L81" s="1545"/>
      <c r="M81" s="1546" t="s">
        <v>121</v>
      </c>
      <c r="N81" s="1543" t="s">
        <v>1246</v>
      </c>
      <c r="O81" s="1546"/>
      <c r="P81" s="1543"/>
      <c r="Q81" s="1552"/>
      <c r="R81" s="1552"/>
      <c r="S81" s="1552"/>
      <c r="T81" s="1552"/>
      <c r="U81" s="1552"/>
      <c r="V81" s="1552"/>
      <c r="W81" s="1552"/>
      <c r="X81" s="1553"/>
      <c r="Y81" s="1532"/>
      <c r="Z81" s="1532"/>
      <c r="AA81" s="1532"/>
      <c r="AB81" s="1533"/>
      <c r="AC81" s="1747"/>
      <c r="AD81" s="1747"/>
      <c r="AE81" s="1747"/>
      <c r="AF81" s="1747"/>
    </row>
    <row r="82" spans="1:32" ht="18.75" customHeight="1">
      <c r="A82" s="1522"/>
      <c r="B82" s="1523"/>
      <c r="C82" s="1524"/>
      <c r="D82" s="1525"/>
      <c r="E82" s="1506"/>
      <c r="F82" s="1526"/>
      <c r="G82" s="1506"/>
      <c r="H82" s="1733" t="s">
        <v>1248</v>
      </c>
      <c r="I82" s="1735" t="s">
        <v>121</v>
      </c>
      <c r="J82" s="1737" t="s">
        <v>1231</v>
      </c>
      <c r="K82" s="1737"/>
      <c r="L82" s="1755" t="s">
        <v>121</v>
      </c>
      <c r="M82" s="1737" t="s">
        <v>1249</v>
      </c>
      <c r="N82" s="1737"/>
      <c r="O82" s="1528"/>
      <c r="P82" s="1528"/>
      <c r="Q82" s="1528"/>
      <c r="R82" s="1528"/>
      <c r="S82" s="1528"/>
      <c r="T82" s="1528"/>
      <c r="U82" s="1528"/>
      <c r="V82" s="1528"/>
      <c r="W82" s="1528"/>
      <c r="X82" s="1584"/>
      <c r="Y82" s="1535"/>
      <c r="Z82" s="1532"/>
      <c r="AA82" s="1532"/>
      <c r="AB82" s="1533"/>
      <c r="AC82" s="1747"/>
      <c r="AD82" s="1747"/>
      <c r="AE82" s="1747"/>
      <c r="AF82" s="1747"/>
    </row>
    <row r="83" spans="1:32" ht="18.75" customHeight="1">
      <c r="A83" s="1522"/>
      <c r="B83" s="1523"/>
      <c r="C83" s="1524"/>
      <c r="D83" s="1525"/>
      <c r="E83" s="1506"/>
      <c r="F83" s="1526"/>
      <c r="G83" s="1506"/>
      <c r="H83" s="1734"/>
      <c r="I83" s="1736"/>
      <c r="J83" s="1738"/>
      <c r="K83" s="1738"/>
      <c r="L83" s="1757"/>
      <c r="M83" s="1738"/>
      <c r="N83" s="1738"/>
      <c r="O83" s="1537"/>
      <c r="P83" s="1537"/>
      <c r="Q83" s="1537"/>
      <c r="R83" s="1537"/>
      <c r="S83" s="1537"/>
      <c r="T83" s="1537"/>
      <c r="U83" s="1537"/>
      <c r="V83" s="1537"/>
      <c r="W83" s="1537"/>
      <c r="X83" s="1585"/>
      <c r="Y83" s="1535"/>
      <c r="Z83" s="1532"/>
      <c r="AA83" s="1532"/>
      <c r="AB83" s="1533"/>
      <c r="AC83" s="1747"/>
      <c r="AD83" s="1747"/>
      <c r="AE83" s="1747"/>
      <c r="AF83" s="1747"/>
    </row>
    <row r="84" spans="1:32" ht="18.75" customHeight="1">
      <c r="A84" s="1503" t="s">
        <v>121</v>
      </c>
      <c r="B84" s="1523">
        <v>52</v>
      </c>
      <c r="C84" s="1524" t="s">
        <v>1276</v>
      </c>
      <c r="D84" s="1503" t="s">
        <v>121</v>
      </c>
      <c r="E84" s="1506" t="s">
        <v>1286</v>
      </c>
      <c r="F84" s="1526"/>
      <c r="G84" s="1506"/>
      <c r="H84" s="1541" t="s">
        <v>140</v>
      </c>
      <c r="I84" s="1536" t="s">
        <v>121</v>
      </c>
      <c r="J84" s="1537" t="s">
        <v>1231</v>
      </c>
      <c r="K84" s="1555"/>
      <c r="L84" s="1539" t="s">
        <v>121</v>
      </c>
      <c r="M84" s="1537" t="s">
        <v>1249</v>
      </c>
      <c r="N84" s="1544"/>
      <c r="O84" s="1544"/>
      <c r="P84" s="1544"/>
      <c r="Q84" s="1544"/>
      <c r="R84" s="1544"/>
      <c r="S84" s="1544"/>
      <c r="T84" s="1544"/>
      <c r="U84" s="1544"/>
      <c r="V84" s="1544"/>
      <c r="W84" s="1544"/>
      <c r="X84" s="1547"/>
      <c r="Y84" s="1535"/>
      <c r="Z84" s="1532"/>
      <c r="AA84" s="1532"/>
      <c r="AB84" s="1533"/>
      <c r="AC84" s="1747"/>
      <c r="AD84" s="1747"/>
      <c r="AE84" s="1747"/>
      <c r="AF84" s="1747"/>
    </row>
    <row r="85" spans="1:32" ht="18.75" customHeight="1">
      <c r="A85" s="1522"/>
      <c r="B85" s="1523"/>
      <c r="C85" s="1524"/>
      <c r="D85" s="1503" t="s">
        <v>121</v>
      </c>
      <c r="E85" s="1506" t="s">
        <v>1287</v>
      </c>
      <c r="F85" s="1526"/>
      <c r="G85" s="1506"/>
      <c r="H85" s="1541" t="s">
        <v>1251</v>
      </c>
      <c r="I85" s="1536" t="s">
        <v>121</v>
      </c>
      <c r="J85" s="1537" t="s">
        <v>1231</v>
      </c>
      <c r="K85" s="1555"/>
      <c r="L85" s="1539" t="s">
        <v>121</v>
      </c>
      <c r="M85" s="1537" t="s">
        <v>1249</v>
      </c>
      <c r="N85" s="1544"/>
      <c r="O85" s="1544"/>
      <c r="P85" s="1544"/>
      <c r="Q85" s="1544"/>
      <c r="R85" s="1544"/>
      <c r="S85" s="1544"/>
      <c r="T85" s="1544"/>
      <c r="U85" s="1544"/>
      <c r="V85" s="1544"/>
      <c r="W85" s="1544"/>
      <c r="X85" s="1547"/>
      <c r="Y85" s="1535"/>
      <c r="Z85" s="1532"/>
      <c r="AA85" s="1532"/>
      <c r="AB85" s="1533"/>
      <c r="AC85" s="1747"/>
      <c r="AD85" s="1747"/>
      <c r="AE85" s="1747"/>
      <c r="AF85" s="1747"/>
    </row>
    <row r="86" spans="1:32" ht="18.75" customHeight="1">
      <c r="A86" s="1522"/>
      <c r="B86" s="1523"/>
      <c r="C86" s="1524"/>
      <c r="D86" s="1525"/>
      <c r="E86" s="1506"/>
      <c r="F86" s="1526"/>
      <c r="G86" s="1506"/>
      <c r="H86" s="1557" t="s">
        <v>1252</v>
      </c>
      <c r="I86" s="1536" t="s">
        <v>121</v>
      </c>
      <c r="J86" s="1537" t="s">
        <v>1231</v>
      </c>
      <c r="K86" s="1555"/>
      <c r="L86" s="1539" t="s">
        <v>121</v>
      </c>
      <c r="M86" s="1537" t="s">
        <v>1249</v>
      </c>
      <c r="N86" s="1544"/>
      <c r="O86" s="1544"/>
      <c r="P86" s="1544"/>
      <c r="Q86" s="1544"/>
      <c r="R86" s="1544"/>
      <c r="S86" s="1544"/>
      <c r="T86" s="1544"/>
      <c r="U86" s="1544"/>
      <c r="V86" s="1544"/>
      <c r="W86" s="1544"/>
      <c r="X86" s="1547"/>
      <c r="Y86" s="1535"/>
      <c r="Z86" s="1532"/>
      <c r="AA86" s="1532"/>
      <c r="AB86" s="1533"/>
      <c r="AC86" s="1747"/>
      <c r="AD86" s="1747"/>
      <c r="AE86" s="1747"/>
      <c r="AF86" s="1747"/>
    </row>
    <row r="87" spans="1:32" ht="18.75" customHeight="1">
      <c r="A87" s="1522"/>
      <c r="B87" s="1523"/>
      <c r="C87" s="1524"/>
      <c r="D87" s="1525"/>
      <c r="E87" s="1506"/>
      <c r="F87" s="1526"/>
      <c r="G87" s="1506"/>
      <c r="H87" s="1541" t="s">
        <v>144</v>
      </c>
      <c r="I87" s="1536" t="s">
        <v>121</v>
      </c>
      <c r="J87" s="1537" t="s">
        <v>1231</v>
      </c>
      <c r="K87" s="1555"/>
      <c r="L87" s="1539" t="s">
        <v>121</v>
      </c>
      <c r="M87" s="1537" t="s">
        <v>1249</v>
      </c>
      <c r="N87" s="1544"/>
      <c r="O87" s="1544"/>
      <c r="P87" s="1544"/>
      <c r="Q87" s="1544"/>
      <c r="R87" s="1544"/>
      <c r="S87" s="1544"/>
      <c r="T87" s="1544"/>
      <c r="U87" s="1544"/>
      <c r="V87" s="1544"/>
      <c r="W87" s="1544"/>
      <c r="X87" s="1547"/>
      <c r="Y87" s="1535"/>
      <c r="Z87" s="1532"/>
      <c r="AA87" s="1532"/>
      <c r="AB87" s="1533"/>
      <c r="AC87" s="1747"/>
      <c r="AD87" s="1747"/>
      <c r="AE87" s="1747"/>
      <c r="AF87" s="1747"/>
    </row>
    <row r="88" spans="1:32" ht="18.75" customHeight="1">
      <c r="A88" s="1522"/>
      <c r="B88" s="1523"/>
      <c r="C88" s="1524"/>
      <c r="D88" s="1525"/>
      <c r="E88" s="1506"/>
      <c r="F88" s="1526"/>
      <c r="G88" s="1506"/>
      <c r="H88" s="1541" t="s">
        <v>755</v>
      </c>
      <c r="I88" s="1536" t="s">
        <v>121</v>
      </c>
      <c r="J88" s="1537" t="s">
        <v>1231</v>
      </c>
      <c r="K88" s="1555"/>
      <c r="L88" s="1539" t="s">
        <v>121</v>
      </c>
      <c r="M88" s="1537" t="s">
        <v>1249</v>
      </c>
      <c r="N88" s="1544"/>
      <c r="O88" s="1544"/>
      <c r="P88" s="1544"/>
      <c r="Q88" s="1544"/>
      <c r="R88" s="1544"/>
      <c r="S88" s="1544"/>
      <c r="T88" s="1544"/>
      <c r="U88" s="1544"/>
      <c r="V88" s="1544"/>
      <c r="W88" s="1544"/>
      <c r="X88" s="1547"/>
      <c r="Y88" s="1535"/>
      <c r="Z88" s="1532"/>
      <c r="AA88" s="1532"/>
      <c r="AB88" s="1533"/>
      <c r="AC88" s="1747"/>
      <c r="AD88" s="1747"/>
      <c r="AE88" s="1747"/>
      <c r="AF88" s="1747"/>
    </row>
    <row r="89" spans="1:32" ht="18.75" customHeight="1">
      <c r="A89" s="1522"/>
      <c r="B89" s="1523"/>
      <c r="C89" s="1524"/>
      <c r="D89" s="1525"/>
      <c r="E89" s="1506"/>
      <c r="F89" s="1526"/>
      <c r="G89" s="1506"/>
      <c r="H89" s="1541" t="s">
        <v>145</v>
      </c>
      <c r="I89" s="1536" t="s">
        <v>121</v>
      </c>
      <c r="J89" s="1537" t="s">
        <v>1231</v>
      </c>
      <c r="K89" s="1555"/>
      <c r="L89" s="1539" t="s">
        <v>121</v>
      </c>
      <c r="M89" s="1537" t="s">
        <v>1249</v>
      </c>
      <c r="N89" s="1544"/>
      <c r="O89" s="1544"/>
      <c r="P89" s="1544"/>
      <c r="Q89" s="1544"/>
      <c r="R89" s="1544"/>
      <c r="S89" s="1544"/>
      <c r="T89" s="1544"/>
      <c r="U89" s="1544"/>
      <c r="V89" s="1544"/>
      <c r="W89" s="1544"/>
      <c r="X89" s="1547"/>
      <c r="Y89" s="1535"/>
      <c r="Z89" s="1532"/>
      <c r="AA89" s="1532"/>
      <c r="AB89" s="1533"/>
      <c r="AC89" s="1747"/>
      <c r="AD89" s="1747"/>
      <c r="AE89" s="1747"/>
      <c r="AF89" s="1747"/>
    </row>
    <row r="90" spans="1:32" ht="18.75" customHeight="1">
      <c r="A90" s="1522"/>
      <c r="B90" s="1523"/>
      <c r="C90" s="1524"/>
      <c r="D90" s="1525"/>
      <c r="E90" s="1506"/>
      <c r="F90" s="1526"/>
      <c r="G90" s="1506"/>
      <c r="H90" s="1541" t="s">
        <v>1261</v>
      </c>
      <c r="I90" s="1542" t="s">
        <v>121</v>
      </c>
      <c r="J90" s="1543" t="s">
        <v>1231</v>
      </c>
      <c r="K90" s="1543"/>
      <c r="L90" s="1546" t="s">
        <v>121</v>
      </c>
      <c r="M90" s="1543" t="s">
        <v>1257</v>
      </c>
      <c r="N90" s="1543"/>
      <c r="O90" s="1546" t="s">
        <v>121</v>
      </c>
      <c r="P90" s="1543" t="s">
        <v>1258</v>
      </c>
      <c r="Q90" s="1552"/>
      <c r="R90" s="1544"/>
      <c r="S90" s="1544"/>
      <c r="T90" s="1544"/>
      <c r="U90" s="1544"/>
      <c r="V90" s="1544"/>
      <c r="W90" s="1544"/>
      <c r="X90" s="1547"/>
      <c r="Y90" s="1535"/>
      <c r="Z90" s="1532"/>
      <c r="AA90" s="1532"/>
      <c r="AB90" s="1533"/>
      <c r="AC90" s="1747"/>
      <c r="AD90" s="1747"/>
      <c r="AE90" s="1747"/>
      <c r="AF90" s="1747"/>
    </row>
    <row r="91" spans="1:32" ht="18.75" customHeight="1">
      <c r="A91" s="1522"/>
      <c r="B91" s="1523"/>
      <c r="C91" s="1524"/>
      <c r="D91" s="1525"/>
      <c r="E91" s="1506"/>
      <c r="F91" s="1526"/>
      <c r="G91" s="1506"/>
      <c r="H91" s="1541" t="s">
        <v>1262</v>
      </c>
      <c r="I91" s="1542" t="s">
        <v>121</v>
      </c>
      <c r="J91" s="1543" t="s">
        <v>1231</v>
      </c>
      <c r="K91" s="1543"/>
      <c r="L91" s="1546" t="s">
        <v>121</v>
      </c>
      <c r="M91" s="1543" t="s">
        <v>1257</v>
      </c>
      <c r="N91" s="1543"/>
      <c r="O91" s="1546" t="s">
        <v>121</v>
      </c>
      <c r="P91" s="1543" t="s">
        <v>1258</v>
      </c>
      <c r="Q91" s="1544"/>
      <c r="R91" s="1544"/>
      <c r="S91" s="1544"/>
      <c r="T91" s="1544"/>
      <c r="U91" s="1544"/>
      <c r="V91" s="1544"/>
      <c r="W91" s="1544"/>
      <c r="X91" s="1547"/>
      <c r="Y91" s="1535"/>
      <c r="Z91" s="1532"/>
      <c r="AA91" s="1532"/>
      <c r="AB91" s="1533"/>
      <c r="AC91" s="1747"/>
      <c r="AD91" s="1747"/>
      <c r="AE91" s="1747"/>
      <c r="AF91" s="1747"/>
    </row>
    <row r="92" spans="1:32" ht="18.75" customHeight="1">
      <c r="A92" s="1522"/>
      <c r="B92" s="1523"/>
      <c r="C92" s="1524"/>
      <c r="D92" s="1525"/>
      <c r="E92" s="1506"/>
      <c r="F92" s="1526"/>
      <c r="G92" s="1506"/>
      <c r="H92" s="1541" t="s">
        <v>1290</v>
      </c>
      <c r="I92" s="1542" t="s">
        <v>121</v>
      </c>
      <c r="J92" s="1543" t="s">
        <v>1231</v>
      </c>
      <c r="K92" s="1543"/>
      <c r="L92" s="1546" t="s">
        <v>121</v>
      </c>
      <c r="M92" s="1537" t="s">
        <v>1249</v>
      </c>
      <c r="N92" s="1543"/>
      <c r="O92" s="1543"/>
      <c r="P92" s="1543"/>
      <c r="Q92" s="1544"/>
      <c r="R92" s="1544"/>
      <c r="S92" s="1544"/>
      <c r="T92" s="1544"/>
      <c r="U92" s="1544"/>
      <c r="V92" s="1544"/>
      <c r="W92" s="1544"/>
      <c r="X92" s="1547"/>
      <c r="Y92" s="1535"/>
      <c r="Z92" s="1532"/>
      <c r="AA92" s="1532"/>
      <c r="AB92" s="1533"/>
      <c r="AC92" s="1747"/>
      <c r="AD92" s="1747"/>
      <c r="AE92" s="1747"/>
      <c r="AF92" s="1747"/>
    </row>
    <row r="93" spans="1:32" ht="18.75" customHeight="1">
      <c r="A93" s="1522"/>
      <c r="B93" s="1523"/>
      <c r="C93" s="1524"/>
      <c r="D93" s="1525"/>
      <c r="E93" s="1506"/>
      <c r="F93" s="1526"/>
      <c r="G93" s="1506"/>
      <c r="H93" s="1541" t="s">
        <v>1291</v>
      </c>
      <c r="I93" s="1542" t="s">
        <v>121</v>
      </c>
      <c r="J93" s="1543" t="s">
        <v>1231</v>
      </c>
      <c r="K93" s="1543"/>
      <c r="L93" s="1546" t="s">
        <v>121</v>
      </c>
      <c r="M93" s="1537" t="s">
        <v>1249</v>
      </c>
      <c r="N93" s="1543"/>
      <c r="O93" s="1543"/>
      <c r="P93" s="1543"/>
      <c r="Q93" s="1544"/>
      <c r="R93" s="1544"/>
      <c r="S93" s="1544"/>
      <c r="T93" s="1544"/>
      <c r="U93" s="1544"/>
      <c r="V93" s="1544"/>
      <c r="W93" s="1544"/>
      <c r="X93" s="1547"/>
      <c r="Y93" s="1535"/>
      <c r="Z93" s="1532"/>
      <c r="AA93" s="1532"/>
      <c r="AB93" s="1533"/>
      <c r="AC93" s="1747"/>
      <c r="AD93" s="1747"/>
      <c r="AE93" s="1747"/>
      <c r="AF93" s="1747"/>
    </row>
    <row r="94" spans="1:32" ht="18.75" customHeight="1">
      <c r="A94" s="1522"/>
      <c r="B94" s="1523"/>
      <c r="C94" s="1524"/>
      <c r="D94" s="1525"/>
      <c r="E94" s="1506"/>
      <c r="F94" s="1526"/>
      <c r="G94" s="1506"/>
      <c r="H94" s="1559" t="s">
        <v>1266</v>
      </c>
      <c r="I94" s="1542" t="s">
        <v>121</v>
      </c>
      <c r="J94" s="1543" t="s">
        <v>1231</v>
      </c>
      <c r="K94" s="1543"/>
      <c r="L94" s="1546" t="s">
        <v>121</v>
      </c>
      <c r="M94" s="1543" t="s">
        <v>1257</v>
      </c>
      <c r="N94" s="1543"/>
      <c r="O94" s="1546" t="s">
        <v>121</v>
      </c>
      <c r="P94" s="1543" t="s">
        <v>1258</v>
      </c>
      <c r="Q94" s="1552"/>
      <c r="R94" s="1552"/>
      <c r="S94" s="1552"/>
      <c r="T94" s="1552"/>
      <c r="U94" s="1560"/>
      <c r="V94" s="1560"/>
      <c r="W94" s="1560"/>
      <c r="X94" s="1561"/>
      <c r="Y94" s="1535"/>
      <c r="Z94" s="1532"/>
      <c r="AA94" s="1532"/>
      <c r="AB94" s="1533"/>
      <c r="AC94" s="1747"/>
      <c r="AD94" s="1747"/>
      <c r="AE94" s="1747"/>
      <c r="AF94" s="1747"/>
    </row>
    <row r="95" spans="1:32" ht="18.75" customHeight="1">
      <c r="A95" s="1562"/>
      <c r="B95" s="1563"/>
      <c r="C95" s="1564"/>
      <c r="D95" s="1565"/>
      <c r="E95" s="1566"/>
      <c r="F95" s="1567"/>
      <c r="G95" s="1566"/>
      <c r="H95" s="1568" t="s">
        <v>1267</v>
      </c>
      <c r="I95" s="1569" t="s">
        <v>121</v>
      </c>
      <c r="J95" s="1570" t="s">
        <v>1231</v>
      </c>
      <c r="K95" s="1570"/>
      <c r="L95" s="1571" t="s">
        <v>121</v>
      </c>
      <c r="M95" s="1570" t="s">
        <v>1268</v>
      </c>
      <c r="N95" s="1570"/>
      <c r="O95" s="1571" t="s">
        <v>121</v>
      </c>
      <c r="P95" s="1570" t="s">
        <v>1269</v>
      </c>
      <c r="Q95" s="1572"/>
      <c r="R95" s="1571" t="s">
        <v>121</v>
      </c>
      <c r="S95" s="1570" t="s">
        <v>1270</v>
      </c>
      <c r="T95" s="1570"/>
      <c r="U95" s="1570"/>
      <c r="V95" s="1570"/>
      <c r="W95" s="1570"/>
      <c r="X95" s="1573"/>
      <c r="Y95" s="1574"/>
      <c r="Z95" s="1575"/>
      <c r="AA95" s="1575"/>
      <c r="AB95" s="1576"/>
      <c r="AC95" s="1748"/>
      <c r="AD95" s="1748"/>
      <c r="AE95" s="1748"/>
      <c r="AF95" s="1748"/>
    </row>
    <row r="96" spans="1:32" ht="18.75" customHeight="1">
      <c r="A96" s="1507"/>
      <c r="B96" s="1586"/>
      <c r="C96" s="1587"/>
      <c r="D96" s="1588"/>
      <c r="E96" s="1502"/>
      <c r="F96" s="1589"/>
      <c r="G96" s="1590"/>
      <c r="H96" s="1749" t="s">
        <v>1292</v>
      </c>
      <c r="I96" s="1520" t="s">
        <v>121</v>
      </c>
      <c r="J96" s="1500" t="s">
        <v>1231</v>
      </c>
      <c r="K96" s="1500"/>
      <c r="L96" s="1591"/>
      <c r="M96" s="1592" t="s">
        <v>121</v>
      </c>
      <c r="N96" s="1500" t="s">
        <v>1232</v>
      </c>
      <c r="O96" s="1500"/>
      <c r="P96" s="1591"/>
      <c r="Q96" s="1592" t="s">
        <v>121</v>
      </c>
      <c r="R96" s="1588" t="s">
        <v>1233</v>
      </c>
      <c r="S96" s="1588"/>
      <c r="T96" s="1588"/>
      <c r="U96" s="1592" t="s">
        <v>121</v>
      </c>
      <c r="V96" s="1588" t="s">
        <v>1234</v>
      </c>
      <c r="W96" s="1588"/>
      <c r="X96" s="1590"/>
      <c r="Y96" s="1520" t="s">
        <v>121</v>
      </c>
      <c r="Z96" s="1500" t="s">
        <v>1230</v>
      </c>
      <c r="AA96" s="1500"/>
      <c r="AB96" s="1521"/>
      <c r="AC96" s="1746"/>
      <c r="AD96" s="1746"/>
      <c r="AE96" s="1746"/>
      <c r="AF96" s="1746"/>
    </row>
    <row r="97" spans="1:32" ht="18.75" customHeight="1">
      <c r="A97" s="1522"/>
      <c r="C97" s="1548"/>
      <c r="E97" s="1506"/>
      <c r="F97" s="1549"/>
      <c r="G97" s="1534"/>
      <c r="H97" s="1750"/>
      <c r="I97" s="1499" t="s">
        <v>121</v>
      </c>
      <c r="J97" s="1537" t="s">
        <v>1236</v>
      </c>
      <c r="K97" s="1538"/>
      <c r="L97" s="1538"/>
      <c r="M97" s="1499" t="s">
        <v>121</v>
      </c>
      <c r="N97" s="1537" t="s">
        <v>1237</v>
      </c>
      <c r="O97" s="1538"/>
      <c r="P97" s="1538"/>
      <c r="Q97" s="1499" t="s">
        <v>121</v>
      </c>
      <c r="R97" s="1537" t="s">
        <v>1293</v>
      </c>
      <c r="S97" s="1538"/>
      <c r="T97" s="1538"/>
      <c r="U97" s="1538"/>
      <c r="V97" s="1538"/>
      <c r="W97" s="1538"/>
      <c r="X97" s="1540"/>
      <c r="Y97" s="1499" t="s">
        <v>121</v>
      </c>
      <c r="Z97" s="1504" t="s">
        <v>1235</v>
      </c>
      <c r="AA97" s="1532"/>
      <c r="AB97" s="1533"/>
      <c r="AC97" s="1751"/>
      <c r="AD97" s="1751"/>
      <c r="AE97" s="1751"/>
      <c r="AF97" s="1751"/>
    </row>
    <row r="98" spans="1:32" ht="19.5" customHeight="1">
      <c r="A98" s="1522"/>
      <c r="C98" s="1548"/>
      <c r="E98" s="1506"/>
      <c r="F98" s="1526"/>
      <c r="G98" s="1550"/>
      <c r="H98" s="1551" t="s">
        <v>1245</v>
      </c>
      <c r="I98" s="1542" t="s">
        <v>121</v>
      </c>
      <c r="J98" s="1543" t="s">
        <v>1243</v>
      </c>
      <c r="K98" s="1544"/>
      <c r="L98" s="1545"/>
      <c r="M98" s="1546" t="s">
        <v>121</v>
      </c>
      <c r="N98" s="1543" t="s">
        <v>1246</v>
      </c>
      <c r="O98" s="1546"/>
      <c r="P98" s="1543"/>
      <c r="Q98" s="1552"/>
      <c r="R98" s="1552"/>
      <c r="S98" s="1552"/>
      <c r="T98" s="1552"/>
      <c r="U98" s="1552"/>
      <c r="V98" s="1552"/>
      <c r="W98" s="1552"/>
      <c r="X98" s="1553"/>
      <c r="Y98" s="1532"/>
      <c r="Z98" s="1532"/>
      <c r="AA98" s="1532"/>
      <c r="AB98" s="1533"/>
      <c r="AC98" s="1751"/>
      <c r="AD98" s="1751"/>
      <c r="AE98" s="1751"/>
      <c r="AF98" s="1751"/>
    </row>
    <row r="99" spans="1:32" ht="19.5" customHeight="1">
      <c r="A99" s="1522"/>
      <c r="C99" s="1548"/>
      <c r="E99" s="1506"/>
      <c r="F99" s="1526"/>
      <c r="G99" s="1550"/>
      <c r="H99" s="1551" t="s">
        <v>1247</v>
      </c>
      <c r="I99" s="1542" t="s">
        <v>121</v>
      </c>
      <c r="J99" s="1543" t="s">
        <v>1243</v>
      </c>
      <c r="K99" s="1544"/>
      <c r="L99" s="1545"/>
      <c r="M99" s="1546" t="s">
        <v>121</v>
      </c>
      <c r="N99" s="1543" t="s">
        <v>1246</v>
      </c>
      <c r="O99" s="1546"/>
      <c r="P99" s="1543"/>
      <c r="Q99" s="1552"/>
      <c r="R99" s="1552"/>
      <c r="S99" s="1552"/>
      <c r="T99" s="1552"/>
      <c r="U99" s="1552"/>
      <c r="V99" s="1552"/>
      <c r="W99" s="1552"/>
      <c r="X99" s="1553"/>
      <c r="Y99" s="1532"/>
      <c r="Z99" s="1532"/>
      <c r="AA99" s="1532"/>
      <c r="AB99" s="1533"/>
      <c r="AC99" s="1751"/>
      <c r="AD99" s="1751"/>
      <c r="AE99" s="1751"/>
      <c r="AF99" s="1751"/>
    </row>
    <row r="100" spans="1:32" ht="18.75" customHeight="1">
      <c r="A100" s="1522"/>
      <c r="C100" s="1548"/>
      <c r="E100" s="1506"/>
      <c r="F100" s="1549"/>
      <c r="G100" s="1534"/>
      <c r="H100" s="1752" t="s">
        <v>1294</v>
      </c>
      <c r="I100" s="1735" t="s">
        <v>121</v>
      </c>
      <c r="J100" s="1737" t="s">
        <v>1231</v>
      </c>
      <c r="K100" s="1737"/>
      <c r="L100" s="1755" t="s">
        <v>121</v>
      </c>
      <c r="M100" s="1737" t="s">
        <v>1249</v>
      </c>
      <c r="N100" s="1737"/>
      <c r="O100" s="1529"/>
      <c r="P100" s="1529"/>
      <c r="Q100" s="1529"/>
      <c r="R100" s="1529"/>
      <c r="S100" s="1529"/>
      <c r="T100" s="1529"/>
      <c r="U100" s="1529"/>
      <c r="V100" s="1529"/>
      <c r="W100" s="1529"/>
      <c r="X100" s="1531"/>
      <c r="Y100" s="1535"/>
      <c r="Z100" s="1532"/>
      <c r="AA100" s="1532"/>
      <c r="AB100" s="1533"/>
      <c r="AC100" s="1747"/>
      <c r="AD100" s="1747"/>
      <c r="AE100" s="1747"/>
      <c r="AF100" s="1747"/>
    </row>
    <row r="101" spans="1:32" ht="18.75" customHeight="1">
      <c r="A101" s="1522"/>
      <c r="C101" s="1548"/>
      <c r="E101" s="1506"/>
      <c r="F101" s="1549"/>
      <c r="G101" s="1534"/>
      <c r="H101" s="1752"/>
      <c r="I101" s="1753"/>
      <c r="J101" s="1754"/>
      <c r="K101" s="1754"/>
      <c r="L101" s="1756"/>
      <c r="M101" s="1754"/>
      <c r="N101" s="1754"/>
      <c r="X101" s="1534"/>
      <c r="Y101" s="1535"/>
      <c r="Z101" s="1532"/>
      <c r="AA101" s="1532"/>
      <c r="AB101" s="1533"/>
      <c r="AC101" s="1747"/>
      <c r="AD101" s="1747"/>
      <c r="AE101" s="1747"/>
      <c r="AF101" s="1747"/>
    </row>
    <row r="102" spans="1:32" ht="18.75" customHeight="1">
      <c r="A102" s="1522"/>
      <c r="C102" s="1548"/>
      <c r="E102" s="1506"/>
      <c r="F102" s="1549"/>
      <c r="G102" s="1534"/>
      <c r="H102" s="1752"/>
      <c r="I102" s="1736"/>
      <c r="J102" s="1738"/>
      <c r="K102" s="1738"/>
      <c r="L102" s="1757"/>
      <c r="M102" s="1738"/>
      <c r="N102" s="1738"/>
      <c r="O102" s="1538"/>
      <c r="P102" s="1538"/>
      <c r="Q102" s="1538"/>
      <c r="R102" s="1538"/>
      <c r="S102" s="1538"/>
      <c r="T102" s="1538"/>
      <c r="U102" s="1538"/>
      <c r="V102" s="1538"/>
      <c r="W102" s="1538"/>
      <c r="X102" s="1540"/>
      <c r="Y102" s="1535"/>
      <c r="Z102" s="1532"/>
      <c r="AA102" s="1532"/>
      <c r="AB102" s="1533"/>
      <c r="AC102" s="1747"/>
      <c r="AD102" s="1747"/>
      <c r="AE102" s="1747"/>
      <c r="AF102" s="1747"/>
    </row>
    <row r="103" spans="1:32" ht="18.75" customHeight="1">
      <c r="A103" s="1522"/>
      <c r="C103" s="1548"/>
      <c r="D103" s="1499" t="s">
        <v>121</v>
      </c>
      <c r="E103" s="1506" t="s">
        <v>1295</v>
      </c>
      <c r="F103" s="1549"/>
      <c r="G103" s="1534"/>
      <c r="H103" s="1541" t="s">
        <v>170</v>
      </c>
      <c r="I103" s="1542" t="s">
        <v>121</v>
      </c>
      <c r="J103" s="1543" t="s">
        <v>1240</v>
      </c>
      <c r="K103" s="1544"/>
      <c r="L103" s="1545"/>
      <c r="M103" s="1546" t="s">
        <v>121</v>
      </c>
      <c r="N103" s="1543" t="s">
        <v>1241</v>
      </c>
      <c r="O103" s="1552"/>
      <c r="P103" s="1552"/>
      <c r="Q103" s="1552"/>
      <c r="R103" s="1552"/>
      <c r="S103" s="1552"/>
      <c r="T103" s="1552"/>
      <c r="U103" s="1552"/>
      <c r="V103" s="1552"/>
      <c r="W103" s="1552"/>
      <c r="X103" s="1553"/>
      <c r="Y103" s="1535"/>
      <c r="Z103" s="1532"/>
      <c r="AA103" s="1532"/>
      <c r="AB103" s="1533"/>
      <c r="AC103" s="1747"/>
      <c r="AD103" s="1747"/>
      <c r="AE103" s="1747"/>
      <c r="AF103" s="1747"/>
    </row>
    <row r="104" spans="1:32" ht="18.75" customHeight="1">
      <c r="A104" s="1503" t="s">
        <v>121</v>
      </c>
      <c r="B104" s="1495">
        <v>16</v>
      </c>
      <c r="C104" s="1548" t="s">
        <v>410</v>
      </c>
      <c r="D104" s="1499" t="s">
        <v>121</v>
      </c>
      <c r="E104" s="1506" t="s">
        <v>1296</v>
      </c>
      <c r="F104" s="1549"/>
      <c r="G104" s="1534"/>
      <c r="H104" s="1557" t="s">
        <v>1297</v>
      </c>
      <c r="I104" s="1542" t="s">
        <v>121</v>
      </c>
      <c r="J104" s="1543" t="s">
        <v>1231</v>
      </c>
      <c r="K104" s="1544"/>
      <c r="L104" s="1546" t="s">
        <v>121</v>
      </c>
      <c r="M104" s="1543" t="s">
        <v>1249</v>
      </c>
      <c r="N104" s="1578"/>
      <c r="O104" s="1578"/>
      <c r="P104" s="1578"/>
      <c r="Q104" s="1578"/>
      <c r="R104" s="1578"/>
      <c r="S104" s="1578"/>
      <c r="T104" s="1578"/>
      <c r="U104" s="1578"/>
      <c r="V104" s="1578"/>
      <c r="W104" s="1578"/>
      <c r="X104" s="1579"/>
      <c r="Y104" s="1535"/>
      <c r="Z104" s="1532"/>
      <c r="AA104" s="1532"/>
      <c r="AB104" s="1533"/>
      <c r="AC104" s="1747"/>
      <c r="AD104" s="1747"/>
      <c r="AE104" s="1747"/>
      <c r="AF104" s="1747"/>
    </row>
    <row r="105" spans="1:32" ht="18.75" customHeight="1">
      <c r="A105" s="1522"/>
      <c r="C105" s="1548"/>
      <c r="D105" s="1499" t="s">
        <v>121</v>
      </c>
      <c r="E105" s="1506" t="s">
        <v>1298</v>
      </c>
      <c r="F105" s="1549"/>
      <c r="G105" s="1534"/>
      <c r="H105" s="1554" t="s">
        <v>1299</v>
      </c>
      <c r="I105" s="1542" t="s">
        <v>121</v>
      </c>
      <c r="J105" s="1543" t="s">
        <v>1231</v>
      </c>
      <c r="K105" s="1543"/>
      <c r="L105" s="1546" t="s">
        <v>121</v>
      </c>
      <c r="M105" s="1543" t="s">
        <v>1257</v>
      </c>
      <c r="N105" s="1543"/>
      <c r="O105" s="1546" t="s">
        <v>121</v>
      </c>
      <c r="P105" s="1543" t="s">
        <v>1258</v>
      </c>
      <c r="Q105" s="1578"/>
      <c r="R105" s="1578"/>
      <c r="S105" s="1578"/>
      <c r="T105" s="1578"/>
      <c r="U105" s="1578"/>
      <c r="V105" s="1578"/>
      <c r="W105" s="1578"/>
      <c r="X105" s="1579"/>
      <c r="Y105" s="1535"/>
      <c r="Z105" s="1532"/>
      <c r="AA105" s="1532"/>
      <c r="AB105" s="1533"/>
      <c r="AC105" s="1747"/>
      <c r="AD105" s="1747"/>
      <c r="AE105" s="1747"/>
      <c r="AF105" s="1747"/>
    </row>
    <row r="106" spans="1:32" ht="18.75" customHeight="1">
      <c r="A106" s="1522"/>
      <c r="C106" s="1548"/>
      <c r="D106" s="1499" t="s">
        <v>121</v>
      </c>
      <c r="E106" s="1506" t="s">
        <v>2233</v>
      </c>
      <c r="F106" s="1549"/>
      <c r="G106" s="1534"/>
      <c r="H106" s="1593" t="s">
        <v>1300</v>
      </c>
      <c r="I106" s="1594" t="s">
        <v>121</v>
      </c>
      <c r="J106" s="1595" t="s">
        <v>1231</v>
      </c>
      <c r="K106" s="1595"/>
      <c r="L106" s="1596"/>
      <c r="M106" s="1597" t="s">
        <v>121</v>
      </c>
      <c r="N106" s="1595" t="s">
        <v>2234</v>
      </c>
      <c r="O106" s="1595"/>
      <c r="P106" s="1596"/>
      <c r="Q106" s="1597" t="s">
        <v>121</v>
      </c>
      <c r="R106" s="1598" t="s">
        <v>2235</v>
      </c>
      <c r="S106" s="1598"/>
      <c r="T106" s="1598"/>
      <c r="U106" s="1597" t="s">
        <v>121</v>
      </c>
      <c r="V106" s="1598" t="s">
        <v>1301</v>
      </c>
      <c r="W106" s="1598"/>
      <c r="X106" s="1599"/>
      <c r="Y106" s="1535"/>
      <c r="Z106" s="1532"/>
      <c r="AA106" s="1532"/>
      <c r="AB106" s="1533"/>
      <c r="AC106" s="1747"/>
      <c r="AD106" s="1747"/>
      <c r="AE106" s="1747"/>
      <c r="AF106" s="1747"/>
    </row>
    <row r="107" spans="1:32" ht="19.5" customHeight="1">
      <c r="A107" s="1522"/>
      <c r="C107" s="1548"/>
      <c r="D107" s="1499" t="s">
        <v>121</v>
      </c>
      <c r="E107" s="1506" t="s">
        <v>2236</v>
      </c>
      <c r="F107" s="1526"/>
      <c r="G107" s="1550"/>
      <c r="H107" s="1758" t="s">
        <v>1302</v>
      </c>
      <c r="I107" s="1753" t="s">
        <v>121</v>
      </c>
      <c r="J107" s="1754" t="s">
        <v>1231</v>
      </c>
      <c r="K107" s="1754"/>
      <c r="L107" s="1756" t="s">
        <v>121</v>
      </c>
      <c r="M107" s="1754" t="s">
        <v>1249</v>
      </c>
      <c r="N107" s="1754"/>
      <c r="O107" s="1504"/>
      <c r="P107" s="1600"/>
      <c r="Q107" s="1499"/>
      <c r="R107" s="1600"/>
      <c r="U107" s="1600"/>
      <c r="V107" s="1600"/>
      <c r="X107" s="1534"/>
      <c r="Y107" s="1535"/>
      <c r="Z107" s="1532"/>
      <c r="AA107" s="1532"/>
      <c r="AB107" s="1533"/>
      <c r="AC107" s="1747"/>
      <c r="AD107" s="1747"/>
      <c r="AE107" s="1747"/>
      <c r="AF107" s="1747"/>
    </row>
    <row r="108" spans="1:32" ht="19.5" customHeight="1">
      <c r="A108" s="1522"/>
      <c r="C108" s="1548"/>
      <c r="D108" s="1499" t="s">
        <v>121</v>
      </c>
      <c r="E108" s="1506" t="s">
        <v>2237</v>
      </c>
      <c r="F108" s="1526"/>
      <c r="G108" s="1550"/>
      <c r="H108" s="1734"/>
      <c r="I108" s="1736"/>
      <c r="J108" s="1738"/>
      <c r="K108" s="1738"/>
      <c r="L108" s="1757"/>
      <c r="M108" s="1738"/>
      <c r="N108" s="1738"/>
      <c r="O108" s="1504"/>
      <c r="P108" s="1600"/>
      <c r="Q108" s="1499"/>
      <c r="R108" s="1538"/>
      <c r="U108" s="1539"/>
      <c r="V108" s="1538"/>
      <c r="X108" s="1534"/>
      <c r="Y108" s="1535"/>
      <c r="Z108" s="1532"/>
      <c r="AA108" s="1532"/>
      <c r="AB108" s="1533"/>
      <c r="AC108" s="1747"/>
      <c r="AD108" s="1747"/>
      <c r="AE108" s="1747"/>
      <c r="AF108" s="1747"/>
    </row>
    <row r="109" spans="1:32" ht="18.75" customHeight="1">
      <c r="A109" s="1522"/>
      <c r="C109" s="1548"/>
      <c r="D109" s="1499" t="s">
        <v>121</v>
      </c>
      <c r="E109" s="1506" t="s">
        <v>1303</v>
      </c>
      <c r="F109" s="1549"/>
      <c r="G109" s="1534"/>
      <c r="H109" s="1554" t="s">
        <v>1250</v>
      </c>
      <c r="I109" s="1546" t="s">
        <v>121</v>
      </c>
      <c r="J109" s="1543" t="s">
        <v>1231</v>
      </c>
      <c r="K109" s="1543"/>
      <c r="L109" s="1546" t="s">
        <v>121</v>
      </c>
      <c r="M109" s="1543" t="s">
        <v>1257</v>
      </c>
      <c r="N109" s="1543"/>
      <c r="O109" s="1546" t="s">
        <v>121</v>
      </c>
      <c r="P109" s="1543" t="s">
        <v>1258</v>
      </c>
      <c r="Q109" s="1578"/>
      <c r="R109" s="1578"/>
      <c r="S109" s="1578"/>
      <c r="T109" s="1578"/>
      <c r="U109" s="1578"/>
      <c r="V109" s="1578"/>
      <c r="W109" s="1578"/>
      <c r="X109" s="1579"/>
      <c r="Y109" s="1535"/>
      <c r="Z109" s="1532"/>
      <c r="AA109" s="1532"/>
      <c r="AB109" s="1533"/>
      <c r="AC109" s="1747"/>
      <c r="AD109" s="1747"/>
      <c r="AE109" s="1747"/>
      <c r="AF109" s="1747"/>
    </row>
    <row r="110" spans="1:32" ht="18.75" customHeight="1">
      <c r="A110" s="1522"/>
      <c r="C110" s="1548"/>
      <c r="D110" s="1499" t="s">
        <v>121</v>
      </c>
      <c r="E110" s="1601" t="s">
        <v>1304</v>
      </c>
      <c r="F110" s="1549"/>
      <c r="G110" s="1534"/>
      <c r="H110" s="1554" t="s">
        <v>1305</v>
      </c>
      <c r="I110" s="1542" t="s">
        <v>121</v>
      </c>
      <c r="J110" s="1543" t="s">
        <v>1231</v>
      </c>
      <c r="K110" s="1544"/>
      <c r="L110" s="1546" t="s">
        <v>121</v>
      </c>
      <c r="M110" s="1543" t="s">
        <v>1249</v>
      </c>
      <c r="N110" s="1578"/>
      <c r="O110" s="1578"/>
      <c r="P110" s="1578"/>
      <c r="Q110" s="1578"/>
      <c r="R110" s="1578"/>
      <c r="S110" s="1578"/>
      <c r="T110" s="1578"/>
      <c r="U110" s="1578"/>
      <c r="V110" s="1578"/>
      <c r="W110" s="1578"/>
      <c r="X110" s="1579"/>
      <c r="Y110" s="1535"/>
      <c r="Z110" s="1532"/>
      <c r="AA110" s="1532"/>
      <c r="AB110" s="1533"/>
      <c r="AC110" s="1747"/>
      <c r="AD110" s="1747"/>
      <c r="AE110" s="1747"/>
      <c r="AF110" s="1747"/>
    </row>
    <row r="111" spans="1:32" ht="18.75" customHeight="1">
      <c r="A111" s="1522"/>
      <c r="C111" s="1548"/>
      <c r="D111" s="1499" t="s">
        <v>121</v>
      </c>
      <c r="E111" s="1506" t="s">
        <v>1306</v>
      </c>
      <c r="F111" s="1549"/>
      <c r="G111" s="1534"/>
      <c r="H111" s="1541" t="s">
        <v>1307</v>
      </c>
      <c r="I111" s="1546" t="s">
        <v>121</v>
      </c>
      <c r="J111" s="1543" t="s">
        <v>1231</v>
      </c>
      <c r="K111" s="1544"/>
      <c r="L111" s="1546" t="s">
        <v>121</v>
      </c>
      <c r="M111" s="1543" t="s">
        <v>1249</v>
      </c>
      <c r="N111" s="1578"/>
      <c r="O111" s="1578"/>
      <c r="P111" s="1578"/>
      <c r="Q111" s="1578"/>
      <c r="R111" s="1578"/>
      <c r="S111" s="1578"/>
      <c r="T111" s="1578"/>
      <c r="U111" s="1578"/>
      <c r="V111" s="1578"/>
      <c r="W111" s="1578"/>
      <c r="X111" s="1579"/>
      <c r="Y111" s="1535"/>
      <c r="Z111" s="1532"/>
      <c r="AA111" s="1532"/>
      <c r="AB111" s="1533"/>
      <c r="AC111" s="1747"/>
      <c r="AD111" s="1747"/>
      <c r="AE111" s="1747"/>
      <c r="AF111" s="1747"/>
    </row>
    <row r="112" spans="1:32" ht="18.75" customHeight="1">
      <c r="A112" s="1602"/>
      <c r="C112" s="1603"/>
      <c r="F112" s="1549"/>
      <c r="G112" s="1534"/>
      <c r="H112" s="1604" t="s">
        <v>1308</v>
      </c>
      <c r="I112" s="1546" t="s">
        <v>121</v>
      </c>
      <c r="J112" s="1543" t="s">
        <v>1231</v>
      </c>
      <c r="K112" s="1544"/>
      <c r="L112" s="1546" t="s">
        <v>121</v>
      </c>
      <c r="M112" s="1543" t="s">
        <v>1249</v>
      </c>
      <c r="N112" s="1578"/>
      <c r="O112" s="1578"/>
      <c r="P112" s="1578"/>
      <c r="Q112" s="1578"/>
      <c r="R112" s="1578"/>
      <c r="S112" s="1578"/>
      <c r="T112" s="1578"/>
      <c r="U112" s="1578"/>
      <c r="V112" s="1578"/>
      <c r="W112" s="1578"/>
      <c r="X112" s="1579"/>
      <c r="Y112" s="1535"/>
      <c r="Z112" s="1532"/>
      <c r="AA112" s="1532"/>
      <c r="AB112" s="1533"/>
      <c r="AC112" s="1747"/>
      <c r="AD112" s="1747"/>
      <c r="AE112" s="1747"/>
      <c r="AF112" s="1747"/>
    </row>
    <row r="113" spans="1:33" ht="18.75" customHeight="1">
      <c r="A113" s="1602"/>
      <c r="C113" s="1603"/>
      <c r="F113" s="1549"/>
      <c r="G113" s="1534"/>
      <c r="H113" s="1554" t="s">
        <v>1309</v>
      </c>
      <c r="I113" s="1546" t="s">
        <v>121</v>
      </c>
      <c r="J113" s="1543" t="s">
        <v>1231</v>
      </c>
      <c r="K113" s="1544"/>
      <c r="L113" s="1546" t="s">
        <v>121</v>
      </c>
      <c r="M113" s="1543" t="s">
        <v>1249</v>
      </c>
      <c r="N113" s="1578"/>
      <c r="O113" s="1578"/>
      <c r="P113" s="1578"/>
      <c r="Q113" s="1578"/>
      <c r="R113" s="1578"/>
      <c r="S113" s="1578"/>
      <c r="T113" s="1578"/>
      <c r="U113" s="1578"/>
      <c r="V113" s="1578"/>
      <c r="W113" s="1578"/>
      <c r="X113" s="1579"/>
      <c r="Y113" s="1535"/>
      <c r="Z113" s="1532"/>
      <c r="AA113" s="1532"/>
      <c r="AB113" s="1533"/>
      <c r="AC113" s="1747"/>
      <c r="AD113" s="1747"/>
      <c r="AE113" s="1747"/>
      <c r="AF113" s="1747"/>
    </row>
    <row r="114" spans="1:33" ht="18.75" customHeight="1">
      <c r="A114" s="1602"/>
      <c r="C114" s="1603"/>
      <c r="F114" s="1549"/>
      <c r="G114" s="1534"/>
      <c r="H114" s="1541" t="s">
        <v>1310</v>
      </c>
      <c r="I114" s="1546" t="s">
        <v>121</v>
      </c>
      <c r="J114" s="1543" t="s">
        <v>1231</v>
      </c>
      <c r="K114" s="1544"/>
      <c r="L114" s="1546" t="s">
        <v>121</v>
      </c>
      <c r="M114" s="1543" t="s">
        <v>1249</v>
      </c>
      <c r="N114" s="1578"/>
      <c r="O114" s="1578"/>
      <c r="P114" s="1578"/>
      <c r="Q114" s="1578"/>
      <c r="R114" s="1578"/>
      <c r="S114" s="1578"/>
      <c r="T114" s="1578"/>
      <c r="U114" s="1578"/>
      <c r="V114" s="1578"/>
      <c r="W114" s="1578"/>
      <c r="X114" s="1579"/>
      <c r="Y114" s="1535"/>
      <c r="Z114" s="1532"/>
      <c r="AA114" s="1532"/>
      <c r="AB114" s="1533"/>
      <c r="AC114" s="1747"/>
      <c r="AD114" s="1747"/>
      <c r="AE114" s="1747"/>
      <c r="AF114" s="1747"/>
    </row>
    <row r="115" spans="1:33" ht="18.75" customHeight="1">
      <c r="A115" s="1602"/>
      <c r="C115" s="1603"/>
      <c r="F115" s="1549"/>
      <c r="G115" s="1534"/>
      <c r="H115" s="1554" t="s">
        <v>764</v>
      </c>
      <c r="I115" s="1546" t="s">
        <v>121</v>
      </c>
      <c r="J115" s="1543" t="s">
        <v>1231</v>
      </c>
      <c r="K115" s="1544"/>
      <c r="L115" s="1546" t="s">
        <v>121</v>
      </c>
      <c r="M115" s="1543" t="s">
        <v>1249</v>
      </c>
      <c r="N115" s="1578"/>
      <c r="O115" s="1578"/>
      <c r="P115" s="1578"/>
      <c r="Q115" s="1578"/>
      <c r="R115" s="1578"/>
      <c r="S115" s="1578"/>
      <c r="T115" s="1578"/>
      <c r="U115" s="1578"/>
      <c r="V115" s="1578"/>
      <c r="W115" s="1578"/>
      <c r="X115" s="1579"/>
      <c r="Y115" s="1535"/>
      <c r="Z115" s="1532"/>
      <c r="AA115" s="1532"/>
      <c r="AB115" s="1533"/>
      <c r="AC115" s="1747"/>
      <c r="AD115" s="1747"/>
      <c r="AE115" s="1747"/>
      <c r="AF115" s="1747"/>
    </row>
    <row r="116" spans="1:33" ht="18.75" customHeight="1">
      <c r="A116" s="1522"/>
      <c r="C116" s="1548"/>
      <c r="E116" s="1506"/>
      <c r="F116" s="1549"/>
      <c r="G116" s="1534"/>
      <c r="H116" s="1554" t="s">
        <v>1311</v>
      </c>
      <c r="I116" s="1546" t="s">
        <v>121</v>
      </c>
      <c r="J116" s="1543" t="s">
        <v>1231</v>
      </c>
      <c r="K116" s="1544"/>
      <c r="L116" s="1546" t="s">
        <v>121</v>
      </c>
      <c r="M116" s="1543" t="s">
        <v>1249</v>
      </c>
      <c r="N116" s="1578"/>
      <c r="O116" s="1578"/>
      <c r="P116" s="1578"/>
      <c r="Q116" s="1578"/>
      <c r="R116" s="1578"/>
      <c r="S116" s="1578"/>
      <c r="T116" s="1578"/>
      <c r="U116" s="1578"/>
      <c r="V116" s="1578"/>
      <c r="W116" s="1578"/>
      <c r="X116" s="1579"/>
      <c r="Y116" s="1535"/>
      <c r="Z116" s="1532"/>
      <c r="AA116" s="1532"/>
      <c r="AB116" s="1533"/>
      <c r="AC116" s="1747"/>
      <c r="AD116" s="1747"/>
      <c r="AE116" s="1747"/>
      <c r="AF116" s="1747"/>
    </row>
    <row r="117" spans="1:33" ht="18.75" customHeight="1">
      <c r="A117" s="1562"/>
      <c r="B117" s="1605"/>
      <c r="C117" s="1606"/>
      <c r="D117" s="1607"/>
      <c r="E117" s="1566"/>
      <c r="F117" s="1608"/>
      <c r="G117" s="1609"/>
      <c r="H117" s="1568" t="s">
        <v>1267</v>
      </c>
      <c r="I117" s="1571" t="s">
        <v>121</v>
      </c>
      <c r="J117" s="1570" t="s">
        <v>1231</v>
      </c>
      <c r="K117" s="1570"/>
      <c r="L117" s="1571" t="s">
        <v>121</v>
      </c>
      <c r="M117" s="1570" t="s">
        <v>1312</v>
      </c>
      <c r="N117" s="1570"/>
      <c r="O117" s="1571" t="s">
        <v>121</v>
      </c>
      <c r="P117" s="1570" t="s">
        <v>1313</v>
      </c>
      <c r="Q117" s="1570"/>
      <c r="R117" s="1571" t="s">
        <v>121</v>
      </c>
      <c r="S117" s="1570" t="s">
        <v>1314</v>
      </c>
      <c r="T117" s="1572"/>
      <c r="U117" s="1572"/>
      <c r="V117" s="1572"/>
      <c r="W117" s="1572"/>
      <c r="X117" s="1583"/>
      <c r="Y117" s="1574"/>
      <c r="Z117" s="1575"/>
      <c r="AA117" s="1575"/>
      <c r="AB117" s="1576"/>
      <c r="AC117" s="1748"/>
      <c r="AD117" s="1748"/>
      <c r="AE117" s="1748"/>
      <c r="AF117" s="1748"/>
    </row>
    <row r="118" spans="1:33" ht="18.75" customHeight="1">
      <c r="A118" s="1507"/>
      <c r="B118" s="1586"/>
      <c r="C118" s="1610"/>
      <c r="D118" s="1591"/>
      <c r="E118" s="1502"/>
      <c r="F118" s="1511"/>
      <c r="G118" s="1611"/>
      <c r="H118" s="1745" t="s">
        <v>90</v>
      </c>
      <c r="I118" s="1520" t="s">
        <v>121</v>
      </c>
      <c r="J118" s="1500" t="s">
        <v>1231</v>
      </c>
      <c r="K118" s="1500"/>
      <c r="L118" s="1591"/>
      <c r="M118" s="1592" t="s">
        <v>121</v>
      </c>
      <c r="N118" s="1500" t="s">
        <v>1232</v>
      </c>
      <c r="O118" s="1500"/>
      <c r="P118" s="1591"/>
      <c r="Q118" s="1592" t="s">
        <v>121</v>
      </c>
      <c r="R118" s="1588" t="s">
        <v>1233</v>
      </c>
      <c r="S118" s="1588"/>
      <c r="T118" s="1588"/>
      <c r="U118" s="1592" t="s">
        <v>121</v>
      </c>
      <c r="V118" s="1588" t="s">
        <v>1234</v>
      </c>
      <c r="W118" s="1588"/>
      <c r="X118" s="1590"/>
      <c r="Y118" s="1592" t="s">
        <v>121</v>
      </c>
      <c r="Z118" s="1500" t="s">
        <v>1230</v>
      </c>
      <c r="AA118" s="1500"/>
      <c r="AB118" s="1521"/>
      <c r="AC118" s="1764"/>
      <c r="AD118" s="1765"/>
      <c r="AE118" s="1765"/>
      <c r="AF118" s="1766"/>
      <c r="AG118" s="1612"/>
    </row>
    <row r="119" spans="1:33" ht="18.75" customHeight="1">
      <c r="A119" s="1522"/>
      <c r="C119" s="1613"/>
      <c r="D119" s="1600"/>
      <c r="E119" s="1506"/>
      <c r="F119" s="1526"/>
      <c r="G119" s="1550"/>
      <c r="H119" s="1731"/>
      <c r="I119" s="1503" t="s">
        <v>121</v>
      </c>
      <c r="J119" s="1504" t="s">
        <v>1236</v>
      </c>
      <c r="M119" s="1499" t="s">
        <v>121</v>
      </c>
      <c r="N119" s="1504" t="s">
        <v>1237</v>
      </c>
      <c r="Q119" s="1499" t="s">
        <v>121</v>
      </c>
      <c r="R119" s="1504" t="s">
        <v>1293</v>
      </c>
      <c r="X119" s="1534"/>
      <c r="Y119" s="1499" t="s">
        <v>121</v>
      </c>
      <c r="Z119" s="1504" t="s">
        <v>1235</v>
      </c>
      <c r="AA119" s="1532"/>
      <c r="AB119" s="1533"/>
      <c r="AC119" s="1767"/>
      <c r="AD119" s="1768"/>
      <c r="AE119" s="1768"/>
      <c r="AF119" s="1769"/>
      <c r="AG119" s="1612"/>
    </row>
    <row r="120" spans="1:33" ht="19.5" customHeight="1">
      <c r="A120" s="1522"/>
      <c r="C120" s="1613"/>
      <c r="D120" s="1600"/>
      <c r="E120" s="1506"/>
      <c r="F120" s="1526"/>
      <c r="G120" s="1550"/>
      <c r="H120" s="1551" t="s">
        <v>1245</v>
      </c>
      <c r="I120" s="1542" t="s">
        <v>121</v>
      </c>
      <c r="J120" s="1543" t="s">
        <v>1243</v>
      </c>
      <c r="K120" s="1544"/>
      <c r="L120" s="1545"/>
      <c r="M120" s="1546" t="s">
        <v>121</v>
      </c>
      <c r="N120" s="1543" t="s">
        <v>1246</v>
      </c>
      <c r="O120" s="1546"/>
      <c r="P120" s="1543"/>
      <c r="Q120" s="1552"/>
      <c r="R120" s="1552"/>
      <c r="S120" s="1552"/>
      <c r="T120" s="1552"/>
      <c r="U120" s="1552"/>
      <c r="V120" s="1552"/>
      <c r="W120" s="1552"/>
      <c r="X120" s="1553"/>
      <c r="Y120" s="1535"/>
      <c r="Z120" s="1532"/>
      <c r="AA120" s="1532"/>
      <c r="AB120" s="1533"/>
      <c r="AC120" s="1767"/>
      <c r="AD120" s="1768"/>
      <c r="AE120" s="1768"/>
      <c r="AF120" s="1769"/>
    </row>
    <row r="121" spans="1:33" ht="19.5" customHeight="1">
      <c r="A121" s="1602"/>
      <c r="C121" s="1603"/>
      <c r="F121" s="1526"/>
      <c r="G121" s="1550"/>
      <c r="H121" s="1614" t="s">
        <v>1247</v>
      </c>
      <c r="I121" s="1536" t="s">
        <v>121</v>
      </c>
      <c r="J121" s="1537" t="s">
        <v>1243</v>
      </c>
      <c r="K121" s="1555"/>
      <c r="L121" s="1615"/>
      <c r="M121" s="1539" t="s">
        <v>121</v>
      </c>
      <c r="N121" s="1537" t="s">
        <v>1246</v>
      </c>
      <c r="O121" s="1539"/>
      <c r="P121" s="1537"/>
      <c r="Q121" s="1582"/>
      <c r="R121" s="1582"/>
      <c r="S121" s="1582"/>
      <c r="T121" s="1582"/>
      <c r="U121" s="1582"/>
      <c r="V121" s="1582"/>
      <c r="W121" s="1582"/>
      <c r="X121" s="1616"/>
      <c r="Y121" s="1535"/>
      <c r="Z121" s="1532"/>
      <c r="AA121" s="1532"/>
      <c r="AB121" s="1533"/>
      <c r="AC121" s="1767"/>
      <c r="AD121" s="1768"/>
      <c r="AE121" s="1768"/>
      <c r="AF121" s="1769"/>
    </row>
    <row r="122" spans="1:33" ht="18.75" customHeight="1">
      <c r="A122" s="1503" t="s">
        <v>121</v>
      </c>
      <c r="B122" s="1495">
        <v>66</v>
      </c>
      <c r="C122" s="1613" t="s">
        <v>1315</v>
      </c>
      <c r="D122" s="1499" t="s">
        <v>121</v>
      </c>
      <c r="E122" s="1506" t="s">
        <v>1316</v>
      </c>
      <c r="F122" s="1526"/>
      <c r="G122" s="1550"/>
      <c r="H122" s="1558" t="s">
        <v>1317</v>
      </c>
      <c r="I122" s="1542" t="s">
        <v>121</v>
      </c>
      <c r="J122" s="1543" t="s">
        <v>1231</v>
      </c>
      <c r="K122" s="1544"/>
      <c r="L122" s="1546" t="s">
        <v>121</v>
      </c>
      <c r="M122" s="1543" t="s">
        <v>1249</v>
      </c>
      <c r="N122" s="1543"/>
      <c r="O122" s="1578"/>
      <c r="P122" s="1578"/>
      <c r="Q122" s="1578"/>
      <c r="R122" s="1578"/>
      <c r="S122" s="1578"/>
      <c r="T122" s="1578"/>
      <c r="U122" s="1578"/>
      <c r="V122" s="1578"/>
      <c r="W122" s="1578"/>
      <c r="X122" s="1579"/>
      <c r="Y122" s="1535"/>
      <c r="Z122" s="1532"/>
      <c r="AA122" s="1532"/>
      <c r="AB122" s="1533"/>
      <c r="AC122" s="1767"/>
      <c r="AD122" s="1768"/>
      <c r="AE122" s="1768"/>
      <c r="AF122" s="1769"/>
      <c r="AG122" s="1612"/>
    </row>
    <row r="123" spans="1:33" ht="18.75" customHeight="1">
      <c r="A123" s="1522"/>
      <c r="C123" s="1613" t="s">
        <v>1318</v>
      </c>
      <c r="D123" s="1499" t="s">
        <v>121</v>
      </c>
      <c r="E123" s="1506" t="s">
        <v>1319</v>
      </c>
      <c r="F123" s="1526"/>
      <c r="G123" s="1550"/>
      <c r="H123" s="1541" t="s">
        <v>1320</v>
      </c>
      <c r="I123" s="1546" t="s">
        <v>121</v>
      </c>
      <c r="J123" s="1543" t="s">
        <v>1231</v>
      </c>
      <c r="K123" s="1544"/>
      <c r="L123" s="1546" t="s">
        <v>121</v>
      </c>
      <c r="M123" s="1543" t="s">
        <v>1249</v>
      </c>
      <c r="N123" s="1543"/>
      <c r="O123" s="1578"/>
      <c r="P123" s="1578"/>
      <c r="Q123" s="1578"/>
      <c r="R123" s="1578"/>
      <c r="S123" s="1578"/>
      <c r="T123" s="1578"/>
      <c r="U123" s="1578"/>
      <c r="V123" s="1578"/>
      <c r="W123" s="1578"/>
      <c r="X123" s="1579"/>
      <c r="Y123" s="1535"/>
      <c r="Z123" s="1532"/>
      <c r="AA123" s="1532"/>
      <c r="AB123" s="1533"/>
      <c r="AC123" s="1767"/>
      <c r="AD123" s="1768"/>
      <c r="AE123" s="1768"/>
      <c r="AF123" s="1769"/>
    </row>
    <row r="124" spans="1:33" ht="18.75" customHeight="1">
      <c r="A124" s="1522"/>
      <c r="C124" s="1613"/>
      <c r="D124" s="1499" t="s">
        <v>121</v>
      </c>
      <c r="E124" s="1506" t="s">
        <v>1321</v>
      </c>
      <c r="F124" s="1526"/>
      <c r="G124" s="1550"/>
      <c r="H124" s="1541" t="s">
        <v>1308</v>
      </c>
      <c r="I124" s="1546" t="s">
        <v>121</v>
      </c>
      <c r="J124" s="1543" t="s">
        <v>1231</v>
      </c>
      <c r="K124" s="1544"/>
      <c r="L124" s="1546" t="s">
        <v>121</v>
      </c>
      <c r="M124" s="1543" t="s">
        <v>1249</v>
      </c>
      <c r="N124" s="1543"/>
      <c r="O124" s="1578"/>
      <c r="P124" s="1578"/>
      <c r="Q124" s="1578"/>
      <c r="R124" s="1578"/>
      <c r="S124" s="1578"/>
      <c r="T124" s="1578"/>
      <c r="U124" s="1578"/>
      <c r="V124" s="1578"/>
      <c r="W124" s="1578"/>
      <c r="X124" s="1579"/>
      <c r="Y124" s="1535"/>
      <c r="Z124" s="1532"/>
      <c r="AA124" s="1532"/>
      <c r="AB124" s="1533"/>
      <c r="AC124" s="1767"/>
      <c r="AD124" s="1768"/>
      <c r="AE124" s="1768"/>
      <c r="AF124" s="1769"/>
    </row>
    <row r="125" spans="1:33" ht="18.75" customHeight="1">
      <c r="A125" s="1602"/>
      <c r="C125" s="1603"/>
      <c r="F125" s="1526"/>
      <c r="G125" s="1550"/>
      <c r="H125" s="1554" t="s">
        <v>1309</v>
      </c>
      <c r="I125" s="1546" t="s">
        <v>121</v>
      </c>
      <c r="J125" s="1543" t="s">
        <v>1231</v>
      </c>
      <c r="K125" s="1544"/>
      <c r="L125" s="1546" t="s">
        <v>121</v>
      </c>
      <c r="M125" s="1543" t="s">
        <v>1249</v>
      </c>
      <c r="N125" s="1543"/>
      <c r="O125" s="1578"/>
      <c r="P125" s="1578"/>
      <c r="Q125" s="1578"/>
      <c r="R125" s="1578"/>
      <c r="S125" s="1578"/>
      <c r="T125" s="1578"/>
      <c r="U125" s="1578"/>
      <c r="V125" s="1578"/>
      <c r="W125" s="1578"/>
      <c r="X125" s="1579"/>
      <c r="Y125" s="1535"/>
      <c r="Z125" s="1532"/>
      <c r="AA125" s="1532"/>
      <c r="AB125" s="1533"/>
      <c r="AC125" s="1767"/>
      <c r="AD125" s="1768"/>
      <c r="AE125" s="1768"/>
      <c r="AF125" s="1769"/>
    </row>
    <row r="126" spans="1:33" ht="18.75" customHeight="1">
      <c r="A126" s="1602"/>
      <c r="C126" s="1603"/>
      <c r="F126" s="1526"/>
      <c r="G126" s="1550"/>
      <c r="H126" s="1617" t="s">
        <v>1322</v>
      </c>
      <c r="I126" s="1527" t="s">
        <v>121</v>
      </c>
      <c r="J126" s="1737" t="s">
        <v>1231</v>
      </c>
      <c r="K126" s="1737"/>
      <c r="L126" s="1530" t="s">
        <v>121</v>
      </c>
      <c r="M126" s="1737" t="s">
        <v>1249</v>
      </c>
      <c r="N126" s="1737"/>
      <c r="O126" s="1618"/>
      <c r="P126" s="1618"/>
      <c r="Q126" s="1618"/>
      <c r="R126" s="1618"/>
      <c r="S126" s="1618"/>
      <c r="T126" s="1618"/>
      <c r="U126" s="1618"/>
      <c r="V126" s="1618"/>
      <c r="W126" s="1618"/>
      <c r="X126" s="1619"/>
      <c r="Y126" s="1535"/>
      <c r="Z126" s="1532"/>
      <c r="AA126" s="1532"/>
      <c r="AB126" s="1533"/>
      <c r="AC126" s="1767"/>
      <c r="AD126" s="1768"/>
      <c r="AE126" s="1768"/>
      <c r="AF126" s="1769"/>
    </row>
    <row r="127" spans="1:33" ht="18.75" customHeight="1">
      <c r="A127" s="1602"/>
      <c r="C127" s="1603"/>
      <c r="F127" s="1526"/>
      <c r="G127" s="1550"/>
      <c r="H127" s="1554" t="s">
        <v>764</v>
      </c>
      <c r="I127" s="1546" t="s">
        <v>121</v>
      </c>
      <c r="J127" s="1543" t="s">
        <v>1231</v>
      </c>
      <c r="K127" s="1544"/>
      <c r="L127" s="1546" t="s">
        <v>121</v>
      </c>
      <c r="M127" s="1543" t="s">
        <v>1249</v>
      </c>
      <c r="N127" s="1543"/>
      <c r="O127" s="1578"/>
      <c r="P127" s="1578"/>
      <c r="Q127" s="1578"/>
      <c r="R127" s="1578"/>
      <c r="S127" s="1578"/>
      <c r="T127" s="1578"/>
      <c r="U127" s="1578"/>
      <c r="V127" s="1578"/>
      <c r="W127" s="1578"/>
      <c r="X127" s="1579"/>
      <c r="Y127" s="1535"/>
      <c r="Z127" s="1532"/>
      <c r="AA127" s="1532"/>
      <c r="AB127" s="1533"/>
      <c r="AC127" s="1767"/>
      <c r="AD127" s="1768"/>
      <c r="AE127" s="1768"/>
      <c r="AF127" s="1769"/>
    </row>
    <row r="128" spans="1:33" ht="18.75" customHeight="1">
      <c r="A128" s="1562"/>
      <c r="B128" s="1605"/>
      <c r="C128" s="1620"/>
      <c r="D128" s="1621"/>
      <c r="E128" s="1566"/>
      <c r="F128" s="1567"/>
      <c r="G128" s="1622"/>
      <c r="H128" s="1568" t="s">
        <v>1267</v>
      </c>
      <c r="I128" s="1571" t="s">
        <v>121</v>
      </c>
      <c r="J128" s="1570" t="s">
        <v>1231</v>
      </c>
      <c r="K128" s="1570"/>
      <c r="L128" s="1571" t="s">
        <v>121</v>
      </c>
      <c r="M128" s="1570" t="s">
        <v>1312</v>
      </c>
      <c r="N128" s="1570"/>
      <c r="O128" s="1571" t="s">
        <v>121</v>
      </c>
      <c r="P128" s="1570" t="s">
        <v>1313</v>
      </c>
      <c r="Q128" s="1570"/>
      <c r="R128" s="1571" t="s">
        <v>121</v>
      </c>
      <c r="S128" s="1570" t="s">
        <v>1314</v>
      </c>
      <c r="T128" s="1572"/>
      <c r="U128" s="1572"/>
      <c r="V128" s="1572"/>
      <c r="W128" s="1572"/>
      <c r="X128" s="1583"/>
      <c r="Y128" s="1574"/>
      <c r="Z128" s="1575"/>
      <c r="AA128" s="1575"/>
      <c r="AB128" s="1576"/>
      <c r="AC128" s="1770"/>
      <c r="AD128" s="1771"/>
      <c r="AE128" s="1771"/>
      <c r="AF128" s="1772"/>
    </row>
    <row r="129" spans="1:32" ht="18.75" customHeight="1">
      <c r="A129" s="1507"/>
      <c r="B129" s="1586"/>
      <c r="C129" s="1587"/>
      <c r="D129" s="1589"/>
      <c r="E129" s="1502"/>
      <c r="F129" s="1591"/>
      <c r="G129" s="1502"/>
      <c r="H129" s="1623" t="s">
        <v>1227</v>
      </c>
      <c r="I129" s="1513" t="s">
        <v>121</v>
      </c>
      <c r="J129" s="1514" t="s">
        <v>1228</v>
      </c>
      <c r="K129" s="1515"/>
      <c r="L129" s="1516"/>
      <c r="M129" s="1517" t="s">
        <v>121</v>
      </c>
      <c r="N129" s="1514" t="s">
        <v>1229</v>
      </c>
      <c r="O129" s="1518"/>
      <c r="P129" s="1518"/>
      <c r="Q129" s="1518"/>
      <c r="R129" s="1518"/>
      <c r="S129" s="1518"/>
      <c r="T129" s="1518"/>
      <c r="U129" s="1518"/>
      <c r="V129" s="1518"/>
      <c r="W129" s="1518"/>
      <c r="X129" s="1577"/>
      <c r="Y129" s="1520" t="s">
        <v>121</v>
      </c>
      <c r="Z129" s="1500" t="s">
        <v>1230</v>
      </c>
      <c r="AA129" s="1500"/>
      <c r="AB129" s="1521"/>
      <c r="AC129" s="1746"/>
      <c r="AD129" s="1746"/>
      <c r="AE129" s="1746"/>
      <c r="AF129" s="1746"/>
    </row>
    <row r="130" spans="1:32" ht="18.75" customHeight="1">
      <c r="A130" s="1522"/>
      <c r="C130" s="1548"/>
      <c r="D130" s="1549"/>
      <c r="E130" s="1506"/>
      <c r="F130" s="1600"/>
      <c r="G130" s="1506"/>
      <c r="H130" s="1759" t="s">
        <v>90</v>
      </c>
      <c r="I130" s="1527" t="s">
        <v>121</v>
      </c>
      <c r="J130" s="1528" t="s">
        <v>1231</v>
      </c>
      <c r="K130" s="1528"/>
      <c r="L130" s="1581"/>
      <c r="M130" s="1530" t="s">
        <v>121</v>
      </c>
      <c r="N130" s="1528" t="s">
        <v>1232</v>
      </c>
      <c r="O130" s="1528"/>
      <c r="P130" s="1581"/>
      <c r="Q130" s="1530" t="s">
        <v>121</v>
      </c>
      <c r="R130" s="1529" t="s">
        <v>1233</v>
      </c>
      <c r="S130" s="1529"/>
      <c r="T130" s="1529"/>
      <c r="U130" s="1530" t="s">
        <v>121</v>
      </c>
      <c r="V130" s="1529" t="s">
        <v>1234</v>
      </c>
      <c r="W130" s="1529"/>
      <c r="X130" s="1531"/>
      <c r="Y130" s="1499" t="s">
        <v>121</v>
      </c>
      <c r="Z130" s="1504" t="s">
        <v>1235</v>
      </c>
      <c r="AA130" s="1532"/>
      <c r="AB130" s="1533"/>
      <c r="AC130" s="1747"/>
      <c r="AD130" s="1747"/>
      <c r="AE130" s="1747"/>
      <c r="AF130" s="1747"/>
    </row>
    <row r="131" spans="1:32" ht="18.75" customHeight="1">
      <c r="A131" s="1522"/>
      <c r="C131" s="1548"/>
      <c r="D131" s="1549"/>
      <c r="E131" s="1506"/>
      <c r="F131" s="1600"/>
      <c r="G131" s="1506"/>
      <c r="H131" s="1760"/>
      <c r="I131" s="1536" t="s">
        <v>121</v>
      </c>
      <c r="J131" s="1537" t="s">
        <v>1236</v>
      </c>
      <c r="K131" s="1537"/>
      <c r="L131" s="1615"/>
      <c r="M131" s="1539" t="s">
        <v>121</v>
      </c>
      <c r="N131" s="1537" t="s">
        <v>1237</v>
      </c>
      <c r="O131" s="1537"/>
      <c r="P131" s="1615"/>
      <c r="Q131" s="1539" t="s">
        <v>121</v>
      </c>
      <c r="R131" s="1538" t="s">
        <v>1293</v>
      </c>
      <c r="S131" s="1538"/>
      <c r="T131" s="1538"/>
      <c r="U131" s="1538"/>
      <c r="V131" s="1538"/>
      <c r="W131" s="1538"/>
      <c r="X131" s="1540"/>
      <c r="Y131" s="1532"/>
      <c r="Z131" s="1532"/>
      <c r="AA131" s="1532"/>
      <c r="AB131" s="1533"/>
      <c r="AC131" s="1747"/>
      <c r="AD131" s="1747"/>
      <c r="AE131" s="1747"/>
      <c r="AF131" s="1747"/>
    </row>
    <row r="132" spans="1:32" ht="18.75" customHeight="1">
      <c r="A132" s="1522"/>
      <c r="C132" s="1548"/>
      <c r="D132" s="1549"/>
      <c r="E132" s="1506"/>
      <c r="F132" s="1600"/>
      <c r="G132" s="1506"/>
      <c r="H132" s="1624" t="s">
        <v>91</v>
      </c>
      <c r="I132" s="1542" t="s">
        <v>121</v>
      </c>
      <c r="J132" s="1543" t="s">
        <v>1240</v>
      </c>
      <c r="K132" s="1544"/>
      <c r="L132" s="1545"/>
      <c r="M132" s="1546" t="s">
        <v>121</v>
      </c>
      <c r="N132" s="1543" t="s">
        <v>1241</v>
      </c>
      <c r="O132" s="1552"/>
      <c r="P132" s="1552"/>
      <c r="Q132" s="1552"/>
      <c r="R132" s="1552"/>
      <c r="S132" s="1552"/>
      <c r="T132" s="1552"/>
      <c r="U132" s="1552"/>
      <c r="V132" s="1552"/>
      <c r="W132" s="1552"/>
      <c r="X132" s="1553"/>
      <c r="Y132" s="1532"/>
      <c r="Z132" s="1532"/>
      <c r="AA132" s="1532"/>
      <c r="AB132" s="1533"/>
      <c r="AC132" s="1747"/>
      <c r="AD132" s="1747"/>
      <c r="AE132" s="1747"/>
      <c r="AF132" s="1747"/>
    </row>
    <row r="133" spans="1:32" ht="19.5" customHeight="1">
      <c r="A133" s="1522"/>
      <c r="C133" s="1548"/>
      <c r="D133" s="1549"/>
      <c r="E133" s="1506"/>
      <c r="F133" s="1600"/>
      <c r="G133" s="1550"/>
      <c r="H133" s="1551" t="s">
        <v>1245</v>
      </c>
      <c r="I133" s="1542" t="s">
        <v>121</v>
      </c>
      <c r="J133" s="1543" t="s">
        <v>1243</v>
      </c>
      <c r="K133" s="1544"/>
      <c r="L133" s="1545"/>
      <c r="M133" s="1546" t="s">
        <v>121</v>
      </c>
      <c r="N133" s="1543" t="s">
        <v>1246</v>
      </c>
      <c r="O133" s="1546"/>
      <c r="P133" s="1543"/>
      <c r="Q133" s="1552"/>
      <c r="R133" s="1552"/>
      <c r="S133" s="1552"/>
      <c r="T133" s="1552"/>
      <c r="U133" s="1552"/>
      <c r="V133" s="1552"/>
      <c r="W133" s="1552"/>
      <c r="X133" s="1553"/>
      <c r="Y133" s="1532"/>
      <c r="Z133" s="1532"/>
      <c r="AA133" s="1532"/>
      <c r="AB133" s="1533"/>
      <c r="AC133" s="1747"/>
      <c r="AD133" s="1747"/>
      <c r="AE133" s="1747"/>
      <c r="AF133" s="1747"/>
    </row>
    <row r="134" spans="1:32" ht="19.5" customHeight="1">
      <c r="A134" s="1602"/>
      <c r="C134" s="1603"/>
      <c r="D134" s="1549"/>
      <c r="E134" s="1534"/>
      <c r="H134" s="1551" t="s">
        <v>1247</v>
      </c>
      <c r="I134" s="1542" t="s">
        <v>121</v>
      </c>
      <c r="J134" s="1543" t="s">
        <v>1243</v>
      </c>
      <c r="K134" s="1544"/>
      <c r="L134" s="1545"/>
      <c r="M134" s="1546" t="s">
        <v>121</v>
      </c>
      <c r="N134" s="1543" t="s">
        <v>1246</v>
      </c>
      <c r="O134" s="1546"/>
      <c r="P134" s="1543"/>
      <c r="Q134" s="1552"/>
      <c r="R134" s="1552"/>
      <c r="S134" s="1552"/>
      <c r="T134" s="1552"/>
      <c r="U134" s="1552"/>
      <c r="V134" s="1552"/>
      <c r="W134" s="1552"/>
      <c r="X134" s="1553"/>
      <c r="Y134" s="1532"/>
      <c r="Z134" s="1532"/>
      <c r="AA134" s="1532"/>
      <c r="AB134" s="1533"/>
      <c r="AC134" s="1747"/>
      <c r="AD134" s="1747"/>
      <c r="AE134" s="1747"/>
      <c r="AF134" s="1747"/>
    </row>
    <row r="135" spans="1:32" ht="18.75" customHeight="1">
      <c r="A135" s="1503" t="s">
        <v>121</v>
      </c>
      <c r="C135" s="1603"/>
      <c r="D135" s="1549"/>
      <c r="E135" s="1534"/>
      <c r="H135" s="1624" t="s">
        <v>140</v>
      </c>
      <c r="I135" s="1542" t="s">
        <v>121</v>
      </c>
      <c r="J135" s="1543" t="s">
        <v>1231</v>
      </c>
      <c r="K135" s="1544"/>
      <c r="L135" s="1546" t="s">
        <v>121</v>
      </c>
      <c r="M135" s="1543" t="s">
        <v>1249</v>
      </c>
      <c r="N135" s="1552"/>
      <c r="O135" s="1552"/>
      <c r="P135" s="1552"/>
      <c r="Q135" s="1552"/>
      <c r="R135" s="1552"/>
      <c r="S135" s="1552"/>
      <c r="T135" s="1552"/>
      <c r="U135" s="1552"/>
      <c r="V135" s="1552"/>
      <c r="W135" s="1552"/>
      <c r="X135" s="1553"/>
      <c r="Y135" s="1532"/>
      <c r="Z135" s="1532"/>
      <c r="AA135" s="1532"/>
      <c r="AB135" s="1533"/>
      <c r="AC135" s="1747"/>
      <c r="AD135" s="1747"/>
      <c r="AE135" s="1747"/>
      <c r="AF135" s="1747"/>
    </row>
    <row r="136" spans="1:32" ht="18.75" customHeight="1">
      <c r="A136" s="1522"/>
      <c r="B136" s="1495">
        <v>22</v>
      </c>
      <c r="C136" s="1548" t="s">
        <v>1323</v>
      </c>
      <c r="D136" s="1503" t="s">
        <v>121</v>
      </c>
      <c r="E136" s="1506" t="s">
        <v>1324</v>
      </c>
      <c r="F136" s="1499" t="s">
        <v>121</v>
      </c>
      <c r="G136" s="1506" t="s">
        <v>1255</v>
      </c>
      <c r="H136" s="1624" t="s">
        <v>1251</v>
      </c>
      <c r="I136" s="1542" t="s">
        <v>121</v>
      </c>
      <c r="J136" s="1543" t="s">
        <v>1231</v>
      </c>
      <c r="K136" s="1544"/>
      <c r="L136" s="1546" t="s">
        <v>121</v>
      </c>
      <c r="M136" s="1543" t="s">
        <v>1249</v>
      </c>
      <c r="N136" s="1552"/>
      <c r="O136" s="1552"/>
      <c r="P136" s="1552"/>
      <c r="Q136" s="1552"/>
      <c r="R136" s="1552"/>
      <c r="S136" s="1552"/>
      <c r="T136" s="1552"/>
      <c r="U136" s="1552"/>
      <c r="V136" s="1552"/>
      <c r="W136" s="1552"/>
      <c r="X136" s="1553"/>
      <c r="Y136" s="1532"/>
      <c r="Z136" s="1532"/>
      <c r="AA136" s="1532"/>
      <c r="AB136" s="1533"/>
      <c r="AC136" s="1747"/>
      <c r="AD136" s="1747"/>
      <c r="AE136" s="1747"/>
      <c r="AF136" s="1747"/>
    </row>
    <row r="137" spans="1:32" ht="18.75" customHeight="1">
      <c r="A137" s="1522"/>
      <c r="C137" s="1548"/>
      <c r="D137" s="1503" t="s">
        <v>121</v>
      </c>
      <c r="E137" s="1506" t="s">
        <v>1325</v>
      </c>
      <c r="F137" s="1499" t="s">
        <v>121</v>
      </c>
      <c r="G137" s="1506" t="s">
        <v>1260</v>
      </c>
      <c r="H137" s="1624" t="s">
        <v>1307</v>
      </c>
      <c r="I137" s="1542" t="s">
        <v>121</v>
      </c>
      <c r="J137" s="1543" t="s">
        <v>1231</v>
      </c>
      <c r="K137" s="1544"/>
      <c r="L137" s="1546" t="s">
        <v>121</v>
      </c>
      <c r="M137" s="1543" t="s">
        <v>1249</v>
      </c>
      <c r="N137" s="1552"/>
      <c r="O137" s="1552"/>
      <c r="P137" s="1552"/>
      <c r="Q137" s="1552"/>
      <c r="R137" s="1552"/>
      <c r="S137" s="1552"/>
      <c r="T137" s="1552"/>
      <c r="U137" s="1552"/>
      <c r="V137" s="1552"/>
      <c r="W137" s="1552"/>
      <c r="X137" s="1553"/>
      <c r="Y137" s="1532"/>
      <c r="Z137" s="1532"/>
      <c r="AA137" s="1532"/>
      <c r="AB137" s="1533"/>
      <c r="AC137" s="1747"/>
      <c r="AD137" s="1747"/>
      <c r="AE137" s="1747"/>
      <c r="AF137" s="1747"/>
    </row>
    <row r="138" spans="1:32" ht="18.75" customHeight="1">
      <c r="A138" s="1522"/>
      <c r="C138" s="1548"/>
      <c r="D138" s="1549"/>
      <c r="E138" s="1506"/>
      <c r="F138" s="1600"/>
      <c r="G138" s="1506"/>
      <c r="H138" s="1624" t="s">
        <v>1256</v>
      </c>
      <c r="I138" s="1542" t="s">
        <v>121</v>
      </c>
      <c r="J138" s="1543" t="s">
        <v>1231</v>
      </c>
      <c r="K138" s="1543"/>
      <c r="L138" s="1546" t="s">
        <v>121</v>
      </c>
      <c r="M138" s="1543" t="s">
        <v>1257</v>
      </c>
      <c r="N138" s="1543"/>
      <c r="O138" s="1546" t="s">
        <v>121</v>
      </c>
      <c r="P138" s="1543" t="s">
        <v>1258</v>
      </c>
      <c r="Q138" s="1552"/>
      <c r="R138" s="1552"/>
      <c r="S138" s="1552"/>
      <c r="T138" s="1552"/>
      <c r="U138" s="1552"/>
      <c r="V138" s="1552"/>
      <c r="W138" s="1552"/>
      <c r="X138" s="1553"/>
      <c r="Y138" s="1532"/>
      <c r="Z138" s="1532"/>
      <c r="AA138" s="1532"/>
      <c r="AB138" s="1533"/>
      <c r="AC138" s="1747"/>
      <c r="AD138" s="1747"/>
      <c r="AE138" s="1747"/>
      <c r="AF138" s="1747"/>
    </row>
    <row r="139" spans="1:32" ht="18.75" customHeight="1">
      <c r="A139" s="1522"/>
      <c r="C139" s="1548"/>
      <c r="D139" s="1549"/>
      <c r="E139" s="1506"/>
      <c r="F139" s="1600"/>
      <c r="G139" s="1506"/>
      <c r="H139" s="1624" t="s">
        <v>1326</v>
      </c>
      <c r="I139" s="1542" t="s">
        <v>121</v>
      </c>
      <c r="J139" s="1543" t="s">
        <v>1240</v>
      </c>
      <c r="K139" s="1544"/>
      <c r="L139" s="1545"/>
      <c r="M139" s="1546" t="s">
        <v>121</v>
      </c>
      <c r="N139" s="1543" t="s">
        <v>1241</v>
      </c>
      <c r="O139" s="1552"/>
      <c r="P139" s="1552"/>
      <c r="Q139" s="1552"/>
      <c r="R139" s="1552"/>
      <c r="S139" s="1552"/>
      <c r="T139" s="1552"/>
      <c r="U139" s="1552"/>
      <c r="V139" s="1552"/>
      <c r="W139" s="1552"/>
      <c r="X139" s="1553"/>
      <c r="Y139" s="1532"/>
      <c r="Z139" s="1532"/>
      <c r="AA139" s="1532"/>
      <c r="AB139" s="1533"/>
      <c r="AC139" s="1747"/>
      <c r="AD139" s="1747"/>
      <c r="AE139" s="1747"/>
      <c r="AF139" s="1747"/>
    </row>
    <row r="140" spans="1:32" ht="19.5" customHeight="1">
      <c r="A140" s="1522"/>
      <c r="C140" s="1548"/>
      <c r="D140" s="1549"/>
      <c r="E140" s="1506"/>
      <c r="F140" s="1600"/>
      <c r="G140" s="1550"/>
      <c r="H140" s="1551" t="s">
        <v>1327</v>
      </c>
      <c r="I140" s="1542" t="s">
        <v>121</v>
      </c>
      <c r="J140" s="1543" t="s">
        <v>1231</v>
      </c>
      <c r="K140" s="1543"/>
      <c r="L140" s="1546" t="s">
        <v>121</v>
      </c>
      <c r="M140" s="1543" t="s">
        <v>1249</v>
      </c>
      <c r="N140" s="1543"/>
      <c r="O140" s="1552"/>
      <c r="P140" s="1543"/>
      <c r="Q140" s="1552"/>
      <c r="R140" s="1552"/>
      <c r="S140" s="1552"/>
      <c r="T140" s="1552"/>
      <c r="U140" s="1552"/>
      <c r="V140" s="1552"/>
      <c r="W140" s="1552"/>
      <c r="X140" s="1553"/>
      <c r="Y140" s="1532"/>
      <c r="Z140" s="1532"/>
      <c r="AA140" s="1532"/>
      <c r="AB140" s="1533"/>
      <c r="AC140" s="1747"/>
      <c r="AD140" s="1747"/>
      <c r="AE140" s="1747"/>
      <c r="AF140" s="1747"/>
    </row>
    <row r="141" spans="1:32" ht="18.75" customHeight="1">
      <c r="A141" s="1522"/>
      <c r="C141" s="1548"/>
      <c r="D141" s="1549"/>
      <c r="E141" s="1506"/>
      <c r="F141" s="1600"/>
      <c r="G141" s="1506"/>
      <c r="H141" s="1624" t="s">
        <v>145</v>
      </c>
      <c r="I141" s="1542" t="s">
        <v>121</v>
      </c>
      <c r="J141" s="1543" t="s">
        <v>1231</v>
      </c>
      <c r="K141" s="1544"/>
      <c r="L141" s="1546" t="s">
        <v>121</v>
      </c>
      <c r="M141" s="1543" t="s">
        <v>1249</v>
      </c>
      <c r="N141" s="1552"/>
      <c r="O141" s="1552"/>
      <c r="P141" s="1552"/>
      <c r="Q141" s="1552"/>
      <c r="R141" s="1552"/>
      <c r="S141" s="1552"/>
      <c r="T141" s="1552"/>
      <c r="U141" s="1552"/>
      <c r="V141" s="1552"/>
      <c r="W141" s="1552"/>
      <c r="X141" s="1553"/>
      <c r="Y141" s="1532"/>
      <c r="Z141" s="1532"/>
      <c r="AA141" s="1532"/>
      <c r="AB141" s="1533"/>
      <c r="AC141" s="1747"/>
      <c r="AD141" s="1747"/>
      <c r="AE141" s="1747"/>
      <c r="AF141" s="1747"/>
    </row>
    <row r="142" spans="1:32" ht="18.75" customHeight="1">
      <c r="A142" s="1602"/>
      <c r="C142" s="1603"/>
      <c r="D142" s="1549"/>
      <c r="E142" s="1534"/>
      <c r="H142" s="1624" t="s">
        <v>1328</v>
      </c>
      <c r="I142" s="1542" t="s">
        <v>121</v>
      </c>
      <c r="J142" s="1543" t="s">
        <v>1231</v>
      </c>
      <c r="K142" s="1543"/>
      <c r="L142" s="1546" t="s">
        <v>121</v>
      </c>
      <c r="M142" s="1543" t="s">
        <v>1257</v>
      </c>
      <c r="N142" s="1543"/>
      <c r="O142" s="1546" t="s">
        <v>121</v>
      </c>
      <c r="P142" s="1543" t="s">
        <v>1258</v>
      </c>
      <c r="Q142" s="1552"/>
      <c r="R142" s="1552"/>
      <c r="S142" s="1552"/>
      <c r="T142" s="1552"/>
      <c r="U142" s="1552"/>
      <c r="V142" s="1552"/>
      <c r="W142" s="1552"/>
      <c r="X142" s="1553"/>
      <c r="Y142" s="1532"/>
      <c r="Z142" s="1532"/>
      <c r="AA142" s="1532"/>
      <c r="AB142" s="1533"/>
      <c r="AC142" s="1747"/>
      <c r="AD142" s="1747"/>
      <c r="AE142" s="1747"/>
      <c r="AF142" s="1747"/>
    </row>
    <row r="143" spans="1:32" ht="18.75" customHeight="1">
      <c r="A143" s="1602"/>
      <c r="C143" s="1603"/>
      <c r="D143" s="1549"/>
      <c r="E143" s="1534"/>
      <c r="H143" s="1559" t="s">
        <v>1266</v>
      </c>
      <c r="I143" s="1542" t="s">
        <v>121</v>
      </c>
      <c r="J143" s="1543" t="s">
        <v>1231</v>
      </c>
      <c r="K143" s="1543"/>
      <c r="L143" s="1546" t="s">
        <v>121</v>
      </c>
      <c r="M143" s="1543" t="s">
        <v>1257</v>
      </c>
      <c r="N143" s="1543"/>
      <c r="O143" s="1546" t="s">
        <v>121</v>
      </c>
      <c r="P143" s="1543" t="s">
        <v>1258</v>
      </c>
      <c r="Q143" s="1552"/>
      <c r="R143" s="1552"/>
      <c r="S143" s="1552"/>
      <c r="T143" s="1552"/>
      <c r="U143" s="1560"/>
      <c r="V143" s="1560"/>
      <c r="W143" s="1560"/>
      <c r="X143" s="1561"/>
      <c r="Y143" s="1532"/>
      <c r="Z143" s="1532"/>
      <c r="AA143" s="1532"/>
      <c r="AB143" s="1533"/>
      <c r="AC143" s="1747"/>
      <c r="AD143" s="1747"/>
      <c r="AE143" s="1747"/>
      <c r="AF143" s="1747"/>
    </row>
    <row r="144" spans="1:32" ht="18.75" customHeight="1">
      <c r="A144" s="1562"/>
      <c r="C144" s="1606"/>
      <c r="D144" s="1608"/>
      <c r="E144" s="1566"/>
      <c r="F144" s="1600"/>
      <c r="G144" s="1506"/>
      <c r="H144" s="1625" t="s">
        <v>1267</v>
      </c>
      <c r="I144" s="1542" t="s">
        <v>121</v>
      </c>
      <c r="J144" s="1543" t="s">
        <v>1231</v>
      </c>
      <c r="K144" s="1543"/>
      <c r="L144" s="1546" t="s">
        <v>121</v>
      </c>
      <c r="M144" s="1543" t="s">
        <v>1268</v>
      </c>
      <c r="N144" s="1543"/>
      <c r="O144" s="1546" t="s">
        <v>121</v>
      </c>
      <c r="P144" s="1543" t="s">
        <v>1269</v>
      </c>
      <c r="Q144" s="1578"/>
      <c r="R144" s="1546" t="s">
        <v>121</v>
      </c>
      <c r="S144" s="1543" t="s">
        <v>1270</v>
      </c>
      <c r="T144" s="1578"/>
      <c r="U144" s="1578"/>
      <c r="V144" s="1578"/>
      <c r="W144" s="1578"/>
      <c r="X144" s="1579"/>
      <c r="Y144" s="1532"/>
      <c r="Z144" s="1532"/>
      <c r="AA144" s="1532"/>
      <c r="AB144" s="1533"/>
      <c r="AC144" s="1747"/>
      <c r="AD144" s="1747"/>
      <c r="AE144" s="1747"/>
      <c r="AF144" s="1747"/>
    </row>
    <row r="145" spans="1:33" ht="18.75" customHeight="1">
      <c r="A145" s="1507"/>
      <c r="B145" s="1586"/>
      <c r="C145" s="1587"/>
      <c r="D145" s="1589"/>
      <c r="E145" s="1502"/>
      <c r="F145" s="1591"/>
      <c r="G145" s="1502"/>
      <c r="H145" s="1512" t="s">
        <v>1227</v>
      </c>
      <c r="I145" s="1513" t="s">
        <v>121</v>
      </c>
      <c r="J145" s="1514" t="s">
        <v>1228</v>
      </c>
      <c r="K145" s="1515"/>
      <c r="L145" s="1516"/>
      <c r="M145" s="1517" t="s">
        <v>121</v>
      </c>
      <c r="N145" s="1514" t="s">
        <v>1229</v>
      </c>
      <c r="O145" s="1626"/>
      <c r="P145" s="1515"/>
      <c r="Q145" s="1515"/>
      <c r="R145" s="1515"/>
      <c r="S145" s="1515"/>
      <c r="T145" s="1515"/>
      <c r="U145" s="1515"/>
      <c r="V145" s="1515"/>
      <c r="W145" s="1515"/>
      <c r="X145" s="1519"/>
      <c r="Y145" s="1592" t="s">
        <v>121</v>
      </c>
      <c r="Z145" s="1500" t="s">
        <v>1230</v>
      </c>
      <c r="AA145" s="1500"/>
      <c r="AB145" s="1521"/>
      <c r="AC145" s="1720"/>
      <c r="AD145" s="1721"/>
      <c r="AE145" s="1721"/>
      <c r="AF145" s="1722"/>
      <c r="AG145" s="1612"/>
    </row>
    <row r="146" spans="1:33" ht="18.75" customHeight="1">
      <c r="A146" s="1522"/>
      <c r="C146" s="1548"/>
      <c r="D146" s="1549"/>
      <c r="E146" s="1506"/>
      <c r="F146" s="1600"/>
      <c r="G146" s="1506"/>
      <c r="H146" s="1730" t="s">
        <v>90</v>
      </c>
      <c r="I146" s="1499" t="s">
        <v>121</v>
      </c>
      <c r="J146" s="1504" t="s">
        <v>1231</v>
      </c>
      <c r="K146" s="1504"/>
      <c r="L146" s="1600"/>
      <c r="M146" s="1499" t="s">
        <v>121</v>
      </c>
      <c r="N146" s="1504" t="s">
        <v>1232</v>
      </c>
      <c r="O146" s="1504"/>
      <c r="P146" s="1600"/>
      <c r="Q146" s="1499" t="s">
        <v>121</v>
      </c>
      <c r="R146" s="1494" t="s">
        <v>1233</v>
      </c>
      <c r="U146" s="1499" t="s">
        <v>121</v>
      </c>
      <c r="V146" s="1494" t="s">
        <v>1234</v>
      </c>
      <c r="X146" s="1534"/>
      <c r="Y146" s="1499" t="s">
        <v>121</v>
      </c>
      <c r="Z146" s="1504" t="s">
        <v>1235</v>
      </c>
      <c r="AA146" s="1532"/>
      <c r="AB146" s="1533"/>
      <c r="AC146" s="1723"/>
      <c r="AD146" s="1724"/>
      <c r="AE146" s="1724"/>
      <c r="AF146" s="1725"/>
    </row>
    <row r="147" spans="1:33" ht="18.75" customHeight="1">
      <c r="A147" s="1522"/>
      <c r="C147" s="1548"/>
      <c r="D147" s="1549"/>
      <c r="E147" s="1506"/>
      <c r="F147" s="1600"/>
      <c r="G147" s="1506"/>
      <c r="H147" s="1732"/>
      <c r="I147" s="1536" t="s">
        <v>121</v>
      </c>
      <c r="J147" s="1537" t="s">
        <v>1236</v>
      </c>
      <c r="K147" s="1538"/>
      <c r="L147" s="1538"/>
      <c r="M147" s="1539" t="s">
        <v>121</v>
      </c>
      <c r="N147" s="1537" t="s">
        <v>1237</v>
      </c>
      <c r="O147" s="1538"/>
      <c r="P147" s="1538"/>
      <c r="Q147" s="1539" t="s">
        <v>121</v>
      </c>
      <c r="R147" s="1537" t="s">
        <v>1293</v>
      </c>
      <c r="S147" s="1538"/>
      <c r="T147" s="1538"/>
      <c r="U147" s="1538"/>
      <c r="V147" s="1538"/>
      <c r="W147" s="1538"/>
      <c r="X147" s="1540"/>
      <c r="Y147" s="1535"/>
      <c r="Z147" s="1532"/>
      <c r="AA147" s="1532"/>
      <c r="AB147" s="1533"/>
      <c r="AC147" s="1723"/>
      <c r="AD147" s="1724"/>
      <c r="AE147" s="1724"/>
      <c r="AF147" s="1725"/>
    </row>
    <row r="148" spans="1:33" ht="18.75" customHeight="1">
      <c r="A148" s="1522"/>
      <c r="C148" s="1548"/>
      <c r="D148" s="1549"/>
      <c r="E148" s="1506"/>
      <c r="F148" s="1600"/>
      <c r="G148" s="1506"/>
      <c r="H148" s="1541" t="s">
        <v>91</v>
      </c>
      <c r="I148" s="1542" t="s">
        <v>121</v>
      </c>
      <c r="J148" s="1543" t="s">
        <v>1240</v>
      </c>
      <c r="K148" s="1544"/>
      <c r="L148" s="1545"/>
      <c r="M148" s="1546" t="s">
        <v>121</v>
      </c>
      <c r="N148" s="1543" t="s">
        <v>1241</v>
      </c>
      <c r="O148" s="1552"/>
      <c r="P148" s="1544"/>
      <c r="Q148" s="1544"/>
      <c r="R148" s="1544"/>
      <c r="S148" s="1544"/>
      <c r="T148" s="1544"/>
      <c r="U148" s="1544"/>
      <c r="V148" s="1544"/>
      <c r="W148" s="1544"/>
      <c r="X148" s="1547"/>
      <c r="Y148" s="1535"/>
      <c r="Z148" s="1532"/>
      <c r="AA148" s="1532"/>
      <c r="AB148" s="1533"/>
      <c r="AC148" s="1723"/>
      <c r="AD148" s="1724"/>
      <c r="AE148" s="1724"/>
      <c r="AF148" s="1725"/>
    </row>
    <row r="149" spans="1:33" ht="19.5" customHeight="1">
      <c r="A149" s="1522"/>
      <c r="C149" s="1548"/>
      <c r="D149" s="1549"/>
      <c r="E149" s="1506"/>
      <c r="F149" s="1600"/>
      <c r="G149" s="1550"/>
      <c r="H149" s="1551" t="s">
        <v>1245</v>
      </c>
      <c r="I149" s="1542" t="s">
        <v>121</v>
      </c>
      <c r="J149" s="1543" t="s">
        <v>1243</v>
      </c>
      <c r="K149" s="1544"/>
      <c r="L149" s="1545"/>
      <c r="M149" s="1546" t="s">
        <v>121</v>
      </c>
      <c r="N149" s="1543" t="s">
        <v>1246</v>
      </c>
      <c r="O149" s="1546"/>
      <c r="P149" s="1543"/>
      <c r="Q149" s="1552"/>
      <c r="R149" s="1552"/>
      <c r="S149" s="1552"/>
      <c r="T149" s="1552"/>
      <c r="U149" s="1552"/>
      <c r="V149" s="1552"/>
      <c r="W149" s="1552"/>
      <c r="X149" s="1553"/>
      <c r="Y149" s="1532"/>
      <c r="Z149" s="1532"/>
      <c r="AA149" s="1532"/>
      <c r="AB149" s="1533"/>
      <c r="AC149" s="1723"/>
      <c r="AD149" s="1724"/>
      <c r="AE149" s="1724"/>
      <c r="AF149" s="1725"/>
    </row>
    <row r="150" spans="1:33" s="702" customFormat="1" ht="19.5" customHeight="1">
      <c r="A150" s="1522"/>
      <c r="B150" s="1495"/>
      <c r="C150" s="1548"/>
      <c r="D150" s="1549"/>
      <c r="E150" s="1506"/>
      <c r="F150" s="1600"/>
      <c r="G150" s="1550"/>
      <c r="H150" s="1551" t="s">
        <v>1247</v>
      </c>
      <c r="I150" s="1536" t="s">
        <v>121</v>
      </c>
      <c r="J150" s="1537" t="s">
        <v>1243</v>
      </c>
      <c r="K150" s="1555"/>
      <c r="L150" s="1615"/>
      <c r="M150" s="1539" t="s">
        <v>121</v>
      </c>
      <c r="N150" s="1537" t="s">
        <v>1246</v>
      </c>
      <c r="O150" s="1539"/>
      <c r="P150" s="1537"/>
      <c r="Q150" s="1582"/>
      <c r="R150" s="1582"/>
      <c r="S150" s="1582"/>
      <c r="T150" s="1582"/>
      <c r="U150" s="1582"/>
      <c r="V150" s="1582"/>
      <c r="W150" s="1582"/>
      <c r="X150" s="1616"/>
      <c r="Y150" s="1499"/>
      <c r="Z150" s="1504"/>
      <c r="AA150" s="1532"/>
      <c r="AB150" s="1533"/>
      <c r="AC150" s="1723"/>
      <c r="AD150" s="1724"/>
      <c r="AE150" s="1724"/>
      <c r="AF150" s="1725"/>
      <c r="AG150" s="1494"/>
    </row>
    <row r="151" spans="1:33" ht="18.75" customHeight="1">
      <c r="A151" s="1602"/>
      <c r="C151" s="1603"/>
      <c r="D151" s="1549"/>
      <c r="E151" s="1534"/>
      <c r="H151" s="1541" t="s">
        <v>140</v>
      </c>
      <c r="I151" s="1542" t="s">
        <v>121</v>
      </c>
      <c r="J151" s="1543" t="s">
        <v>1231</v>
      </c>
      <c r="K151" s="1544"/>
      <c r="L151" s="1546" t="s">
        <v>121</v>
      </c>
      <c r="M151" s="1543" t="s">
        <v>1249</v>
      </c>
      <c r="N151" s="1578"/>
      <c r="O151" s="1544"/>
      <c r="P151" s="1544"/>
      <c r="Q151" s="1544"/>
      <c r="R151" s="1544"/>
      <c r="S151" s="1544"/>
      <c r="T151" s="1544"/>
      <c r="U151" s="1544"/>
      <c r="V151" s="1544"/>
      <c r="W151" s="1544"/>
      <c r="X151" s="1547"/>
      <c r="Y151" s="1535"/>
      <c r="Z151" s="1532"/>
      <c r="AA151" s="1532"/>
      <c r="AB151" s="1533"/>
      <c r="AC151" s="1723"/>
      <c r="AD151" s="1724"/>
      <c r="AE151" s="1724"/>
      <c r="AF151" s="1725"/>
    </row>
    <row r="152" spans="1:33" ht="18.75" customHeight="1">
      <c r="A152" s="1503" t="s">
        <v>121</v>
      </c>
      <c r="B152" s="1495">
        <v>25</v>
      </c>
      <c r="C152" s="1548" t="s">
        <v>542</v>
      </c>
      <c r="D152" s="1503" t="s">
        <v>121</v>
      </c>
      <c r="E152" s="1506" t="s">
        <v>1324</v>
      </c>
      <c r="F152" s="1499" t="s">
        <v>121</v>
      </c>
      <c r="G152" s="1506" t="s">
        <v>1255</v>
      </c>
      <c r="H152" s="1541" t="s">
        <v>1320</v>
      </c>
      <c r="I152" s="1542" t="s">
        <v>121</v>
      </c>
      <c r="J152" s="1543" t="s">
        <v>1231</v>
      </c>
      <c r="K152" s="1544"/>
      <c r="L152" s="1546" t="s">
        <v>121</v>
      </c>
      <c r="M152" s="1543" t="s">
        <v>1249</v>
      </c>
      <c r="N152" s="1578"/>
      <c r="O152" s="1544"/>
      <c r="P152" s="1544"/>
      <c r="Q152" s="1544"/>
      <c r="R152" s="1544"/>
      <c r="S152" s="1544"/>
      <c r="T152" s="1544"/>
      <c r="U152" s="1544"/>
      <c r="V152" s="1544"/>
      <c r="W152" s="1544"/>
      <c r="X152" s="1547"/>
      <c r="Y152" s="1535"/>
      <c r="Z152" s="1532"/>
      <c r="AA152" s="1532"/>
      <c r="AB152" s="1533"/>
      <c r="AC152" s="1723"/>
      <c r="AD152" s="1724"/>
      <c r="AE152" s="1724"/>
      <c r="AF152" s="1725"/>
    </row>
    <row r="153" spans="1:33" ht="18.75" customHeight="1">
      <c r="A153" s="1522"/>
      <c r="C153" s="1548"/>
      <c r="D153" s="1503" t="s">
        <v>121</v>
      </c>
      <c r="E153" s="1506" t="s">
        <v>1325</v>
      </c>
      <c r="F153" s="1499" t="s">
        <v>121</v>
      </c>
      <c r="G153" s="1506" t="s">
        <v>1260</v>
      </c>
      <c r="H153" s="1541" t="s">
        <v>1256</v>
      </c>
      <c r="I153" s="1542" t="s">
        <v>121</v>
      </c>
      <c r="J153" s="1543" t="s">
        <v>1231</v>
      </c>
      <c r="K153" s="1543"/>
      <c r="L153" s="1539" t="s">
        <v>121</v>
      </c>
      <c r="M153" s="1543" t="s">
        <v>1257</v>
      </c>
      <c r="N153" s="1543"/>
      <c r="O153" s="1546" t="s">
        <v>121</v>
      </c>
      <c r="P153" s="1543" t="s">
        <v>1258</v>
      </c>
      <c r="Q153" s="1552"/>
      <c r="R153" s="1543"/>
      <c r="S153" s="1543"/>
      <c r="T153" s="1543"/>
      <c r="U153" s="1543"/>
      <c r="V153" s="1543"/>
      <c r="W153" s="1543"/>
      <c r="X153" s="1556"/>
      <c r="Y153" s="1535"/>
      <c r="Z153" s="1532"/>
      <c r="AA153" s="1532"/>
      <c r="AB153" s="1533"/>
      <c r="AC153" s="1723"/>
      <c r="AD153" s="1724"/>
      <c r="AE153" s="1724"/>
      <c r="AF153" s="1725"/>
    </row>
    <row r="154" spans="1:33" ht="18.75" customHeight="1">
      <c r="A154" s="1522"/>
      <c r="C154" s="1548"/>
      <c r="D154" s="1503"/>
      <c r="E154" s="1506"/>
      <c r="F154" s="1499"/>
      <c r="G154" s="1506"/>
      <c r="H154" s="1541" t="s">
        <v>1326</v>
      </c>
      <c r="I154" s="1542" t="s">
        <v>121</v>
      </c>
      <c r="J154" s="1543" t="s">
        <v>1240</v>
      </c>
      <c r="K154" s="1544"/>
      <c r="L154" s="1545"/>
      <c r="M154" s="1546" t="s">
        <v>121</v>
      </c>
      <c r="N154" s="1543" t="s">
        <v>1241</v>
      </c>
      <c r="O154" s="1552"/>
      <c r="P154" s="1544"/>
      <c r="Q154" s="1544"/>
      <c r="R154" s="1544"/>
      <c r="S154" s="1544"/>
      <c r="T154" s="1544"/>
      <c r="U154" s="1544"/>
      <c r="V154" s="1544"/>
      <c r="W154" s="1544"/>
      <c r="X154" s="1547"/>
      <c r="Y154" s="1535"/>
      <c r="Z154" s="1532"/>
      <c r="AA154" s="1532"/>
      <c r="AB154" s="1533"/>
      <c r="AC154" s="1723"/>
      <c r="AD154" s="1724"/>
      <c r="AE154" s="1724"/>
      <c r="AF154" s="1725"/>
    </row>
    <row r="155" spans="1:33" ht="19.5" customHeight="1">
      <c r="A155" s="1522"/>
      <c r="C155" s="1548"/>
      <c r="D155" s="1549"/>
      <c r="E155" s="1506"/>
      <c r="F155" s="1600"/>
      <c r="G155" s="1550"/>
      <c r="H155" s="1551" t="s">
        <v>1327</v>
      </c>
      <c r="I155" s="1542" t="s">
        <v>121</v>
      </c>
      <c r="J155" s="1543" t="s">
        <v>1231</v>
      </c>
      <c r="K155" s="1543"/>
      <c r="L155" s="1546" t="s">
        <v>121</v>
      </c>
      <c r="M155" s="1543" t="s">
        <v>1249</v>
      </c>
      <c r="N155" s="1543"/>
      <c r="O155" s="1552"/>
      <c r="P155" s="1543"/>
      <c r="Q155" s="1552"/>
      <c r="R155" s="1552"/>
      <c r="S155" s="1552"/>
      <c r="T155" s="1552"/>
      <c r="U155" s="1552"/>
      <c r="V155" s="1552"/>
      <c r="W155" s="1552"/>
      <c r="X155" s="1553"/>
      <c r="Y155" s="1532"/>
      <c r="Z155" s="1532"/>
      <c r="AA155" s="1532"/>
      <c r="AB155" s="1533"/>
      <c r="AC155" s="1723"/>
      <c r="AD155" s="1724"/>
      <c r="AE155" s="1724"/>
      <c r="AF155" s="1725"/>
    </row>
    <row r="156" spans="1:33" ht="18.75" customHeight="1">
      <c r="A156" s="1602"/>
      <c r="C156" s="1603"/>
      <c r="D156" s="1549"/>
      <c r="E156" s="1534"/>
      <c r="H156" s="1541" t="s">
        <v>145</v>
      </c>
      <c r="I156" s="1542" t="s">
        <v>121</v>
      </c>
      <c r="J156" s="1543" t="s">
        <v>1231</v>
      </c>
      <c r="K156" s="1544"/>
      <c r="L156" s="1546" t="s">
        <v>121</v>
      </c>
      <c r="M156" s="1543" t="s">
        <v>1249</v>
      </c>
      <c r="N156" s="1578"/>
      <c r="O156" s="1544"/>
      <c r="P156" s="1544"/>
      <c r="Q156" s="1544"/>
      <c r="R156" s="1544"/>
      <c r="S156" s="1544"/>
      <c r="T156" s="1544"/>
      <c r="U156" s="1544"/>
      <c r="V156" s="1544"/>
      <c r="W156" s="1544"/>
      <c r="X156" s="1547"/>
      <c r="Y156" s="1535"/>
      <c r="Z156" s="1532"/>
      <c r="AA156" s="1532"/>
      <c r="AB156" s="1533"/>
      <c r="AC156" s="1723"/>
      <c r="AD156" s="1724"/>
      <c r="AE156" s="1724"/>
      <c r="AF156" s="1725"/>
    </row>
    <row r="157" spans="1:33" ht="18.75" customHeight="1">
      <c r="A157" s="1602"/>
      <c r="C157" s="1603"/>
      <c r="D157" s="1549"/>
      <c r="E157" s="1534"/>
      <c r="H157" s="1541" t="s">
        <v>1328</v>
      </c>
      <c r="I157" s="1542" t="s">
        <v>121</v>
      </c>
      <c r="J157" s="1543" t="s">
        <v>1231</v>
      </c>
      <c r="K157" s="1543"/>
      <c r="L157" s="1546" t="s">
        <v>121</v>
      </c>
      <c r="M157" s="1543" t="s">
        <v>1257</v>
      </c>
      <c r="N157" s="1543"/>
      <c r="O157" s="1546" t="s">
        <v>121</v>
      </c>
      <c r="P157" s="1543" t="s">
        <v>1258</v>
      </c>
      <c r="Q157" s="1552"/>
      <c r="R157" s="1544"/>
      <c r="S157" s="1544"/>
      <c r="T157" s="1544"/>
      <c r="U157" s="1544"/>
      <c r="V157" s="1544"/>
      <c r="W157" s="1544"/>
      <c r="X157" s="1547"/>
      <c r="Y157" s="1535"/>
      <c r="Z157" s="1532"/>
      <c r="AA157" s="1532"/>
      <c r="AB157" s="1533"/>
      <c r="AC157" s="1723"/>
      <c r="AD157" s="1724"/>
      <c r="AE157" s="1724"/>
      <c r="AF157" s="1725"/>
    </row>
    <row r="158" spans="1:33" ht="18.75" customHeight="1">
      <c r="A158" s="1522"/>
      <c r="C158" s="1548"/>
      <c r="D158" s="1549"/>
      <c r="E158" s="1506"/>
      <c r="F158" s="1600"/>
      <c r="G158" s="1506"/>
      <c r="H158" s="1559" t="s">
        <v>1266</v>
      </c>
      <c r="I158" s="1542" t="s">
        <v>121</v>
      </c>
      <c r="J158" s="1543" t="s">
        <v>1231</v>
      </c>
      <c r="K158" s="1543"/>
      <c r="L158" s="1546" t="s">
        <v>121</v>
      </c>
      <c r="M158" s="1543" t="s">
        <v>1257</v>
      </c>
      <c r="N158" s="1543"/>
      <c r="O158" s="1546" t="s">
        <v>121</v>
      </c>
      <c r="P158" s="1543" t="s">
        <v>1258</v>
      </c>
      <c r="Q158" s="1552"/>
      <c r="R158" s="1552"/>
      <c r="S158" s="1552"/>
      <c r="T158" s="1552"/>
      <c r="U158" s="1560"/>
      <c r="V158" s="1560"/>
      <c r="W158" s="1560"/>
      <c r="X158" s="1561"/>
      <c r="Y158" s="1535"/>
      <c r="Z158" s="1532"/>
      <c r="AA158" s="1532"/>
      <c r="AB158" s="1533"/>
      <c r="AC158" s="1723"/>
      <c r="AD158" s="1724"/>
      <c r="AE158" s="1724"/>
      <c r="AF158" s="1725"/>
    </row>
    <row r="159" spans="1:33" ht="18.75" customHeight="1">
      <c r="A159" s="1562"/>
      <c r="B159" s="1605"/>
      <c r="C159" s="1606"/>
      <c r="D159" s="1608"/>
      <c r="E159" s="1566"/>
      <c r="F159" s="1621"/>
      <c r="G159" s="1566"/>
      <c r="H159" s="1627" t="s">
        <v>1267</v>
      </c>
      <c r="I159" s="1569" t="s">
        <v>121</v>
      </c>
      <c r="J159" s="1570" t="s">
        <v>1231</v>
      </c>
      <c r="K159" s="1570"/>
      <c r="L159" s="1571" t="s">
        <v>121</v>
      </c>
      <c r="M159" s="1570" t="s">
        <v>1268</v>
      </c>
      <c r="N159" s="1570"/>
      <c r="O159" s="1571" t="s">
        <v>121</v>
      </c>
      <c r="P159" s="1570" t="s">
        <v>1269</v>
      </c>
      <c r="Q159" s="1572"/>
      <c r="R159" s="1571" t="s">
        <v>121</v>
      </c>
      <c r="S159" s="1570" t="s">
        <v>1270</v>
      </c>
      <c r="T159" s="1570"/>
      <c r="U159" s="1570"/>
      <c r="V159" s="1570"/>
      <c r="W159" s="1570"/>
      <c r="X159" s="1573"/>
      <c r="Y159" s="1574"/>
      <c r="Z159" s="1575"/>
      <c r="AA159" s="1575"/>
      <c r="AB159" s="1576"/>
      <c r="AC159" s="1761"/>
      <c r="AD159" s="1762"/>
      <c r="AE159" s="1762"/>
      <c r="AF159" s="1763"/>
    </row>
    <row r="160" spans="1:33" ht="18.75" customHeight="1">
      <c r="A160" s="1507"/>
      <c r="B160" s="1586"/>
      <c r="C160" s="1587"/>
      <c r="D160" s="1588"/>
      <c r="E160" s="1502"/>
      <c r="F160" s="1511"/>
      <c r="G160" s="1502"/>
      <c r="H160" s="1512" t="s">
        <v>1227</v>
      </c>
      <c r="I160" s="1513" t="s">
        <v>121</v>
      </c>
      <c r="J160" s="1514" t="s">
        <v>1228</v>
      </c>
      <c r="K160" s="1515"/>
      <c r="L160" s="1516"/>
      <c r="M160" s="1517" t="s">
        <v>121</v>
      </c>
      <c r="N160" s="1514" t="s">
        <v>1229</v>
      </c>
      <c r="O160" s="1518"/>
      <c r="P160" s="1518"/>
      <c r="Q160" s="1518"/>
      <c r="R160" s="1518"/>
      <c r="S160" s="1518"/>
      <c r="T160" s="1518"/>
      <c r="U160" s="1518"/>
      <c r="V160" s="1518"/>
      <c r="W160" s="1518"/>
      <c r="X160" s="1577"/>
      <c r="Y160" s="1592" t="s">
        <v>121</v>
      </c>
      <c r="Z160" s="1500" t="s">
        <v>1230</v>
      </c>
      <c r="AA160" s="1500"/>
      <c r="AB160" s="1521"/>
      <c r="AC160" s="1746"/>
      <c r="AD160" s="1746"/>
      <c r="AE160" s="1746"/>
      <c r="AF160" s="1746"/>
    </row>
    <row r="161" spans="1:32" ht="18.75" customHeight="1">
      <c r="A161" s="1522"/>
      <c r="C161" s="1548"/>
      <c r="E161" s="1506"/>
      <c r="F161" s="1526"/>
      <c r="G161" s="1506"/>
      <c r="H161" s="1730" t="s">
        <v>1292</v>
      </c>
      <c r="I161" s="1527" t="s">
        <v>121</v>
      </c>
      <c r="J161" s="1528" t="s">
        <v>1231</v>
      </c>
      <c r="K161" s="1528"/>
      <c r="L161" s="1581"/>
      <c r="M161" s="1530" t="s">
        <v>121</v>
      </c>
      <c r="N161" s="1528" t="s">
        <v>1232</v>
      </c>
      <c r="O161" s="1528"/>
      <c r="P161" s="1581"/>
      <c r="Q161" s="1530" t="s">
        <v>121</v>
      </c>
      <c r="R161" s="1529" t="s">
        <v>1233</v>
      </c>
      <c r="S161" s="1529"/>
      <c r="T161" s="1529"/>
      <c r="U161" s="1530" t="s">
        <v>121</v>
      </c>
      <c r="V161" s="1529" t="s">
        <v>1234</v>
      </c>
      <c r="W161" s="1529"/>
      <c r="X161" s="1531"/>
      <c r="Y161" s="1499" t="s">
        <v>121</v>
      </c>
      <c r="Z161" s="1504" t="s">
        <v>1235</v>
      </c>
      <c r="AA161" s="1532"/>
      <c r="AB161" s="1533"/>
      <c r="AC161" s="1747"/>
      <c r="AD161" s="1747"/>
      <c r="AE161" s="1747"/>
      <c r="AF161" s="1747"/>
    </row>
    <row r="162" spans="1:32" ht="18.75" customHeight="1">
      <c r="A162" s="1522"/>
      <c r="C162" s="1548"/>
      <c r="E162" s="1506"/>
      <c r="F162" s="1526"/>
      <c r="G162" s="1506"/>
      <c r="H162" s="1732"/>
      <c r="I162" s="1536" t="s">
        <v>121</v>
      </c>
      <c r="J162" s="1537" t="s">
        <v>1236</v>
      </c>
      <c r="K162" s="1537"/>
      <c r="L162" s="1615"/>
      <c r="M162" s="1539" t="s">
        <v>121</v>
      </c>
      <c r="N162" s="1537" t="s">
        <v>1237</v>
      </c>
      <c r="O162" s="1537"/>
      <c r="P162" s="1615"/>
      <c r="Q162" s="1539" t="s">
        <v>121</v>
      </c>
      <c r="R162" s="1538" t="s">
        <v>1293</v>
      </c>
      <c r="S162" s="1538"/>
      <c r="T162" s="1538"/>
      <c r="U162" s="1538"/>
      <c r="V162" s="1538"/>
      <c r="W162" s="1538"/>
      <c r="X162" s="1540"/>
      <c r="Y162" s="1535"/>
      <c r="Z162" s="1532"/>
      <c r="AA162" s="1532"/>
      <c r="AB162" s="1533"/>
      <c r="AC162" s="1747"/>
      <c r="AD162" s="1747"/>
      <c r="AE162" s="1747"/>
      <c r="AF162" s="1747"/>
    </row>
    <row r="163" spans="1:32" ht="18.75" customHeight="1">
      <c r="A163" s="1522"/>
      <c r="C163" s="1548"/>
      <c r="E163" s="1506"/>
      <c r="F163" s="1526"/>
      <c r="G163" s="1506"/>
      <c r="H163" s="1541" t="s">
        <v>91</v>
      </c>
      <c r="I163" s="1542" t="s">
        <v>121</v>
      </c>
      <c r="J163" s="1543" t="s">
        <v>1240</v>
      </c>
      <c r="K163" s="1544"/>
      <c r="L163" s="1545"/>
      <c r="M163" s="1546" t="s">
        <v>121</v>
      </c>
      <c r="N163" s="1543" t="s">
        <v>1241</v>
      </c>
      <c r="O163" s="1552"/>
      <c r="P163" s="1552"/>
      <c r="Q163" s="1552"/>
      <c r="R163" s="1552"/>
      <c r="S163" s="1552"/>
      <c r="T163" s="1552"/>
      <c r="U163" s="1552"/>
      <c r="V163" s="1552"/>
      <c r="W163" s="1552"/>
      <c r="X163" s="1553"/>
      <c r="Y163" s="1535"/>
      <c r="Z163" s="1532"/>
      <c r="AA163" s="1532"/>
      <c r="AB163" s="1533"/>
      <c r="AC163" s="1747"/>
      <c r="AD163" s="1747"/>
      <c r="AE163" s="1747"/>
      <c r="AF163" s="1747"/>
    </row>
    <row r="164" spans="1:32" ht="19.5" customHeight="1">
      <c r="A164" s="1522"/>
      <c r="C164" s="1548"/>
      <c r="E164" s="1506"/>
      <c r="F164" s="1526"/>
      <c r="G164" s="1550"/>
      <c r="H164" s="1551" t="s">
        <v>1245</v>
      </c>
      <c r="I164" s="1542" t="s">
        <v>121</v>
      </c>
      <c r="J164" s="1543" t="s">
        <v>1243</v>
      </c>
      <c r="K164" s="1544"/>
      <c r="L164" s="1545"/>
      <c r="M164" s="1546" t="s">
        <v>121</v>
      </c>
      <c r="N164" s="1543" t="s">
        <v>1246</v>
      </c>
      <c r="O164" s="1546"/>
      <c r="P164" s="1543"/>
      <c r="Q164" s="1552"/>
      <c r="R164" s="1552"/>
      <c r="S164" s="1552"/>
      <c r="T164" s="1552"/>
      <c r="U164" s="1552"/>
      <c r="V164" s="1552"/>
      <c r="W164" s="1552"/>
      <c r="X164" s="1553"/>
      <c r="Y164" s="1532"/>
      <c r="Z164" s="1532"/>
      <c r="AA164" s="1532"/>
      <c r="AB164" s="1533"/>
      <c r="AC164" s="1747"/>
      <c r="AD164" s="1747"/>
      <c r="AE164" s="1747"/>
      <c r="AF164" s="1747"/>
    </row>
    <row r="165" spans="1:32" ht="19.5" customHeight="1">
      <c r="A165" s="1522"/>
      <c r="C165" s="1548"/>
      <c r="E165" s="1506"/>
      <c r="F165" s="1526"/>
      <c r="G165" s="1550"/>
      <c r="H165" s="1551" t="s">
        <v>1247</v>
      </c>
      <c r="I165" s="1542" t="s">
        <v>121</v>
      </c>
      <c r="J165" s="1543" t="s">
        <v>1243</v>
      </c>
      <c r="K165" s="1544"/>
      <c r="L165" s="1545"/>
      <c r="M165" s="1546" t="s">
        <v>121</v>
      </c>
      <c r="N165" s="1543" t="s">
        <v>1246</v>
      </c>
      <c r="O165" s="1546"/>
      <c r="P165" s="1543"/>
      <c r="Q165" s="1552"/>
      <c r="R165" s="1552"/>
      <c r="S165" s="1552"/>
      <c r="T165" s="1552"/>
      <c r="U165" s="1552"/>
      <c r="V165" s="1552"/>
      <c r="W165" s="1552"/>
      <c r="X165" s="1553"/>
      <c r="Y165" s="1532"/>
      <c r="Z165" s="1532"/>
      <c r="AA165" s="1532"/>
      <c r="AB165" s="1533"/>
      <c r="AC165" s="1747"/>
      <c r="AD165" s="1747"/>
      <c r="AE165" s="1747"/>
      <c r="AF165" s="1747"/>
    </row>
    <row r="166" spans="1:32" ht="18.75" customHeight="1">
      <c r="A166" s="1522"/>
      <c r="C166" s="1548"/>
      <c r="E166" s="1506"/>
      <c r="F166" s="1526"/>
      <c r="G166" s="1506"/>
      <c r="H166" s="1541" t="s">
        <v>140</v>
      </c>
      <c r="I166" s="1542" t="s">
        <v>121</v>
      </c>
      <c r="J166" s="1543" t="s">
        <v>1231</v>
      </c>
      <c r="K166" s="1544"/>
      <c r="L166" s="1546" t="s">
        <v>121</v>
      </c>
      <c r="M166" s="1543" t="s">
        <v>1249</v>
      </c>
      <c r="N166" s="1552"/>
      <c r="O166" s="1552"/>
      <c r="P166" s="1552"/>
      <c r="Q166" s="1552"/>
      <c r="R166" s="1552"/>
      <c r="S166" s="1552"/>
      <c r="T166" s="1552"/>
      <c r="U166" s="1552"/>
      <c r="V166" s="1552"/>
      <c r="W166" s="1552"/>
      <c r="X166" s="1553"/>
      <c r="Y166" s="1535"/>
      <c r="Z166" s="1532"/>
      <c r="AA166" s="1532"/>
      <c r="AB166" s="1533"/>
      <c r="AC166" s="1747"/>
      <c r="AD166" s="1747"/>
      <c r="AE166" s="1747"/>
      <c r="AF166" s="1747"/>
    </row>
    <row r="167" spans="1:32" ht="18.75" customHeight="1">
      <c r="A167" s="1522"/>
      <c r="C167" s="1548"/>
      <c r="F167" s="1526"/>
      <c r="G167" s="1506"/>
      <c r="H167" s="1541" t="s">
        <v>1329</v>
      </c>
      <c r="I167" s="1542" t="s">
        <v>121</v>
      </c>
      <c r="J167" s="1543" t="s">
        <v>1330</v>
      </c>
      <c r="K167" s="1543"/>
      <c r="L167" s="1545"/>
      <c r="M167" s="1545"/>
      <c r="N167" s="1546" t="s">
        <v>121</v>
      </c>
      <c r="O167" s="1543" t="s">
        <v>1331</v>
      </c>
      <c r="P167" s="1552"/>
      <c r="Q167" s="1552"/>
      <c r="R167" s="1552"/>
      <c r="S167" s="1546" t="s">
        <v>121</v>
      </c>
      <c r="T167" s="1543" t="s">
        <v>1332</v>
      </c>
      <c r="U167" s="1552"/>
      <c r="V167" s="1552"/>
      <c r="W167" s="1552"/>
      <c r="X167" s="1553"/>
      <c r="Y167" s="1535"/>
      <c r="Z167" s="1532"/>
      <c r="AA167" s="1532"/>
      <c r="AB167" s="1533"/>
      <c r="AC167" s="1747"/>
      <c r="AD167" s="1747"/>
      <c r="AE167" s="1747"/>
      <c r="AF167" s="1747"/>
    </row>
    <row r="168" spans="1:32" ht="18.75" customHeight="1">
      <c r="A168" s="1503" t="s">
        <v>121</v>
      </c>
      <c r="B168" s="1495">
        <v>22</v>
      </c>
      <c r="C168" s="1548" t="s">
        <v>1323</v>
      </c>
      <c r="D168" s="1499" t="s">
        <v>121</v>
      </c>
      <c r="E168" s="1506" t="s">
        <v>1333</v>
      </c>
      <c r="F168" s="1526"/>
      <c r="G168" s="1506"/>
      <c r="H168" s="1541" t="s">
        <v>1251</v>
      </c>
      <c r="I168" s="1542" t="s">
        <v>121</v>
      </c>
      <c r="J168" s="1543" t="s">
        <v>1231</v>
      </c>
      <c r="K168" s="1544"/>
      <c r="L168" s="1546" t="s">
        <v>121</v>
      </c>
      <c r="M168" s="1543" t="s">
        <v>1249</v>
      </c>
      <c r="N168" s="1552"/>
      <c r="O168" s="1552"/>
      <c r="P168" s="1552"/>
      <c r="Q168" s="1552"/>
      <c r="R168" s="1552"/>
      <c r="S168" s="1552"/>
      <c r="T168" s="1552"/>
      <c r="U168" s="1552"/>
      <c r="V168" s="1552"/>
      <c r="W168" s="1552"/>
      <c r="X168" s="1553"/>
      <c r="Y168" s="1535"/>
      <c r="Z168" s="1532"/>
      <c r="AA168" s="1532"/>
      <c r="AB168" s="1533"/>
      <c r="AC168" s="1747"/>
      <c r="AD168" s="1747"/>
      <c r="AE168" s="1747"/>
      <c r="AF168" s="1747"/>
    </row>
    <row r="169" spans="1:32" ht="18.75" customHeight="1">
      <c r="A169" s="1602"/>
      <c r="C169" s="1603"/>
      <c r="D169" s="1499" t="s">
        <v>121</v>
      </c>
      <c r="E169" s="1506" t="s">
        <v>1334</v>
      </c>
      <c r="F169" s="1526"/>
      <c r="G169" s="1506"/>
      <c r="H169" s="1541" t="s">
        <v>1307</v>
      </c>
      <c r="I169" s="1542" t="s">
        <v>121</v>
      </c>
      <c r="J169" s="1543" t="s">
        <v>1231</v>
      </c>
      <c r="K169" s="1544"/>
      <c r="L169" s="1546" t="s">
        <v>121</v>
      </c>
      <c r="M169" s="1543" t="s">
        <v>1249</v>
      </c>
      <c r="N169" s="1552"/>
      <c r="O169" s="1552"/>
      <c r="P169" s="1552"/>
      <c r="Q169" s="1552"/>
      <c r="R169" s="1552"/>
      <c r="S169" s="1552"/>
      <c r="T169" s="1552"/>
      <c r="U169" s="1552"/>
      <c r="V169" s="1552"/>
      <c r="W169" s="1552"/>
      <c r="X169" s="1553"/>
      <c r="Y169" s="1535"/>
      <c r="Z169" s="1532"/>
      <c r="AA169" s="1532"/>
      <c r="AB169" s="1533"/>
      <c r="AC169" s="1747"/>
      <c r="AD169" s="1747"/>
      <c r="AE169" s="1747"/>
      <c r="AF169" s="1747"/>
    </row>
    <row r="170" spans="1:32" ht="18.75" customHeight="1">
      <c r="A170" s="1522"/>
      <c r="C170" s="1548"/>
      <c r="D170" s="1499" t="s">
        <v>121</v>
      </c>
      <c r="E170" s="1506" t="s">
        <v>1335</v>
      </c>
      <c r="F170" s="1526"/>
      <c r="G170" s="1506"/>
      <c r="H170" s="1541" t="s">
        <v>1326</v>
      </c>
      <c r="I170" s="1542" t="s">
        <v>121</v>
      </c>
      <c r="J170" s="1543" t="s">
        <v>1240</v>
      </c>
      <c r="K170" s="1544"/>
      <c r="L170" s="1545"/>
      <c r="M170" s="1546" t="s">
        <v>121</v>
      </c>
      <c r="N170" s="1543" t="s">
        <v>1241</v>
      </c>
      <c r="O170" s="1552"/>
      <c r="P170" s="1552"/>
      <c r="Q170" s="1552"/>
      <c r="R170" s="1552"/>
      <c r="S170" s="1552"/>
      <c r="T170" s="1552"/>
      <c r="U170" s="1552"/>
      <c r="V170" s="1552"/>
      <c r="W170" s="1552"/>
      <c r="X170" s="1553"/>
      <c r="Y170" s="1535"/>
      <c r="Z170" s="1532"/>
      <c r="AA170" s="1532"/>
      <c r="AB170" s="1533"/>
      <c r="AC170" s="1747"/>
      <c r="AD170" s="1747"/>
      <c r="AE170" s="1747"/>
      <c r="AF170" s="1747"/>
    </row>
    <row r="171" spans="1:32" ht="18.75" customHeight="1">
      <c r="A171" s="1522"/>
      <c r="C171" s="1548"/>
      <c r="D171" s="1499" t="s">
        <v>121</v>
      </c>
      <c r="E171" s="1506" t="s">
        <v>1336</v>
      </c>
      <c r="F171" s="1526"/>
      <c r="G171" s="1506"/>
      <c r="H171" s="1541" t="s">
        <v>1337</v>
      </c>
      <c r="I171" s="1542" t="s">
        <v>121</v>
      </c>
      <c r="J171" s="1543" t="s">
        <v>1274</v>
      </c>
      <c r="K171" s="1552"/>
      <c r="L171" s="1552"/>
      <c r="M171" s="1552"/>
      <c r="N171" s="1552"/>
      <c r="O171" s="1552"/>
      <c r="P171" s="1546" t="s">
        <v>121</v>
      </c>
      <c r="Q171" s="1543" t="s">
        <v>1275</v>
      </c>
      <c r="R171" s="1552"/>
      <c r="S171" s="1578"/>
      <c r="T171" s="1552"/>
      <c r="U171" s="1552"/>
      <c r="V171" s="1552"/>
      <c r="W171" s="1552"/>
      <c r="X171" s="1553"/>
      <c r="Y171" s="1535"/>
      <c r="Z171" s="1532"/>
      <c r="AA171" s="1532"/>
      <c r="AB171" s="1533"/>
      <c r="AC171" s="1747"/>
      <c r="AD171" s="1747"/>
      <c r="AE171" s="1747"/>
      <c r="AF171" s="1747"/>
    </row>
    <row r="172" spans="1:32" ht="18.75" customHeight="1">
      <c r="A172" s="1522"/>
      <c r="C172" s="1548"/>
      <c r="E172" s="1506"/>
      <c r="F172" s="1526"/>
      <c r="G172" s="1506"/>
      <c r="H172" s="1541" t="s">
        <v>1278</v>
      </c>
      <c r="I172" s="1542" t="s">
        <v>121</v>
      </c>
      <c r="J172" s="1543" t="s">
        <v>1231</v>
      </c>
      <c r="K172" s="1544"/>
      <c r="L172" s="1546" t="s">
        <v>121</v>
      </c>
      <c r="M172" s="1543" t="s">
        <v>1249</v>
      </c>
      <c r="N172" s="1578"/>
      <c r="O172" s="1578"/>
      <c r="P172" s="1578"/>
      <c r="Q172" s="1578"/>
      <c r="R172" s="1578"/>
      <c r="S172" s="1578"/>
      <c r="T172" s="1578"/>
      <c r="U172" s="1578"/>
      <c r="V172" s="1578"/>
      <c r="W172" s="1578"/>
      <c r="X172" s="1579"/>
      <c r="Y172" s="1535"/>
      <c r="Z172" s="1532"/>
      <c r="AA172" s="1532"/>
      <c r="AB172" s="1533"/>
      <c r="AC172" s="1747"/>
      <c r="AD172" s="1747"/>
      <c r="AE172" s="1747"/>
      <c r="AF172" s="1747"/>
    </row>
    <row r="173" spans="1:32" ht="18.75" customHeight="1">
      <c r="A173" s="1522"/>
      <c r="C173" s="1548"/>
      <c r="E173" s="1506"/>
      <c r="F173" s="1526"/>
      <c r="G173" s="1506"/>
      <c r="H173" s="1541" t="s">
        <v>1338</v>
      </c>
      <c r="I173" s="1542" t="s">
        <v>121</v>
      </c>
      <c r="J173" s="1543" t="s">
        <v>1231</v>
      </c>
      <c r="K173" s="1544"/>
      <c r="L173" s="1546" t="s">
        <v>121</v>
      </c>
      <c r="M173" s="1543" t="s">
        <v>1249</v>
      </c>
      <c r="N173" s="1578"/>
      <c r="O173" s="1578"/>
      <c r="P173" s="1578"/>
      <c r="Q173" s="1578"/>
      <c r="R173" s="1578"/>
      <c r="S173" s="1578"/>
      <c r="T173" s="1578"/>
      <c r="U173" s="1578"/>
      <c r="V173" s="1578"/>
      <c r="W173" s="1578"/>
      <c r="X173" s="1579"/>
      <c r="Y173" s="1535"/>
      <c r="Z173" s="1532"/>
      <c r="AA173" s="1532"/>
      <c r="AB173" s="1533"/>
      <c r="AC173" s="1747"/>
      <c r="AD173" s="1747"/>
      <c r="AE173" s="1747"/>
      <c r="AF173" s="1747"/>
    </row>
    <row r="174" spans="1:32" ht="19.5" customHeight="1">
      <c r="A174" s="1602"/>
      <c r="C174" s="1603"/>
      <c r="F174" s="1526"/>
      <c r="G174" s="1550"/>
      <c r="H174" s="1551" t="s">
        <v>1327</v>
      </c>
      <c r="I174" s="1542" t="s">
        <v>121</v>
      </c>
      <c r="J174" s="1543" t="s">
        <v>1231</v>
      </c>
      <c r="K174" s="1543"/>
      <c r="L174" s="1546" t="s">
        <v>121</v>
      </c>
      <c r="M174" s="1543" t="s">
        <v>1249</v>
      </c>
      <c r="N174" s="1543"/>
      <c r="O174" s="1552"/>
      <c r="P174" s="1543"/>
      <c r="Q174" s="1552"/>
      <c r="R174" s="1552"/>
      <c r="S174" s="1552"/>
      <c r="T174" s="1552"/>
      <c r="U174" s="1552"/>
      <c r="V174" s="1552"/>
      <c r="W174" s="1552"/>
      <c r="X174" s="1553"/>
      <c r="Y174" s="1532"/>
      <c r="Z174" s="1532"/>
      <c r="AA174" s="1532"/>
      <c r="AB174" s="1533"/>
      <c r="AC174" s="1747"/>
      <c r="AD174" s="1747"/>
      <c r="AE174" s="1747"/>
      <c r="AF174" s="1747"/>
    </row>
    <row r="175" spans="1:32" ht="18.75" customHeight="1">
      <c r="A175" s="1522"/>
      <c r="C175" s="1548"/>
      <c r="F175" s="1526"/>
      <c r="G175" s="1506"/>
      <c r="H175" s="1541" t="s">
        <v>145</v>
      </c>
      <c r="I175" s="1542" t="s">
        <v>121</v>
      </c>
      <c r="J175" s="1543" t="s">
        <v>1231</v>
      </c>
      <c r="K175" s="1544"/>
      <c r="L175" s="1546" t="s">
        <v>121</v>
      </c>
      <c r="M175" s="1543" t="s">
        <v>1249</v>
      </c>
      <c r="N175" s="1552"/>
      <c r="O175" s="1552"/>
      <c r="P175" s="1552"/>
      <c r="Q175" s="1552"/>
      <c r="R175" s="1552"/>
      <c r="S175" s="1552"/>
      <c r="T175" s="1552"/>
      <c r="U175" s="1552"/>
      <c r="V175" s="1552"/>
      <c r="W175" s="1552"/>
      <c r="X175" s="1553"/>
      <c r="Y175" s="1535"/>
      <c r="Z175" s="1532"/>
      <c r="AA175" s="1532"/>
      <c r="AB175" s="1533"/>
      <c r="AC175" s="1747"/>
      <c r="AD175" s="1747"/>
      <c r="AE175" s="1747"/>
      <c r="AF175" s="1747"/>
    </row>
    <row r="176" spans="1:32" ht="18.75" customHeight="1">
      <c r="A176" s="1522"/>
      <c r="C176" s="1548"/>
      <c r="F176" s="1526"/>
      <c r="G176" s="1506"/>
      <c r="H176" s="1541" t="s">
        <v>1328</v>
      </c>
      <c r="I176" s="1542" t="s">
        <v>121</v>
      </c>
      <c r="J176" s="1543" t="s">
        <v>1231</v>
      </c>
      <c r="K176" s="1543"/>
      <c r="L176" s="1546" t="s">
        <v>121</v>
      </c>
      <c r="M176" s="1543" t="s">
        <v>1257</v>
      </c>
      <c r="N176" s="1543"/>
      <c r="O176" s="1546" t="s">
        <v>121</v>
      </c>
      <c r="P176" s="1543" t="s">
        <v>1258</v>
      </c>
      <c r="Q176" s="1552"/>
      <c r="R176" s="1552"/>
      <c r="S176" s="1552"/>
      <c r="T176" s="1552"/>
      <c r="U176" s="1552"/>
      <c r="V176" s="1552"/>
      <c r="W176" s="1552"/>
      <c r="X176" s="1553"/>
      <c r="Y176" s="1535"/>
      <c r="Z176" s="1532"/>
      <c r="AA176" s="1532"/>
      <c r="AB176" s="1533"/>
      <c r="AC176" s="1747"/>
      <c r="AD176" s="1747"/>
      <c r="AE176" s="1747"/>
      <c r="AF176" s="1747"/>
    </row>
    <row r="177" spans="1:33" ht="18.75" customHeight="1">
      <c r="A177" s="1522"/>
      <c r="C177" s="1548"/>
      <c r="F177" s="1526"/>
      <c r="G177" s="1506"/>
      <c r="H177" s="1559" t="s">
        <v>1266</v>
      </c>
      <c r="I177" s="1542" t="s">
        <v>121</v>
      </c>
      <c r="J177" s="1543" t="s">
        <v>1231</v>
      </c>
      <c r="K177" s="1543"/>
      <c r="L177" s="1546" t="s">
        <v>121</v>
      </c>
      <c r="M177" s="1543" t="s">
        <v>1257</v>
      </c>
      <c r="N177" s="1543"/>
      <c r="O177" s="1546" t="s">
        <v>121</v>
      </c>
      <c r="P177" s="1543" t="s">
        <v>1258</v>
      </c>
      <c r="Q177" s="1552"/>
      <c r="R177" s="1552"/>
      <c r="S177" s="1552"/>
      <c r="T177" s="1552"/>
      <c r="U177" s="1560"/>
      <c r="V177" s="1560"/>
      <c r="W177" s="1560"/>
      <c r="X177" s="1561"/>
      <c r="Y177" s="1535"/>
      <c r="Z177" s="1532"/>
      <c r="AA177" s="1532"/>
      <c r="AB177" s="1533"/>
      <c r="AC177" s="1747"/>
      <c r="AD177" s="1747"/>
      <c r="AE177" s="1747"/>
      <c r="AF177" s="1747"/>
    </row>
    <row r="178" spans="1:33" ht="18.75" customHeight="1">
      <c r="A178" s="1562"/>
      <c r="B178" s="1605"/>
      <c r="C178" s="1606"/>
      <c r="E178" s="1506"/>
      <c r="F178" s="1526"/>
      <c r="G178" s="1506"/>
      <c r="H178" s="1558" t="s">
        <v>1267</v>
      </c>
      <c r="I178" s="1542" t="s">
        <v>121</v>
      </c>
      <c r="J178" s="1543" t="s">
        <v>1231</v>
      </c>
      <c r="K178" s="1543"/>
      <c r="L178" s="1546" t="s">
        <v>121</v>
      </c>
      <c r="M178" s="1543" t="s">
        <v>1268</v>
      </c>
      <c r="N178" s="1543"/>
      <c r="O178" s="1546" t="s">
        <v>121</v>
      </c>
      <c r="P178" s="1543" t="s">
        <v>1269</v>
      </c>
      <c r="Q178" s="1578"/>
      <c r="R178" s="1546" t="s">
        <v>121</v>
      </c>
      <c r="S178" s="1543" t="s">
        <v>1270</v>
      </c>
      <c r="T178" s="1578"/>
      <c r="U178" s="1578"/>
      <c r="V178" s="1578"/>
      <c r="W178" s="1578"/>
      <c r="X178" s="1579"/>
      <c r="Y178" s="1535"/>
      <c r="Z178" s="1532"/>
      <c r="AA178" s="1532"/>
      <c r="AB178" s="1533"/>
      <c r="AC178" s="1747"/>
      <c r="AD178" s="1747"/>
      <c r="AE178" s="1747"/>
      <c r="AF178" s="1747"/>
    </row>
    <row r="179" spans="1:33" ht="18.75" customHeight="1">
      <c r="A179" s="1507"/>
      <c r="B179" s="1586"/>
      <c r="C179" s="1587"/>
      <c r="D179" s="1588"/>
      <c r="E179" s="1502"/>
      <c r="F179" s="1511"/>
      <c r="G179" s="1502"/>
      <c r="H179" s="1512" t="s">
        <v>1227</v>
      </c>
      <c r="I179" s="1513" t="s">
        <v>121</v>
      </c>
      <c r="J179" s="1514" t="s">
        <v>1228</v>
      </c>
      <c r="K179" s="1515"/>
      <c r="L179" s="1516"/>
      <c r="M179" s="1517" t="s">
        <v>121</v>
      </c>
      <c r="N179" s="1514" t="s">
        <v>1229</v>
      </c>
      <c r="O179" s="1626"/>
      <c r="P179" s="1515"/>
      <c r="Q179" s="1515"/>
      <c r="R179" s="1515"/>
      <c r="S179" s="1515"/>
      <c r="T179" s="1515"/>
      <c r="U179" s="1515"/>
      <c r="V179" s="1515"/>
      <c r="W179" s="1515"/>
      <c r="X179" s="1519"/>
      <c r="Y179" s="1592" t="s">
        <v>121</v>
      </c>
      <c r="Z179" s="1500" t="s">
        <v>1230</v>
      </c>
      <c r="AA179" s="1500"/>
      <c r="AB179" s="1521"/>
      <c r="AC179" s="1720"/>
      <c r="AD179" s="1721"/>
      <c r="AE179" s="1721"/>
      <c r="AF179" s="1722"/>
    </row>
    <row r="180" spans="1:33" ht="18.75" customHeight="1">
      <c r="A180" s="1503"/>
      <c r="C180" s="1548"/>
      <c r="E180" s="1506"/>
      <c r="F180" s="1526"/>
      <c r="G180" s="1506"/>
      <c r="H180" s="1730" t="s">
        <v>90</v>
      </c>
      <c r="I180" s="1499" t="s">
        <v>121</v>
      </c>
      <c r="J180" s="1504" t="s">
        <v>1231</v>
      </c>
      <c r="K180" s="1504"/>
      <c r="L180" s="1600"/>
      <c r="M180" s="1499" t="s">
        <v>121</v>
      </c>
      <c r="N180" s="1504" t="s">
        <v>1232</v>
      </c>
      <c r="O180" s="1504"/>
      <c r="P180" s="1600"/>
      <c r="Q180" s="1499" t="s">
        <v>121</v>
      </c>
      <c r="R180" s="1494" t="s">
        <v>1233</v>
      </c>
      <c r="U180" s="1499" t="s">
        <v>121</v>
      </c>
      <c r="V180" s="1494" t="s">
        <v>1234</v>
      </c>
      <c r="X180" s="1534"/>
      <c r="Y180" s="1499" t="s">
        <v>121</v>
      </c>
      <c r="Z180" s="1504" t="s">
        <v>1235</v>
      </c>
      <c r="AA180" s="1532"/>
      <c r="AB180" s="1533"/>
      <c r="AC180" s="1723"/>
      <c r="AD180" s="1724"/>
      <c r="AE180" s="1724"/>
      <c r="AF180" s="1725"/>
    </row>
    <row r="181" spans="1:33" ht="18.75" customHeight="1">
      <c r="A181" s="1522"/>
      <c r="C181" s="1548"/>
      <c r="E181" s="1506"/>
      <c r="F181" s="1526"/>
      <c r="G181" s="1506"/>
      <c r="H181" s="1732"/>
      <c r="I181" s="1536" t="s">
        <v>121</v>
      </c>
      <c r="J181" s="1537" t="s">
        <v>1236</v>
      </c>
      <c r="K181" s="1538"/>
      <c r="L181" s="1538"/>
      <c r="M181" s="1539" t="s">
        <v>121</v>
      </c>
      <c r="N181" s="1537" t="s">
        <v>1237</v>
      </c>
      <c r="O181" s="1538"/>
      <c r="P181" s="1538"/>
      <c r="Q181" s="1539" t="s">
        <v>121</v>
      </c>
      <c r="R181" s="1537" t="s">
        <v>1293</v>
      </c>
      <c r="S181" s="1538"/>
      <c r="T181" s="1538"/>
      <c r="U181" s="1538"/>
      <c r="V181" s="1538"/>
      <c r="W181" s="1538"/>
      <c r="X181" s="1540"/>
      <c r="Y181" s="1535"/>
      <c r="Z181" s="1532"/>
      <c r="AA181" s="1532"/>
      <c r="AB181" s="1533"/>
      <c r="AC181" s="1723"/>
      <c r="AD181" s="1724"/>
      <c r="AE181" s="1724"/>
      <c r="AF181" s="1725"/>
    </row>
    <row r="182" spans="1:33" ht="18.75" customHeight="1">
      <c r="A182" s="1522"/>
      <c r="C182" s="1548"/>
      <c r="E182" s="1506"/>
      <c r="F182" s="1526"/>
      <c r="G182" s="1506"/>
      <c r="H182" s="1541" t="s">
        <v>91</v>
      </c>
      <c r="I182" s="1542" t="s">
        <v>121</v>
      </c>
      <c r="J182" s="1543" t="s">
        <v>1240</v>
      </c>
      <c r="K182" s="1544"/>
      <c r="L182" s="1545"/>
      <c r="M182" s="1546" t="s">
        <v>121</v>
      </c>
      <c r="N182" s="1543" t="s">
        <v>1241</v>
      </c>
      <c r="O182" s="1552"/>
      <c r="P182" s="1544"/>
      <c r="Q182" s="1544"/>
      <c r="R182" s="1544"/>
      <c r="S182" s="1544"/>
      <c r="T182" s="1544"/>
      <c r="U182" s="1544"/>
      <c r="V182" s="1544"/>
      <c r="W182" s="1544"/>
      <c r="X182" s="1547"/>
      <c r="Y182" s="1535"/>
      <c r="Z182" s="1532"/>
      <c r="AA182" s="1532"/>
      <c r="AB182" s="1533"/>
      <c r="AC182" s="1723"/>
      <c r="AD182" s="1724"/>
      <c r="AE182" s="1724"/>
      <c r="AF182" s="1725"/>
    </row>
    <row r="183" spans="1:33" ht="19.5" customHeight="1">
      <c r="A183" s="1522"/>
      <c r="C183" s="1548"/>
      <c r="E183" s="1506"/>
      <c r="F183" s="1526"/>
      <c r="G183" s="1550"/>
      <c r="H183" s="1551" t="s">
        <v>1245</v>
      </c>
      <c r="I183" s="1542" t="s">
        <v>121</v>
      </c>
      <c r="J183" s="1543" t="s">
        <v>1243</v>
      </c>
      <c r="K183" s="1544"/>
      <c r="L183" s="1545"/>
      <c r="M183" s="1546" t="s">
        <v>121</v>
      </c>
      <c r="N183" s="1543" t="s">
        <v>1246</v>
      </c>
      <c r="O183" s="1546"/>
      <c r="P183" s="1543"/>
      <c r="Q183" s="1552"/>
      <c r="R183" s="1552"/>
      <c r="S183" s="1552"/>
      <c r="T183" s="1552"/>
      <c r="U183" s="1552"/>
      <c r="V183" s="1552"/>
      <c r="W183" s="1552"/>
      <c r="X183" s="1553"/>
      <c r="Y183" s="1532"/>
      <c r="Z183" s="1532"/>
      <c r="AA183" s="1532"/>
      <c r="AB183" s="1533"/>
      <c r="AC183" s="1723"/>
      <c r="AD183" s="1724"/>
      <c r="AE183" s="1724"/>
      <c r="AF183" s="1725"/>
    </row>
    <row r="184" spans="1:33" s="702" customFormat="1" ht="19.5" customHeight="1">
      <c r="A184" s="1522"/>
      <c r="B184" s="1495"/>
      <c r="C184" s="1548"/>
      <c r="D184" s="1494"/>
      <c r="E184" s="1506"/>
      <c r="F184" s="1526"/>
      <c r="G184" s="1550"/>
      <c r="H184" s="1551" t="s">
        <v>1247</v>
      </c>
      <c r="I184" s="1536" t="s">
        <v>121</v>
      </c>
      <c r="J184" s="1537" t="s">
        <v>1243</v>
      </c>
      <c r="K184" s="1555"/>
      <c r="L184" s="1615"/>
      <c r="M184" s="1539" t="s">
        <v>121</v>
      </c>
      <c r="N184" s="1537" t="s">
        <v>1246</v>
      </c>
      <c r="O184" s="1539"/>
      <c r="P184" s="1537"/>
      <c r="Q184" s="1582"/>
      <c r="R184" s="1582"/>
      <c r="S184" s="1582"/>
      <c r="T184" s="1582"/>
      <c r="U184" s="1582"/>
      <c r="V184" s="1582"/>
      <c r="W184" s="1582"/>
      <c r="X184" s="1616"/>
      <c r="Y184" s="1499"/>
      <c r="Z184" s="1504"/>
      <c r="AA184" s="1532"/>
      <c r="AB184" s="1533"/>
      <c r="AC184" s="1723"/>
      <c r="AD184" s="1724"/>
      <c r="AE184" s="1724"/>
      <c r="AF184" s="1725"/>
      <c r="AG184" s="1494"/>
    </row>
    <row r="185" spans="1:33" ht="18.75" customHeight="1">
      <c r="A185" s="1522"/>
      <c r="C185" s="1548"/>
      <c r="E185" s="1506"/>
      <c r="F185" s="1526"/>
      <c r="G185" s="1506"/>
      <c r="H185" s="1541" t="s">
        <v>140</v>
      </c>
      <c r="I185" s="1542" t="s">
        <v>121</v>
      </c>
      <c r="J185" s="1543" t="s">
        <v>1231</v>
      </c>
      <c r="K185" s="1544"/>
      <c r="L185" s="1546" t="s">
        <v>121</v>
      </c>
      <c r="M185" s="1543" t="s">
        <v>1249</v>
      </c>
      <c r="N185" s="1578"/>
      <c r="O185" s="1552"/>
      <c r="P185" s="1552"/>
      <c r="Q185" s="1552"/>
      <c r="R185" s="1552"/>
      <c r="S185" s="1552"/>
      <c r="T185" s="1552"/>
      <c r="U185" s="1552"/>
      <c r="V185" s="1552"/>
      <c r="W185" s="1552"/>
      <c r="X185" s="1553"/>
      <c r="Y185" s="1535"/>
      <c r="Z185" s="1532"/>
      <c r="AA185" s="1532"/>
      <c r="AB185" s="1533"/>
      <c r="AC185" s="1723"/>
      <c r="AD185" s="1724"/>
      <c r="AE185" s="1724"/>
      <c r="AF185" s="1725"/>
    </row>
    <row r="186" spans="1:33" ht="18.75" customHeight="1">
      <c r="A186" s="1503" t="s">
        <v>121</v>
      </c>
      <c r="B186" s="1495">
        <v>25</v>
      </c>
      <c r="C186" s="1548" t="s">
        <v>542</v>
      </c>
      <c r="D186" s="1499" t="s">
        <v>121</v>
      </c>
      <c r="E186" s="1506" t="s">
        <v>1333</v>
      </c>
      <c r="F186" s="1526"/>
      <c r="G186" s="1506"/>
      <c r="H186" s="1541" t="s">
        <v>1320</v>
      </c>
      <c r="I186" s="1542" t="s">
        <v>121</v>
      </c>
      <c r="J186" s="1543" t="s">
        <v>1231</v>
      </c>
      <c r="K186" s="1544"/>
      <c r="L186" s="1546" t="s">
        <v>121</v>
      </c>
      <c r="M186" s="1543" t="s">
        <v>1249</v>
      </c>
      <c r="N186" s="1578"/>
      <c r="O186" s="1552"/>
      <c r="P186" s="1552"/>
      <c r="Q186" s="1552"/>
      <c r="R186" s="1552"/>
      <c r="S186" s="1552"/>
      <c r="T186" s="1552"/>
      <c r="U186" s="1552"/>
      <c r="V186" s="1552"/>
      <c r="W186" s="1552"/>
      <c r="X186" s="1553"/>
      <c r="Y186" s="1535"/>
      <c r="Z186" s="1532"/>
      <c r="AA186" s="1532"/>
      <c r="AB186" s="1533"/>
      <c r="AC186" s="1723"/>
      <c r="AD186" s="1724"/>
      <c r="AE186" s="1724"/>
      <c r="AF186" s="1725"/>
    </row>
    <row r="187" spans="1:33" ht="18.75" customHeight="1">
      <c r="A187" s="1522"/>
      <c r="C187" s="1548"/>
      <c r="D187" s="1499" t="s">
        <v>121</v>
      </c>
      <c r="E187" s="1506" t="s">
        <v>1334</v>
      </c>
      <c r="F187" s="1526"/>
      <c r="G187" s="1506"/>
      <c r="H187" s="1541" t="s">
        <v>1326</v>
      </c>
      <c r="I187" s="1542" t="s">
        <v>121</v>
      </c>
      <c r="J187" s="1543" t="s">
        <v>1240</v>
      </c>
      <c r="K187" s="1544"/>
      <c r="L187" s="1545"/>
      <c r="M187" s="1546" t="s">
        <v>121</v>
      </c>
      <c r="N187" s="1543" t="s">
        <v>1241</v>
      </c>
      <c r="O187" s="1552"/>
      <c r="P187" s="1552"/>
      <c r="Q187" s="1552"/>
      <c r="R187" s="1552"/>
      <c r="S187" s="1552"/>
      <c r="T187" s="1552"/>
      <c r="U187" s="1552"/>
      <c r="V187" s="1552"/>
      <c r="W187" s="1552"/>
      <c r="X187" s="1553"/>
      <c r="Y187" s="1535"/>
      <c r="Z187" s="1532"/>
      <c r="AA187" s="1532"/>
      <c r="AB187" s="1533"/>
      <c r="AC187" s="1723"/>
      <c r="AD187" s="1724"/>
      <c r="AE187" s="1724"/>
      <c r="AF187" s="1725"/>
    </row>
    <row r="188" spans="1:33" ht="18.75" customHeight="1">
      <c r="A188" s="1522"/>
      <c r="C188" s="1548"/>
      <c r="D188" s="1499" t="s">
        <v>121</v>
      </c>
      <c r="E188" s="1506" t="s">
        <v>1335</v>
      </c>
      <c r="F188" s="1526"/>
      <c r="G188" s="1506"/>
      <c r="H188" s="1541" t="s">
        <v>1337</v>
      </c>
      <c r="I188" s="1542" t="s">
        <v>121</v>
      </c>
      <c r="J188" s="1543" t="s">
        <v>1274</v>
      </c>
      <c r="K188" s="1552"/>
      <c r="L188" s="1552"/>
      <c r="M188" s="1552"/>
      <c r="N188" s="1552"/>
      <c r="O188" s="1552"/>
      <c r="P188" s="1546" t="s">
        <v>121</v>
      </c>
      <c r="Q188" s="1543" t="s">
        <v>1275</v>
      </c>
      <c r="R188" s="1552"/>
      <c r="S188" s="1552"/>
      <c r="T188" s="1552"/>
      <c r="U188" s="1552"/>
      <c r="V188" s="1552"/>
      <c r="W188" s="1552"/>
      <c r="X188" s="1553"/>
      <c r="Y188" s="1535"/>
      <c r="Z188" s="1532"/>
      <c r="AA188" s="1532"/>
      <c r="AB188" s="1533"/>
      <c r="AC188" s="1723"/>
      <c r="AD188" s="1724"/>
      <c r="AE188" s="1724"/>
      <c r="AF188" s="1725"/>
    </row>
    <row r="189" spans="1:33" ht="18.75" customHeight="1">
      <c r="A189" s="1522"/>
      <c r="C189" s="1548"/>
      <c r="D189" s="1499" t="s">
        <v>121</v>
      </c>
      <c r="E189" s="1506" t="s">
        <v>1336</v>
      </c>
      <c r="F189" s="1526"/>
      <c r="G189" s="1506"/>
      <c r="H189" s="1541" t="s">
        <v>1339</v>
      </c>
      <c r="I189" s="1542" t="s">
        <v>121</v>
      </c>
      <c r="J189" s="1543" t="s">
        <v>1231</v>
      </c>
      <c r="K189" s="1544"/>
      <c r="L189" s="1546" t="s">
        <v>121</v>
      </c>
      <c r="M189" s="1543" t="s">
        <v>1249</v>
      </c>
      <c r="N189" s="1578"/>
      <c r="O189" s="1578"/>
      <c r="P189" s="1578"/>
      <c r="Q189" s="1578"/>
      <c r="R189" s="1578"/>
      <c r="S189" s="1578"/>
      <c r="T189" s="1578"/>
      <c r="U189" s="1578"/>
      <c r="V189" s="1578"/>
      <c r="W189" s="1578"/>
      <c r="X189" s="1579"/>
      <c r="Y189" s="1535"/>
      <c r="Z189" s="1532"/>
      <c r="AA189" s="1532"/>
      <c r="AB189" s="1533"/>
      <c r="AC189" s="1723"/>
      <c r="AD189" s="1724"/>
      <c r="AE189" s="1724"/>
      <c r="AF189" s="1725"/>
    </row>
    <row r="190" spans="1:33" ht="18.75" customHeight="1">
      <c r="A190" s="1522"/>
      <c r="C190" s="1548"/>
      <c r="D190" s="1499"/>
      <c r="E190" s="1506"/>
      <c r="F190" s="1526"/>
      <c r="G190" s="1506"/>
      <c r="H190" s="1541" t="s">
        <v>1280</v>
      </c>
      <c r="I190" s="1542" t="s">
        <v>121</v>
      </c>
      <c r="J190" s="1543" t="s">
        <v>1231</v>
      </c>
      <c r="K190" s="1544"/>
      <c r="L190" s="1546" t="s">
        <v>121</v>
      </c>
      <c r="M190" s="1543" t="s">
        <v>1249</v>
      </c>
      <c r="N190" s="1578"/>
      <c r="O190" s="1578"/>
      <c r="P190" s="1578"/>
      <c r="Q190" s="1578"/>
      <c r="R190" s="1578"/>
      <c r="S190" s="1578"/>
      <c r="T190" s="1578"/>
      <c r="U190" s="1578"/>
      <c r="V190" s="1578"/>
      <c r="W190" s="1578"/>
      <c r="X190" s="1579"/>
      <c r="Y190" s="1535"/>
      <c r="Z190" s="1532"/>
      <c r="AA190" s="1532"/>
      <c r="AB190" s="1533"/>
      <c r="AC190" s="1723"/>
      <c r="AD190" s="1724"/>
      <c r="AE190" s="1724"/>
      <c r="AF190" s="1725"/>
    </row>
    <row r="191" spans="1:33" ht="19.5" customHeight="1">
      <c r="A191" s="1602"/>
      <c r="C191" s="1603"/>
      <c r="F191" s="1526"/>
      <c r="G191" s="1550"/>
      <c r="H191" s="1551" t="s">
        <v>1327</v>
      </c>
      <c r="I191" s="1542" t="s">
        <v>121</v>
      </c>
      <c r="J191" s="1543" t="s">
        <v>1231</v>
      </c>
      <c r="K191" s="1543"/>
      <c r="L191" s="1546" t="s">
        <v>121</v>
      </c>
      <c r="M191" s="1543" t="s">
        <v>1249</v>
      </c>
      <c r="N191" s="1543"/>
      <c r="O191" s="1552"/>
      <c r="P191" s="1543"/>
      <c r="Q191" s="1552"/>
      <c r="R191" s="1552"/>
      <c r="S191" s="1552"/>
      <c r="T191" s="1552"/>
      <c r="U191" s="1552"/>
      <c r="V191" s="1552"/>
      <c r="W191" s="1552"/>
      <c r="X191" s="1553"/>
      <c r="Y191" s="1532"/>
      <c r="Z191" s="1532"/>
      <c r="AA191" s="1532"/>
      <c r="AB191" s="1533"/>
      <c r="AC191" s="1723"/>
      <c r="AD191" s="1724"/>
      <c r="AE191" s="1724"/>
      <c r="AF191" s="1725"/>
    </row>
    <row r="192" spans="1:33" ht="18.75" customHeight="1">
      <c r="A192" s="1522"/>
      <c r="C192" s="1548"/>
      <c r="F192" s="1526"/>
      <c r="G192" s="1506"/>
      <c r="H192" s="1541" t="s">
        <v>145</v>
      </c>
      <c r="I192" s="1542" t="s">
        <v>121</v>
      </c>
      <c r="J192" s="1543" t="s">
        <v>1231</v>
      </c>
      <c r="K192" s="1544"/>
      <c r="L192" s="1546" t="s">
        <v>121</v>
      </c>
      <c r="M192" s="1543" t="s">
        <v>1249</v>
      </c>
      <c r="N192" s="1578"/>
      <c r="O192" s="1552"/>
      <c r="P192" s="1552"/>
      <c r="Q192" s="1552"/>
      <c r="R192" s="1552"/>
      <c r="S192" s="1552"/>
      <c r="T192" s="1552"/>
      <c r="U192" s="1552"/>
      <c r="V192" s="1552"/>
      <c r="W192" s="1552"/>
      <c r="X192" s="1553"/>
      <c r="Y192" s="1535"/>
      <c r="Z192" s="1532"/>
      <c r="AA192" s="1532"/>
      <c r="AB192" s="1533"/>
      <c r="AC192" s="1723"/>
      <c r="AD192" s="1724"/>
      <c r="AE192" s="1724"/>
      <c r="AF192" s="1725"/>
    </row>
    <row r="193" spans="1:32" ht="18.75" customHeight="1">
      <c r="A193" s="1522"/>
      <c r="C193" s="1548"/>
      <c r="F193" s="1526"/>
      <c r="G193" s="1506"/>
      <c r="H193" s="1541" t="s">
        <v>1328</v>
      </c>
      <c r="I193" s="1542" t="s">
        <v>121</v>
      </c>
      <c r="J193" s="1543" t="s">
        <v>1231</v>
      </c>
      <c r="K193" s="1543"/>
      <c r="L193" s="1546" t="s">
        <v>121</v>
      </c>
      <c r="M193" s="1543" t="s">
        <v>1257</v>
      </c>
      <c r="N193" s="1543"/>
      <c r="O193" s="1546" t="s">
        <v>121</v>
      </c>
      <c r="P193" s="1543" t="s">
        <v>1258</v>
      </c>
      <c r="Q193" s="1552"/>
      <c r="R193" s="1552"/>
      <c r="S193" s="1552"/>
      <c r="T193" s="1552"/>
      <c r="U193" s="1552"/>
      <c r="V193" s="1552"/>
      <c r="W193" s="1552"/>
      <c r="X193" s="1553"/>
      <c r="Y193" s="1535"/>
      <c r="Z193" s="1532"/>
      <c r="AA193" s="1532"/>
      <c r="AB193" s="1533"/>
      <c r="AC193" s="1723"/>
      <c r="AD193" s="1724"/>
      <c r="AE193" s="1724"/>
      <c r="AF193" s="1725"/>
    </row>
    <row r="194" spans="1:32" ht="18.75" customHeight="1">
      <c r="A194" s="1522"/>
      <c r="C194" s="1548"/>
      <c r="F194" s="1526"/>
      <c r="G194" s="1506"/>
      <c r="H194" s="1541" t="s">
        <v>1329</v>
      </c>
      <c r="I194" s="1542" t="s">
        <v>121</v>
      </c>
      <c r="J194" s="1543" t="s">
        <v>1330</v>
      </c>
      <c r="K194" s="1543"/>
      <c r="L194" s="1545"/>
      <c r="M194" s="1545"/>
      <c r="N194" s="1546" t="s">
        <v>121</v>
      </c>
      <c r="O194" s="1543" t="s">
        <v>1331</v>
      </c>
      <c r="P194" s="1552"/>
      <c r="Q194" s="1552"/>
      <c r="R194" s="1552"/>
      <c r="S194" s="1546" t="s">
        <v>121</v>
      </c>
      <c r="T194" s="1543" t="s">
        <v>1332</v>
      </c>
      <c r="U194" s="1552"/>
      <c r="V194" s="1552"/>
      <c r="W194" s="1552"/>
      <c r="X194" s="1553"/>
      <c r="Y194" s="1535"/>
      <c r="Z194" s="1532"/>
      <c r="AA194" s="1532"/>
      <c r="AB194" s="1533"/>
      <c r="AC194" s="1723"/>
      <c r="AD194" s="1724"/>
      <c r="AE194" s="1724"/>
      <c r="AF194" s="1725"/>
    </row>
    <row r="195" spans="1:32" ht="18.75" customHeight="1">
      <c r="A195" s="1522"/>
      <c r="C195" s="1548"/>
      <c r="D195" s="1499"/>
      <c r="E195" s="1506"/>
      <c r="F195" s="1526"/>
      <c r="G195" s="1506"/>
      <c r="H195" s="1559" t="s">
        <v>1266</v>
      </c>
      <c r="I195" s="1542" t="s">
        <v>121</v>
      </c>
      <c r="J195" s="1543" t="s">
        <v>1231</v>
      </c>
      <c r="K195" s="1543"/>
      <c r="L195" s="1546" t="s">
        <v>121</v>
      </c>
      <c r="M195" s="1543" t="s">
        <v>1257</v>
      </c>
      <c r="N195" s="1543"/>
      <c r="O195" s="1546" t="s">
        <v>121</v>
      </c>
      <c r="P195" s="1543" t="s">
        <v>1258</v>
      </c>
      <c r="Q195" s="1552"/>
      <c r="R195" s="1552"/>
      <c r="S195" s="1552"/>
      <c r="T195" s="1552"/>
      <c r="U195" s="1560"/>
      <c r="V195" s="1560"/>
      <c r="W195" s="1560"/>
      <c r="X195" s="1561"/>
      <c r="Y195" s="1535"/>
      <c r="Z195" s="1532"/>
      <c r="AA195" s="1532"/>
      <c r="AB195" s="1533"/>
      <c r="AC195" s="1723"/>
      <c r="AD195" s="1724"/>
      <c r="AE195" s="1724"/>
      <c r="AF195" s="1725"/>
    </row>
    <row r="196" spans="1:32" ht="18.75" customHeight="1">
      <c r="A196" s="1562"/>
      <c r="B196" s="1605"/>
      <c r="C196" s="1606"/>
      <c r="D196" s="1628"/>
      <c r="E196" s="1566"/>
      <c r="F196" s="1567"/>
      <c r="G196" s="1566"/>
      <c r="H196" s="1568" t="s">
        <v>1267</v>
      </c>
      <c r="I196" s="1569" t="s">
        <v>121</v>
      </c>
      <c r="J196" s="1570" t="s">
        <v>1231</v>
      </c>
      <c r="K196" s="1570"/>
      <c r="L196" s="1571" t="s">
        <v>121</v>
      </c>
      <c r="M196" s="1570" t="s">
        <v>1268</v>
      </c>
      <c r="N196" s="1570"/>
      <c r="O196" s="1571" t="s">
        <v>121</v>
      </c>
      <c r="P196" s="1570" t="s">
        <v>1269</v>
      </c>
      <c r="Q196" s="1572"/>
      <c r="R196" s="1571" t="s">
        <v>121</v>
      </c>
      <c r="S196" s="1570" t="s">
        <v>1270</v>
      </c>
      <c r="T196" s="1570"/>
      <c r="U196" s="1570"/>
      <c r="V196" s="1570"/>
      <c r="W196" s="1570"/>
      <c r="X196" s="1573"/>
      <c r="Y196" s="1574"/>
      <c r="Z196" s="1575"/>
      <c r="AA196" s="1575"/>
      <c r="AB196" s="1576"/>
      <c r="AC196" s="1761"/>
      <c r="AD196" s="1762"/>
      <c r="AE196" s="1762"/>
      <c r="AF196" s="1763"/>
    </row>
    <row r="197" spans="1:32" ht="18.75" customHeight="1">
      <c r="A197" s="1507"/>
      <c r="B197" s="1508"/>
      <c r="C197" s="1587"/>
      <c r="D197" s="1589"/>
      <c r="E197" s="1502"/>
      <c r="F197" s="1589"/>
      <c r="G197" s="1611"/>
      <c r="H197" s="1512" t="s">
        <v>1227</v>
      </c>
      <c r="I197" s="1513" t="s">
        <v>121</v>
      </c>
      <c r="J197" s="1514" t="s">
        <v>1228</v>
      </c>
      <c r="K197" s="1515"/>
      <c r="L197" s="1516"/>
      <c r="M197" s="1517" t="s">
        <v>121</v>
      </c>
      <c r="N197" s="1514" t="s">
        <v>1229</v>
      </c>
      <c r="O197" s="1518"/>
      <c r="P197" s="1518"/>
      <c r="Q197" s="1518"/>
      <c r="R197" s="1518"/>
      <c r="S197" s="1518"/>
      <c r="T197" s="1518"/>
      <c r="U197" s="1518"/>
      <c r="V197" s="1518"/>
      <c r="W197" s="1518"/>
      <c r="X197" s="1577"/>
      <c r="Y197" s="1520" t="s">
        <v>121</v>
      </c>
      <c r="Z197" s="1500" t="s">
        <v>1230</v>
      </c>
      <c r="AA197" s="1500"/>
      <c r="AB197" s="1521"/>
      <c r="AC197" s="1746"/>
      <c r="AD197" s="1746"/>
      <c r="AE197" s="1746"/>
      <c r="AF197" s="1746"/>
    </row>
    <row r="198" spans="1:32" ht="18.75" customHeight="1">
      <c r="A198" s="1522"/>
      <c r="B198" s="1523"/>
      <c r="C198" s="1548"/>
      <c r="D198" s="1549"/>
      <c r="E198" s="1506"/>
      <c r="F198" s="1549"/>
      <c r="G198" s="1550"/>
      <c r="H198" s="1730" t="s">
        <v>1292</v>
      </c>
      <c r="I198" s="1527" t="s">
        <v>121</v>
      </c>
      <c r="J198" s="1528" t="s">
        <v>1231</v>
      </c>
      <c r="K198" s="1528"/>
      <c r="L198" s="1581"/>
      <c r="M198" s="1530" t="s">
        <v>121</v>
      </c>
      <c r="N198" s="1528" t="s">
        <v>1232</v>
      </c>
      <c r="O198" s="1528"/>
      <c r="P198" s="1581"/>
      <c r="Q198" s="1530" t="s">
        <v>121</v>
      </c>
      <c r="R198" s="1529" t="s">
        <v>1233</v>
      </c>
      <c r="S198" s="1529"/>
      <c r="T198" s="1529"/>
      <c r="U198" s="1530" t="s">
        <v>121</v>
      </c>
      <c r="V198" s="1529" t="s">
        <v>1234</v>
      </c>
      <c r="W198" s="1529"/>
      <c r="X198" s="1531"/>
      <c r="Y198" s="1499" t="s">
        <v>121</v>
      </c>
      <c r="Z198" s="1504" t="s">
        <v>1235</v>
      </c>
      <c r="AA198" s="1532"/>
      <c r="AB198" s="1533"/>
      <c r="AC198" s="1747"/>
      <c r="AD198" s="1747"/>
      <c r="AE198" s="1747"/>
      <c r="AF198" s="1747"/>
    </row>
    <row r="199" spans="1:32" ht="18.75" customHeight="1">
      <c r="A199" s="1522"/>
      <c r="B199" s="1523"/>
      <c r="C199" s="1548"/>
      <c r="D199" s="1549"/>
      <c r="E199" s="1506"/>
      <c r="F199" s="1549"/>
      <c r="G199" s="1550"/>
      <c r="H199" s="1732"/>
      <c r="I199" s="1536" t="s">
        <v>121</v>
      </c>
      <c r="J199" s="1537" t="s">
        <v>1236</v>
      </c>
      <c r="K199" s="1537"/>
      <c r="L199" s="1615"/>
      <c r="M199" s="1539" t="s">
        <v>121</v>
      </c>
      <c r="N199" s="1537" t="s">
        <v>1237</v>
      </c>
      <c r="O199" s="1537"/>
      <c r="P199" s="1615"/>
      <c r="Q199" s="1539" t="s">
        <v>121</v>
      </c>
      <c r="R199" s="1538" t="s">
        <v>1293</v>
      </c>
      <c r="S199" s="1538"/>
      <c r="T199" s="1538"/>
      <c r="U199" s="1538"/>
      <c r="V199" s="1538"/>
      <c r="W199" s="1538"/>
      <c r="X199" s="1540"/>
      <c r="Y199" s="1535"/>
      <c r="Z199" s="1532"/>
      <c r="AA199" s="1532"/>
      <c r="AB199" s="1533"/>
      <c r="AC199" s="1747"/>
      <c r="AD199" s="1747"/>
      <c r="AE199" s="1747"/>
      <c r="AF199" s="1747"/>
    </row>
    <row r="200" spans="1:32" ht="18.75" customHeight="1">
      <c r="A200" s="1522"/>
      <c r="B200" s="1523"/>
      <c r="C200" s="1548"/>
      <c r="D200" s="1549"/>
      <c r="E200" s="1506"/>
      <c r="F200" s="1549"/>
      <c r="G200" s="1550"/>
      <c r="H200" s="1541" t="s">
        <v>91</v>
      </c>
      <c r="I200" s="1542" t="s">
        <v>121</v>
      </c>
      <c r="J200" s="1543" t="s">
        <v>1240</v>
      </c>
      <c r="K200" s="1544"/>
      <c r="L200" s="1545"/>
      <c r="M200" s="1546" t="s">
        <v>121</v>
      </c>
      <c r="N200" s="1543" t="s">
        <v>1241</v>
      </c>
      <c r="O200" s="1552"/>
      <c r="P200" s="1552"/>
      <c r="Q200" s="1552"/>
      <c r="R200" s="1552"/>
      <c r="S200" s="1552"/>
      <c r="T200" s="1552"/>
      <c r="U200" s="1552"/>
      <c r="V200" s="1552"/>
      <c r="W200" s="1552"/>
      <c r="X200" s="1553"/>
      <c r="Y200" s="1535"/>
      <c r="Z200" s="1532"/>
      <c r="AA200" s="1532"/>
      <c r="AB200" s="1533"/>
      <c r="AC200" s="1747"/>
      <c r="AD200" s="1747"/>
      <c r="AE200" s="1747"/>
      <c r="AF200" s="1747"/>
    </row>
    <row r="201" spans="1:32" ht="19.5" customHeight="1">
      <c r="A201" s="1522"/>
      <c r="B201" s="1523"/>
      <c r="C201" s="1548"/>
      <c r="D201" s="1549"/>
      <c r="E201" s="1506"/>
      <c r="F201" s="1526"/>
      <c r="G201" s="1550"/>
      <c r="H201" s="1551" t="s">
        <v>1245</v>
      </c>
      <c r="I201" s="1542" t="s">
        <v>121</v>
      </c>
      <c r="J201" s="1543" t="s">
        <v>1243</v>
      </c>
      <c r="K201" s="1544"/>
      <c r="L201" s="1545"/>
      <c r="M201" s="1546" t="s">
        <v>121</v>
      </c>
      <c r="N201" s="1543" t="s">
        <v>1246</v>
      </c>
      <c r="O201" s="1546"/>
      <c r="P201" s="1543"/>
      <c r="Q201" s="1552"/>
      <c r="R201" s="1552"/>
      <c r="S201" s="1552"/>
      <c r="T201" s="1552"/>
      <c r="U201" s="1552"/>
      <c r="V201" s="1552"/>
      <c r="W201" s="1552"/>
      <c r="X201" s="1553"/>
      <c r="Y201" s="1532"/>
      <c r="Z201" s="1532"/>
      <c r="AA201" s="1532"/>
      <c r="AB201" s="1533"/>
      <c r="AC201" s="1747"/>
      <c r="AD201" s="1747"/>
      <c r="AE201" s="1747"/>
      <c r="AF201" s="1747"/>
    </row>
    <row r="202" spans="1:32" ht="19.5" customHeight="1">
      <c r="A202" s="1522"/>
      <c r="B202" s="1523"/>
      <c r="C202" s="1548"/>
      <c r="D202" s="1549"/>
      <c r="E202" s="1506"/>
      <c r="F202" s="1526"/>
      <c r="G202" s="1550"/>
      <c r="H202" s="1551" t="s">
        <v>1247</v>
      </c>
      <c r="I202" s="1542" t="s">
        <v>121</v>
      </c>
      <c r="J202" s="1543" t="s">
        <v>1243</v>
      </c>
      <c r="K202" s="1544"/>
      <c r="L202" s="1545"/>
      <c r="M202" s="1546" t="s">
        <v>121</v>
      </c>
      <c r="N202" s="1543" t="s">
        <v>1246</v>
      </c>
      <c r="O202" s="1546"/>
      <c r="P202" s="1543"/>
      <c r="Q202" s="1552"/>
      <c r="R202" s="1552"/>
      <c r="S202" s="1552"/>
      <c r="T202" s="1552"/>
      <c r="U202" s="1552"/>
      <c r="V202" s="1552"/>
      <c r="W202" s="1552"/>
      <c r="X202" s="1553"/>
      <c r="Y202" s="1532"/>
      <c r="Z202" s="1532"/>
      <c r="AA202" s="1532"/>
      <c r="AB202" s="1533"/>
      <c r="AC202" s="1747"/>
      <c r="AD202" s="1747"/>
      <c r="AE202" s="1747"/>
      <c r="AF202" s="1747"/>
    </row>
    <row r="203" spans="1:32" ht="18.75" customHeight="1">
      <c r="A203" s="1503" t="s">
        <v>121</v>
      </c>
      <c r="B203" s="1523">
        <v>22</v>
      </c>
      <c r="C203" s="1548" t="s">
        <v>1323</v>
      </c>
      <c r="D203" s="1499" t="s">
        <v>121</v>
      </c>
      <c r="E203" s="1506" t="s">
        <v>1340</v>
      </c>
      <c r="F203" s="1549"/>
      <c r="G203" s="1550"/>
      <c r="H203" s="1541" t="s">
        <v>140</v>
      </c>
      <c r="I203" s="1542" t="s">
        <v>121</v>
      </c>
      <c r="J203" s="1543" t="s">
        <v>1231</v>
      </c>
      <c r="K203" s="1544"/>
      <c r="L203" s="1546" t="s">
        <v>121</v>
      </c>
      <c r="M203" s="1543" t="s">
        <v>1249</v>
      </c>
      <c r="N203" s="1552"/>
      <c r="O203" s="1552"/>
      <c r="P203" s="1552"/>
      <c r="Q203" s="1552"/>
      <c r="R203" s="1552"/>
      <c r="S203" s="1552"/>
      <c r="T203" s="1552"/>
      <c r="U203" s="1552"/>
      <c r="V203" s="1552"/>
      <c r="W203" s="1552"/>
      <c r="X203" s="1553"/>
      <c r="Y203" s="1535"/>
      <c r="Z203" s="1532"/>
      <c r="AA203" s="1532"/>
      <c r="AB203" s="1533"/>
      <c r="AC203" s="1747"/>
      <c r="AD203" s="1747"/>
      <c r="AE203" s="1747"/>
      <c r="AF203" s="1747"/>
    </row>
    <row r="204" spans="1:32" ht="18.75" customHeight="1">
      <c r="A204" s="1503"/>
      <c r="B204" s="1523"/>
      <c r="C204" s="1548"/>
      <c r="D204" s="1499" t="s">
        <v>121</v>
      </c>
      <c r="E204" s="1506" t="s">
        <v>1341</v>
      </c>
      <c r="F204" s="1549"/>
      <c r="G204" s="1550"/>
      <c r="H204" s="1541" t="s">
        <v>1251</v>
      </c>
      <c r="I204" s="1542" t="s">
        <v>121</v>
      </c>
      <c r="J204" s="1543" t="s">
        <v>1231</v>
      </c>
      <c r="K204" s="1544"/>
      <c r="L204" s="1546" t="s">
        <v>121</v>
      </c>
      <c r="M204" s="1543" t="s">
        <v>1249</v>
      </c>
      <c r="N204" s="1552"/>
      <c r="O204" s="1552"/>
      <c r="P204" s="1552"/>
      <c r="Q204" s="1552"/>
      <c r="R204" s="1552"/>
      <c r="S204" s="1552"/>
      <c r="T204" s="1552"/>
      <c r="U204" s="1552"/>
      <c r="V204" s="1552"/>
      <c r="W204" s="1552"/>
      <c r="X204" s="1553"/>
      <c r="Y204" s="1535"/>
      <c r="Z204" s="1532"/>
      <c r="AA204" s="1532"/>
      <c r="AB204" s="1533"/>
      <c r="AC204" s="1747"/>
      <c r="AD204" s="1747"/>
      <c r="AE204" s="1747"/>
      <c r="AF204" s="1747"/>
    </row>
    <row r="205" spans="1:32" ht="18.75" customHeight="1">
      <c r="A205" s="1522"/>
      <c r="B205" s="1523"/>
      <c r="C205" s="1548"/>
      <c r="D205" s="1549"/>
      <c r="E205" s="1506"/>
      <c r="F205" s="1549"/>
      <c r="G205" s="1550"/>
      <c r="H205" s="1541" t="s">
        <v>1307</v>
      </c>
      <c r="I205" s="1542" t="s">
        <v>121</v>
      </c>
      <c r="J205" s="1543" t="s">
        <v>1231</v>
      </c>
      <c r="K205" s="1544"/>
      <c r="L205" s="1546" t="s">
        <v>121</v>
      </c>
      <c r="M205" s="1543" t="s">
        <v>1249</v>
      </c>
      <c r="N205" s="1552"/>
      <c r="O205" s="1552"/>
      <c r="P205" s="1552"/>
      <c r="Q205" s="1552"/>
      <c r="R205" s="1552"/>
      <c r="S205" s="1552"/>
      <c r="T205" s="1552"/>
      <c r="U205" s="1552"/>
      <c r="V205" s="1552"/>
      <c r="W205" s="1552"/>
      <c r="X205" s="1553"/>
      <c r="Y205" s="1535"/>
      <c r="Z205" s="1532"/>
      <c r="AA205" s="1532"/>
      <c r="AB205" s="1533"/>
      <c r="AC205" s="1747"/>
      <c r="AD205" s="1747"/>
      <c r="AE205" s="1747"/>
      <c r="AF205" s="1747"/>
    </row>
    <row r="206" spans="1:32" ht="18.75" customHeight="1">
      <c r="A206" s="1522"/>
      <c r="B206" s="1523"/>
      <c r="C206" s="1548"/>
      <c r="D206" s="1549"/>
      <c r="E206" s="1506"/>
      <c r="F206" s="1549"/>
      <c r="G206" s="1550"/>
      <c r="H206" s="1541" t="s">
        <v>1326</v>
      </c>
      <c r="I206" s="1542" t="s">
        <v>121</v>
      </c>
      <c r="J206" s="1543" t="s">
        <v>1240</v>
      </c>
      <c r="K206" s="1544"/>
      <c r="L206" s="1545"/>
      <c r="M206" s="1546" t="s">
        <v>121</v>
      </c>
      <c r="N206" s="1543" t="s">
        <v>1241</v>
      </c>
      <c r="O206" s="1552"/>
      <c r="P206" s="1552"/>
      <c r="Q206" s="1552"/>
      <c r="R206" s="1552"/>
      <c r="S206" s="1552"/>
      <c r="T206" s="1552"/>
      <c r="U206" s="1552"/>
      <c r="V206" s="1552"/>
      <c r="W206" s="1552"/>
      <c r="X206" s="1553"/>
      <c r="Y206" s="1535"/>
      <c r="Z206" s="1532"/>
      <c r="AA206" s="1532"/>
      <c r="AB206" s="1533"/>
      <c r="AC206" s="1747"/>
      <c r="AD206" s="1747"/>
      <c r="AE206" s="1747"/>
      <c r="AF206" s="1747"/>
    </row>
    <row r="207" spans="1:32" ht="19.5" customHeight="1">
      <c r="A207" s="1522"/>
      <c r="B207" s="1523"/>
      <c r="C207" s="1548"/>
      <c r="D207" s="1549"/>
      <c r="E207" s="1506"/>
      <c r="F207" s="1526"/>
      <c r="G207" s="1550"/>
      <c r="H207" s="1551" t="s">
        <v>1327</v>
      </c>
      <c r="I207" s="1542" t="s">
        <v>121</v>
      </c>
      <c r="J207" s="1543" t="s">
        <v>1231</v>
      </c>
      <c r="K207" s="1543"/>
      <c r="L207" s="1546" t="s">
        <v>121</v>
      </c>
      <c r="M207" s="1543" t="s">
        <v>1249</v>
      </c>
      <c r="N207" s="1543"/>
      <c r="O207" s="1552"/>
      <c r="P207" s="1543"/>
      <c r="Q207" s="1552"/>
      <c r="R207" s="1552"/>
      <c r="S207" s="1552"/>
      <c r="T207" s="1552"/>
      <c r="U207" s="1552"/>
      <c r="V207" s="1552"/>
      <c r="W207" s="1552"/>
      <c r="X207" s="1553"/>
      <c r="Y207" s="1532"/>
      <c r="Z207" s="1532"/>
      <c r="AA207" s="1532"/>
      <c r="AB207" s="1533"/>
      <c r="AC207" s="1747"/>
      <c r="AD207" s="1747"/>
      <c r="AE207" s="1747"/>
      <c r="AF207" s="1747"/>
    </row>
    <row r="208" spans="1:32" ht="18.75" customHeight="1">
      <c r="A208" s="1522"/>
      <c r="B208" s="1523"/>
      <c r="C208" s="1548"/>
      <c r="D208" s="1549"/>
      <c r="E208" s="1506"/>
      <c r="F208" s="1549"/>
      <c r="G208" s="1550"/>
      <c r="H208" s="1541" t="s">
        <v>145</v>
      </c>
      <c r="I208" s="1542" t="s">
        <v>121</v>
      </c>
      <c r="J208" s="1543" t="s">
        <v>1231</v>
      </c>
      <c r="K208" s="1544"/>
      <c r="L208" s="1546" t="s">
        <v>121</v>
      </c>
      <c r="M208" s="1543" t="s">
        <v>1249</v>
      </c>
      <c r="N208" s="1552"/>
      <c r="O208" s="1552"/>
      <c r="P208" s="1552"/>
      <c r="Q208" s="1552"/>
      <c r="R208" s="1552"/>
      <c r="S208" s="1552"/>
      <c r="T208" s="1552"/>
      <c r="U208" s="1552"/>
      <c r="V208" s="1552"/>
      <c r="W208" s="1552"/>
      <c r="X208" s="1553"/>
      <c r="Y208" s="1535"/>
      <c r="Z208" s="1532"/>
      <c r="AA208" s="1532"/>
      <c r="AB208" s="1533"/>
      <c r="AC208" s="1747"/>
      <c r="AD208" s="1747"/>
      <c r="AE208" s="1747"/>
      <c r="AF208" s="1747"/>
    </row>
    <row r="209" spans="1:33" ht="18.75" customHeight="1">
      <c r="A209" s="1503"/>
      <c r="B209" s="1523"/>
      <c r="C209" s="1548"/>
      <c r="D209" s="1499"/>
      <c r="E209" s="1506"/>
      <c r="F209" s="1549"/>
      <c r="G209" s="1550"/>
      <c r="H209" s="1541" t="s">
        <v>1328</v>
      </c>
      <c r="I209" s="1542" t="s">
        <v>121</v>
      </c>
      <c r="J209" s="1543" t="s">
        <v>1231</v>
      </c>
      <c r="K209" s="1543"/>
      <c r="L209" s="1546" t="s">
        <v>121</v>
      </c>
      <c r="M209" s="1543" t="s">
        <v>1257</v>
      </c>
      <c r="N209" s="1543"/>
      <c r="O209" s="1546" t="s">
        <v>121</v>
      </c>
      <c r="P209" s="1543" t="s">
        <v>1258</v>
      </c>
      <c r="Q209" s="1552"/>
      <c r="R209" s="1552"/>
      <c r="S209" s="1552"/>
      <c r="T209" s="1552"/>
      <c r="U209" s="1552"/>
      <c r="V209" s="1552"/>
      <c r="W209" s="1552"/>
      <c r="X209" s="1553"/>
      <c r="Y209" s="1535"/>
      <c r="Z209" s="1532"/>
      <c r="AA209" s="1532"/>
      <c r="AB209" s="1533"/>
      <c r="AC209" s="1747"/>
      <c r="AD209" s="1747"/>
      <c r="AE209" s="1747"/>
      <c r="AF209" s="1747"/>
    </row>
    <row r="210" spans="1:33" ht="18.75" customHeight="1">
      <c r="A210" s="1503"/>
      <c r="B210" s="1523"/>
      <c r="C210" s="1548"/>
      <c r="D210" s="1499"/>
      <c r="E210" s="1506"/>
      <c r="F210" s="1549"/>
      <c r="G210" s="1550"/>
      <c r="H210" s="1559" t="s">
        <v>1266</v>
      </c>
      <c r="I210" s="1542" t="s">
        <v>121</v>
      </c>
      <c r="J210" s="1543" t="s">
        <v>1231</v>
      </c>
      <c r="K210" s="1543"/>
      <c r="L210" s="1546" t="s">
        <v>121</v>
      </c>
      <c r="M210" s="1543" t="s">
        <v>1257</v>
      </c>
      <c r="N210" s="1543"/>
      <c r="O210" s="1546" t="s">
        <v>121</v>
      </c>
      <c r="P210" s="1543" t="s">
        <v>1258</v>
      </c>
      <c r="Q210" s="1552"/>
      <c r="R210" s="1552"/>
      <c r="S210" s="1552"/>
      <c r="T210" s="1552"/>
      <c r="U210" s="1560"/>
      <c r="V210" s="1560"/>
      <c r="W210" s="1560"/>
      <c r="X210" s="1561"/>
      <c r="Y210" s="1535"/>
      <c r="Z210" s="1532"/>
      <c r="AA210" s="1532"/>
      <c r="AB210" s="1533"/>
      <c r="AC210" s="1747"/>
      <c r="AD210" s="1747"/>
      <c r="AE210" s="1747"/>
      <c r="AF210" s="1747"/>
    </row>
    <row r="211" spans="1:33" ht="18.75" customHeight="1">
      <c r="A211" s="1522"/>
      <c r="B211" s="1523"/>
      <c r="C211" s="1548"/>
      <c r="D211" s="1549"/>
      <c r="E211" s="1506"/>
      <c r="F211" s="1549"/>
      <c r="G211" s="1550"/>
      <c r="H211" s="1558" t="s">
        <v>1267</v>
      </c>
      <c r="I211" s="1542" t="s">
        <v>121</v>
      </c>
      <c r="J211" s="1543" t="s">
        <v>1231</v>
      </c>
      <c r="K211" s="1543"/>
      <c r="L211" s="1546" t="s">
        <v>121</v>
      </c>
      <c r="M211" s="1543" t="s">
        <v>1268</v>
      </c>
      <c r="N211" s="1543"/>
      <c r="O211" s="1546" t="s">
        <v>121</v>
      </c>
      <c r="P211" s="1543" t="s">
        <v>1269</v>
      </c>
      <c r="Q211" s="1578"/>
      <c r="R211" s="1546" t="s">
        <v>121</v>
      </c>
      <c r="S211" s="1543" t="s">
        <v>1270</v>
      </c>
      <c r="T211" s="1578"/>
      <c r="U211" s="1578"/>
      <c r="V211" s="1578"/>
      <c r="W211" s="1578"/>
      <c r="X211" s="1579"/>
      <c r="Y211" s="1535"/>
      <c r="Z211" s="1532"/>
      <c r="AA211" s="1532"/>
      <c r="AB211" s="1533"/>
      <c r="AC211" s="1747"/>
      <c r="AD211" s="1747"/>
      <c r="AE211" s="1747"/>
      <c r="AF211" s="1747"/>
    </row>
    <row r="212" spans="1:33" ht="18.75" customHeight="1">
      <c r="A212" s="1507"/>
      <c r="B212" s="1586"/>
      <c r="C212" s="1587"/>
      <c r="D212" s="1588"/>
      <c r="E212" s="1502"/>
      <c r="F212" s="1511"/>
      <c r="G212" s="1502"/>
      <c r="H212" s="1512" t="s">
        <v>1227</v>
      </c>
      <c r="I212" s="1513" t="s">
        <v>121</v>
      </c>
      <c r="J212" s="1514" t="s">
        <v>1228</v>
      </c>
      <c r="K212" s="1515"/>
      <c r="L212" s="1516"/>
      <c r="M212" s="1517" t="s">
        <v>121</v>
      </c>
      <c r="N212" s="1514" t="s">
        <v>1229</v>
      </c>
      <c r="O212" s="1626"/>
      <c r="P212" s="1515"/>
      <c r="Q212" s="1515"/>
      <c r="R212" s="1515"/>
      <c r="S212" s="1515"/>
      <c r="T212" s="1515"/>
      <c r="U212" s="1515"/>
      <c r="V212" s="1515"/>
      <c r="W212" s="1515"/>
      <c r="X212" s="1519"/>
      <c r="Y212" s="1592" t="s">
        <v>121</v>
      </c>
      <c r="Z212" s="1500" t="s">
        <v>1230</v>
      </c>
      <c r="AA212" s="1500"/>
      <c r="AB212" s="1521"/>
      <c r="AC212" s="1720"/>
      <c r="AD212" s="1721"/>
      <c r="AE212" s="1721"/>
      <c r="AF212" s="1722"/>
    </row>
    <row r="213" spans="1:33" ht="18.75" customHeight="1">
      <c r="A213" s="1522"/>
      <c r="C213" s="1548"/>
      <c r="E213" s="1506"/>
      <c r="F213" s="1526"/>
      <c r="G213" s="1506"/>
      <c r="H213" s="1730" t="s">
        <v>90</v>
      </c>
      <c r="I213" s="1499" t="s">
        <v>121</v>
      </c>
      <c r="J213" s="1504" t="s">
        <v>1231</v>
      </c>
      <c r="K213" s="1504"/>
      <c r="L213" s="1600"/>
      <c r="M213" s="1499" t="s">
        <v>121</v>
      </c>
      <c r="N213" s="1504" t="s">
        <v>1232</v>
      </c>
      <c r="O213" s="1504"/>
      <c r="P213" s="1600"/>
      <c r="Q213" s="1499" t="s">
        <v>121</v>
      </c>
      <c r="R213" s="1494" t="s">
        <v>1233</v>
      </c>
      <c r="U213" s="1499" t="s">
        <v>121</v>
      </c>
      <c r="V213" s="1494" t="s">
        <v>1234</v>
      </c>
      <c r="X213" s="1534"/>
      <c r="Y213" s="1499" t="s">
        <v>121</v>
      </c>
      <c r="Z213" s="1504" t="s">
        <v>1235</v>
      </c>
      <c r="AA213" s="1532"/>
      <c r="AB213" s="1533"/>
      <c r="AC213" s="1723"/>
      <c r="AD213" s="1724"/>
      <c r="AE213" s="1724"/>
      <c r="AF213" s="1725"/>
    </row>
    <row r="214" spans="1:33" ht="18.75" customHeight="1">
      <c r="A214" s="1522"/>
      <c r="C214" s="1548"/>
      <c r="E214" s="1506"/>
      <c r="F214" s="1526"/>
      <c r="G214" s="1506"/>
      <c r="H214" s="1732"/>
      <c r="I214" s="1536" t="s">
        <v>121</v>
      </c>
      <c r="J214" s="1537" t="s">
        <v>1236</v>
      </c>
      <c r="K214" s="1538"/>
      <c r="L214" s="1538"/>
      <c r="M214" s="1539" t="s">
        <v>121</v>
      </c>
      <c r="N214" s="1537" t="s">
        <v>1237</v>
      </c>
      <c r="O214" s="1538"/>
      <c r="P214" s="1538"/>
      <c r="Q214" s="1539" t="s">
        <v>121</v>
      </c>
      <c r="R214" s="1537" t="s">
        <v>1293</v>
      </c>
      <c r="S214" s="1538"/>
      <c r="T214" s="1538"/>
      <c r="U214" s="1538"/>
      <c r="V214" s="1538"/>
      <c r="W214" s="1538"/>
      <c r="X214" s="1540"/>
      <c r="Y214" s="1535"/>
      <c r="Z214" s="1532"/>
      <c r="AA214" s="1532"/>
      <c r="AB214" s="1533"/>
      <c r="AC214" s="1723"/>
      <c r="AD214" s="1724"/>
      <c r="AE214" s="1724"/>
      <c r="AF214" s="1725"/>
    </row>
    <row r="215" spans="1:33" ht="18.75" customHeight="1">
      <c r="A215" s="1522"/>
      <c r="C215" s="1548"/>
      <c r="E215" s="1506"/>
      <c r="F215" s="1526"/>
      <c r="G215" s="1506"/>
      <c r="H215" s="1541" t="s">
        <v>91</v>
      </c>
      <c r="I215" s="1542" t="s">
        <v>121</v>
      </c>
      <c r="J215" s="1543" t="s">
        <v>1240</v>
      </c>
      <c r="K215" s="1544"/>
      <c r="L215" s="1545"/>
      <c r="M215" s="1546" t="s">
        <v>121</v>
      </c>
      <c r="N215" s="1543" t="s">
        <v>1241</v>
      </c>
      <c r="O215" s="1552"/>
      <c r="P215" s="1544"/>
      <c r="Q215" s="1552"/>
      <c r="R215" s="1552"/>
      <c r="S215" s="1552"/>
      <c r="T215" s="1552"/>
      <c r="U215" s="1552"/>
      <c r="V215" s="1552"/>
      <c r="W215" s="1552"/>
      <c r="X215" s="1553"/>
      <c r="Y215" s="1535"/>
      <c r="Z215" s="1532"/>
      <c r="AA215" s="1532"/>
      <c r="AB215" s="1533"/>
      <c r="AC215" s="1723"/>
      <c r="AD215" s="1724"/>
      <c r="AE215" s="1724"/>
      <c r="AF215" s="1725"/>
    </row>
    <row r="216" spans="1:33" ht="19.5" customHeight="1">
      <c r="A216" s="1522"/>
      <c r="C216" s="1548"/>
      <c r="E216" s="1506"/>
      <c r="F216" s="1526"/>
      <c r="G216" s="1550"/>
      <c r="H216" s="1551" t="s">
        <v>1245</v>
      </c>
      <c r="I216" s="1542" t="s">
        <v>121</v>
      </c>
      <c r="J216" s="1543" t="s">
        <v>1243</v>
      </c>
      <c r="K216" s="1544"/>
      <c r="L216" s="1545"/>
      <c r="M216" s="1546" t="s">
        <v>121</v>
      </c>
      <c r="N216" s="1543" t="s">
        <v>1246</v>
      </c>
      <c r="O216" s="1546"/>
      <c r="P216" s="1543"/>
      <c r="Q216" s="1552"/>
      <c r="R216" s="1552"/>
      <c r="S216" s="1552"/>
      <c r="T216" s="1552"/>
      <c r="U216" s="1552"/>
      <c r="V216" s="1552"/>
      <c r="W216" s="1552"/>
      <c r="X216" s="1553"/>
      <c r="Y216" s="1532"/>
      <c r="Z216" s="1532"/>
      <c r="AA216" s="1532"/>
      <c r="AB216" s="1533"/>
      <c r="AC216" s="1723"/>
      <c r="AD216" s="1724"/>
      <c r="AE216" s="1724"/>
      <c r="AF216" s="1725"/>
    </row>
    <row r="217" spans="1:33" s="702" customFormat="1" ht="19.5" customHeight="1">
      <c r="A217" s="1522"/>
      <c r="B217" s="1495"/>
      <c r="C217" s="1548"/>
      <c r="D217" s="1494"/>
      <c r="E217" s="1506"/>
      <c r="F217" s="1526"/>
      <c r="G217" s="1550"/>
      <c r="H217" s="1551" t="s">
        <v>1247</v>
      </c>
      <c r="I217" s="1536" t="s">
        <v>121</v>
      </c>
      <c r="J217" s="1537" t="s">
        <v>1243</v>
      </c>
      <c r="K217" s="1555"/>
      <c r="L217" s="1615"/>
      <c r="M217" s="1539" t="s">
        <v>121</v>
      </c>
      <c r="N217" s="1537" t="s">
        <v>1246</v>
      </c>
      <c r="O217" s="1539"/>
      <c r="P217" s="1537"/>
      <c r="Q217" s="1582"/>
      <c r="R217" s="1582"/>
      <c r="S217" s="1582"/>
      <c r="T217" s="1582"/>
      <c r="U217" s="1582"/>
      <c r="V217" s="1582"/>
      <c r="W217" s="1582"/>
      <c r="X217" s="1616"/>
      <c r="Y217" s="1499"/>
      <c r="Z217" s="1504"/>
      <c r="AA217" s="1532"/>
      <c r="AB217" s="1533"/>
      <c r="AC217" s="1723"/>
      <c r="AD217" s="1724"/>
      <c r="AE217" s="1724"/>
      <c r="AF217" s="1725"/>
      <c r="AG217" s="1494"/>
    </row>
    <row r="218" spans="1:33" ht="18.75" customHeight="1">
      <c r="A218" s="1503" t="s">
        <v>121</v>
      </c>
      <c r="B218" s="1495">
        <v>25</v>
      </c>
      <c r="C218" s="1548" t="s">
        <v>1342</v>
      </c>
      <c r="D218" s="1499" t="s">
        <v>121</v>
      </c>
      <c r="E218" s="1506" t="s">
        <v>1340</v>
      </c>
      <c r="F218" s="1526"/>
      <c r="G218" s="1506"/>
      <c r="H218" s="1541" t="s">
        <v>140</v>
      </c>
      <c r="I218" s="1542" t="s">
        <v>121</v>
      </c>
      <c r="J218" s="1543" t="s">
        <v>1231</v>
      </c>
      <c r="K218" s="1544"/>
      <c r="L218" s="1546" t="s">
        <v>121</v>
      </c>
      <c r="M218" s="1543" t="s">
        <v>1249</v>
      </c>
      <c r="N218" s="1578"/>
      <c r="O218" s="1552"/>
      <c r="P218" s="1552"/>
      <c r="Q218" s="1552"/>
      <c r="R218" s="1552"/>
      <c r="S218" s="1552"/>
      <c r="T218" s="1552"/>
      <c r="U218" s="1552"/>
      <c r="V218" s="1552"/>
      <c r="W218" s="1552"/>
      <c r="X218" s="1553"/>
      <c r="Y218" s="1535"/>
      <c r="Z218" s="1532"/>
      <c r="AA218" s="1532"/>
      <c r="AB218" s="1533"/>
      <c r="AC218" s="1723"/>
      <c r="AD218" s="1724"/>
      <c r="AE218" s="1724"/>
      <c r="AF218" s="1725"/>
    </row>
    <row r="219" spans="1:33" ht="18.75" customHeight="1">
      <c r="A219" s="1522"/>
      <c r="C219" s="1548"/>
      <c r="D219" s="1499" t="s">
        <v>121</v>
      </c>
      <c r="E219" s="1506" t="s">
        <v>1341</v>
      </c>
      <c r="F219" s="1526"/>
      <c r="G219" s="1506"/>
      <c r="H219" s="1541" t="s">
        <v>1320</v>
      </c>
      <c r="I219" s="1542" t="s">
        <v>121</v>
      </c>
      <c r="J219" s="1543" t="s">
        <v>1231</v>
      </c>
      <c r="K219" s="1544"/>
      <c r="L219" s="1546" t="s">
        <v>121</v>
      </c>
      <c r="M219" s="1543" t="s">
        <v>1249</v>
      </c>
      <c r="N219" s="1578"/>
      <c r="O219" s="1552"/>
      <c r="P219" s="1552"/>
      <c r="Q219" s="1552"/>
      <c r="R219" s="1552"/>
      <c r="S219" s="1552"/>
      <c r="T219" s="1552"/>
      <c r="U219" s="1552"/>
      <c r="V219" s="1552"/>
      <c r="W219" s="1552"/>
      <c r="X219" s="1553"/>
      <c r="Y219" s="1535"/>
      <c r="Z219" s="1532"/>
      <c r="AA219" s="1532"/>
      <c r="AB219" s="1533"/>
      <c r="AC219" s="1723"/>
      <c r="AD219" s="1724"/>
      <c r="AE219" s="1724"/>
      <c r="AF219" s="1725"/>
    </row>
    <row r="220" spans="1:33" ht="18.75" customHeight="1">
      <c r="A220" s="1503"/>
      <c r="C220" s="1548"/>
      <c r="D220" s="1499"/>
      <c r="E220" s="1506"/>
      <c r="F220" s="1526"/>
      <c r="G220" s="1506"/>
      <c r="H220" s="1541" t="s">
        <v>1326</v>
      </c>
      <c r="I220" s="1542" t="s">
        <v>121</v>
      </c>
      <c r="J220" s="1543" t="s">
        <v>1240</v>
      </c>
      <c r="K220" s="1544"/>
      <c r="L220" s="1545"/>
      <c r="M220" s="1546" t="s">
        <v>121</v>
      </c>
      <c r="N220" s="1543" t="s">
        <v>1241</v>
      </c>
      <c r="O220" s="1552"/>
      <c r="P220" s="1552"/>
      <c r="Q220" s="1552"/>
      <c r="R220" s="1552"/>
      <c r="S220" s="1552"/>
      <c r="T220" s="1552"/>
      <c r="U220" s="1552"/>
      <c r="V220" s="1552"/>
      <c r="W220" s="1552"/>
      <c r="X220" s="1553"/>
      <c r="Y220" s="1535"/>
      <c r="Z220" s="1532"/>
      <c r="AA220" s="1532"/>
      <c r="AB220" s="1533"/>
      <c r="AC220" s="1723"/>
      <c r="AD220" s="1724"/>
      <c r="AE220" s="1724"/>
      <c r="AF220" s="1725"/>
    </row>
    <row r="221" spans="1:33" ht="19.5" customHeight="1">
      <c r="A221" s="1522"/>
      <c r="C221" s="1548"/>
      <c r="D221" s="1499"/>
      <c r="E221" s="1506"/>
      <c r="F221" s="1526"/>
      <c r="G221" s="1550"/>
      <c r="H221" s="1551" t="s">
        <v>1327</v>
      </c>
      <c r="I221" s="1542" t="s">
        <v>121</v>
      </c>
      <c r="J221" s="1543" t="s">
        <v>1231</v>
      </c>
      <c r="K221" s="1543"/>
      <c r="L221" s="1546" t="s">
        <v>121</v>
      </c>
      <c r="M221" s="1543" t="s">
        <v>1249</v>
      </c>
      <c r="N221" s="1543"/>
      <c r="O221" s="1552"/>
      <c r="P221" s="1543"/>
      <c r="Q221" s="1552"/>
      <c r="R221" s="1552"/>
      <c r="S221" s="1552"/>
      <c r="T221" s="1552"/>
      <c r="U221" s="1552"/>
      <c r="V221" s="1552"/>
      <c r="W221" s="1552"/>
      <c r="X221" s="1553"/>
      <c r="Y221" s="1532"/>
      <c r="Z221" s="1532"/>
      <c r="AA221" s="1532"/>
      <c r="AB221" s="1533"/>
      <c r="AC221" s="1723"/>
      <c r="AD221" s="1724"/>
      <c r="AE221" s="1724"/>
      <c r="AF221" s="1725"/>
    </row>
    <row r="222" spans="1:33" ht="18.75" customHeight="1">
      <c r="A222" s="1522"/>
      <c r="C222" s="1548"/>
      <c r="E222" s="1506"/>
      <c r="F222" s="1526"/>
      <c r="G222" s="1506"/>
      <c r="H222" s="1541" t="s">
        <v>145</v>
      </c>
      <c r="I222" s="1542" t="s">
        <v>121</v>
      </c>
      <c r="J222" s="1543" t="s">
        <v>1231</v>
      </c>
      <c r="K222" s="1544"/>
      <c r="L222" s="1546" t="s">
        <v>121</v>
      </c>
      <c r="M222" s="1543" t="s">
        <v>1249</v>
      </c>
      <c r="N222" s="1578"/>
      <c r="O222" s="1552"/>
      <c r="P222" s="1552"/>
      <c r="Q222" s="1552"/>
      <c r="R222" s="1552"/>
      <c r="S222" s="1552"/>
      <c r="T222" s="1552"/>
      <c r="U222" s="1552"/>
      <c r="V222" s="1552"/>
      <c r="W222" s="1552"/>
      <c r="X222" s="1553"/>
      <c r="Y222" s="1535"/>
      <c r="Z222" s="1532"/>
      <c r="AA222" s="1532"/>
      <c r="AB222" s="1533"/>
      <c r="AC222" s="1723"/>
      <c r="AD222" s="1724"/>
      <c r="AE222" s="1724"/>
      <c r="AF222" s="1725"/>
    </row>
    <row r="223" spans="1:33" ht="18.75" customHeight="1">
      <c r="A223" s="1602"/>
      <c r="C223" s="1603"/>
      <c r="F223" s="1526"/>
      <c r="G223" s="1506"/>
      <c r="H223" s="1541" t="s">
        <v>1328</v>
      </c>
      <c r="I223" s="1542" t="s">
        <v>121</v>
      </c>
      <c r="J223" s="1543" t="s">
        <v>1231</v>
      </c>
      <c r="K223" s="1543"/>
      <c r="L223" s="1546" t="s">
        <v>121</v>
      </c>
      <c r="M223" s="1543" t="s">
        <v>1257</v>
      </c>
      <c r="N223" s="1543"/>
      <c r="O223" s="1546" t="s">
        <v>121</v>
      </c>
      <c r="P223" s="1543" t="s">
        <v>1258</v>
      </c>
      <c r="Q223" s="1552"/>
      <c r="R223" s="1552"/>
      <c r="S223" s="1552"/>
      <c r="T223" s="1552"/>
      <c r="U223" s="1552"/>
      <c r="V223" s="1552"/>
      <c r="W223" s="1552"/>
      <c r="X223" s="1553"/>
      <c r="Y223" s="1535"/>
      <c r="Z223" s="1532"/>
      <c r="AA223" s="1532"/>
      <c r="AB223" s="1533"/>
      <c r="AC223" s="1723"/>
      <c r="AD223" s="1724"/>
      <c r="AE223" s="1724"/>
      <c r="AF223" s="1725"/>
    </row>
    <row r="224" spans="1:33" ht="18.75" customHeight="1">
      <c r="A224" s="1602"/>
      <c r="C224" s="1603"/>
      <c r="F224" s="1526"/>
      <c r="G224" s="1506"/>
      <c r="H224" s="1559" t="s">
        <v>1266</v>
      </c>
      <c r="I224" s="1542" t="s">
        <v>121</v>
      </c>
      <c r="J224" s="1543" t="s">
        <v>1231</v>
      </c>
      <c r="K224" s="1543"/>
      <c r="L224" s="1546" t="s">
        <v>121</v>
      </c>
      <c r="M224" s="1543" t="s">
        <v>1257</v>
      </c>
      <c r="N224" s="1543"/>
      <c r="O224" s="1546" t="s">
        <v>121</v>
      </c>
      <c r="P224" s="1543" t="s">
        <v>1258</v>
      </c>
      <c r="Q224" s="1552"/>
      <c r="R224" s="1552"/>
      <c r="S224" s="1552"/>
      <c r="T224" s="1552"/>
      <c r="U224" s="1560"/>
      <c r="V224" s="1560"/>
      <c r="W224" s="1560"/>
      <c r="X224" s="1561"/>
      <c r="Y224" s="1535"/>
      <c r="Z224" s="1532"/>
      <c r="AA224" s="1532"/>
      <c r="AB224" s="1533"/>
      <c r="AC224" s="1723"/>
      <c r="AD224" s="1724"/>
      <c r="AE224" s="1724"/>
      <c r="AF224" s="1725"/>
    </row>
    <row r="225" spans="1:33" ht="18.75" customHeight="1">
      <c r="A225" s="1562"/>
      <c r="B225" s="1605"/>
      <c r="C225" s="1606"/>
      <c r="D225" s="1607"/>
      <c r="E225" s="1566"/>
      <c r="F225" s="1567"/>
      <c r="G225" s="1566"/>
      <c r="H225" s="1568" t="s">
        <v>1267</v>
      </c>
      <c r="I225" s="1569" t="s">
        <v>121</v>
      </c>
      <c r="J225" s="1570" t="s">
        <v>1231</v>
      </c>
      <c r="K225" s="1570"/>
      <c r="L225" s="1571" t="s">
        <v>121</v>
      </c>
      <c r="M225" s="1570" t="s">
        <v>1268</v>
      </c>
      <c r="N225" s="1570"/>
      <c r="O225" s="1571" t="s">
        <v>121</v>
      </c>
      <c r="P225" s="1570" t="s">
        <v>1269</v>
      </c>
      <c r="Q225" s="1572"/>
      <c r="R225" s="1571" t="s">
        <v>121</v>
      </c>
      <c r="S225" s="1570" t="s">
        <v>1270</v>
      </c>
      <c r="T225" s="1570"/>
      <c r="U225" s="1572"/>
      <c r="V225" s="1572"/>
      <c r="W225" s="1572"/>
      <c r="X225" s="1583"/>
      <c r="Y225" s="1574"/>
      <c r="Z225" s="1575"/>
      <c r="AA225" s="1575"/>
      <c r="AB225" s="1576"/>
      <c r="AC225" s="1761"/>
      <c r="AD225" s="1762"/>
      <c r="AE225" s="1762"/>
      <c r="AF225" s="1763"/>
    </row>
    <row r="226" spans="1:33" ht="19.5" customHeight="1">
      <c r="A226" s="1507"/>
      <c r="B226" s="1508"/>
      <c r="C226" s="1587"/>
      <c r="D226" s="1589"/>
      <c r="E226" s="1502"/>
      <c r="F226" s="1511"/>
      <c r="G226" s="1611"/>
      <c r="H226" s="1629" t="s">
        <v>1245</v>
      </c>
      <c r="I226" s="1513" t="s">
        <v>121</v>
      </c>
      <c r="J226" s="1514" t="s">
        <v>1243</v>
      </c>
      <c r="K226" s="1515"/>
      <c r="L226" s="1516"/>
      <c r="M226" s="1517" t="s">
        <v>121</v>
      </c>
      <c r="N226" s="1514" t="s">
        <v>1246</v>
      </c>
      <c r="O226" s="1517"/>
      <c r="P226" s="1514"/>
      <c r="Q226" s="1518"/>
      <c r="R226" s="1518"/>
      <c r="S226" s="1518"/>
      <c r="T226" s="1518"/>
      <c r="U226" s="1518"/>
      <c r="V226" s="1518"/>
      <c r="W226" s="1518"/>
      <c r="X226" s="1577"/>
      <c r="Y226" s="1592" t="s">
        <v>121</v>
      </c>
      <c r="Z226" s="1500" t="s">
        <v>1230</v>
      </c>
      <c r="AA226" s="1500"/>
      <c r="AB226" s="1521"/>
      <c r="AC226" s="1720"/>
      <c r="AD226" s="1721"/>
      <c r="AE226" s="1721"/>
      <c r="AF226" s="1722"/>
    </row>
    <row r="227" spans="1:33" ht="19.5" customHeight="1">
      <c r="A227" s="1522"/>
      <c r="B227" s="1523"/>
      <c r="C227" s="1548"/>
      <c r="D227" s="1549"/>
      <c r="E227" s="1506"/>
      <c r="F227" s="1526"/>
      <c r="G227" s="1550"/>
      <c r="H227" s="1630" t="s">
        <v>1343</v>
      </c>
      <c r="I227" s="1503" t="s">
        <v>121</v>
      </c>
      <c r="J227" s="1537" t="s">
        <v>1231</v>
      </c>
      <c r="K227" s="1555"/>
      <c r="L227" s="1499" t="s">
        <v>121</v>
      </c>
      <c r="M227" s="1537" t="s">
        <v>1249</v>
      </c>
      <c r="N227" s="1537"/>
      <c r="O227" s="1537"/>
      <c r="P227" s="1537"/>
      <c r="Q227" s="1582"/>
      <c r="R227" s="1582"/>
      <c r="S227" s="1582"/>
      <c r="T227" s="1582"/>
      <c r="U227" s="1582"/>
      <c r="V227" s="1582"/>
      <c r="W227" s="1582"/>
      <c r="X227" s="1616"/>
      <c r="Y227" s="1499" t="s">
        <v>121</v>
      </c>
      <c r="Z227" s="1504" t="s">
        <v>1235</v>
      </c>
      <c r="AA227" s="1532"/>
      <c r="AB227" s="1533"/>
      <c r="AC227" s="1723"/>
      <c r="AD227" s="1724"/>
      <c r="AE227" s="1724"/>
      <c r="AF227" s="1725"/>
    </row>
    <row r="228" spans="1:33" ht="18.75" customHeight="1">
      <c r="A228" s="1522"/>
      <c r="B228" s="1523"/>
      <c r="C228" s="1548"/>
      <c r="D228" s="1549"/>
      <c r="E228" s="1506"/>
      <c r="F228" s="1526"/>
      <c r="G228" s="1550"/>
      <c r="H228" s="1733" t="s">
        <v>1344</v>
      </c>
      <c r="I228" s="1773" t="s">
        <v>121</v>
      </c>
      <c r="J228" s="1737" t="s">
        <v>1345</v>
      </c>
      <c r="K228" s="1737"/>
      <c r="L228" s="1737"/>
      <c r="M228" s="1775" t="s">
        <v>121</v>
      </c>
      <c r="N228" s="1737" t="s">
        <v>1346</v>
      </c>
      <c r="O228" s="1737"/>
      <c r="P228" s="1737"/>
      <c r="Q228" s="1580"/>
      <c r="R228" s="1580"/>
      <c r="S228" s="1580"/>
      <c r="T228" s="1580"/>
      <c r="U228" s="1580"/>
      <c r="V228" s="1580"/>
      <c r="W228" s="1580"/>
      <c r="X228" s="1631"/>
      <c r="AB228" s="1533"/>
      <c r="AC228" s="1723"/>
      <c r="AD228" s="1724"/>
      <c r="AE228" s="1724"/>
      <c r="AF228" s="1725"/>
    </row>
    <row r="229" spans="1:33" ht="18.75" customHeight="1">
      <c r="A229" s="1522"/>
      <c r="B229" s="1523"/>
      <c r="C229" s="1548"/>
      <c r="D229" s="1549"/>
      <c r="E229" s="1506"/>
      <c r="F229" s="1526"/>
      <c r="G229" s="1550"/>
      <c r="H229" s="1734"/>
      <c r="I229" s="1774"/>
      <c r="J229" s="1738"/>
      <c r="K229" s="1738"/>
      <c r="L229" s="1738"/>
      <c r="M229" s="1776"/>
      <c r="N229" s="1738"/>
      <c r="O229" s="1738"/>
      <c r="P229" s="1738"/>
      <c r="Q229" s="1582"/>
      <c r="R229" s="1582"/>
      <c r="S229" s="1582"/>
      <c r="T229" s="1582"/>
      <c r="U229" s="1582"/>
      <c r="V229" s="1582"/>
      <c r="W229" s="1582"/>
      <c r="X229" s="1616"/>
      <c r="Y229" s="1535"/>
      <c r="Z229" s="1532"/>
      <c r="AA229" s="1532"/>
      <c r="AB229" s="1533"/>
      <c r="AC229" s="1723"/>
      <c r="AD229" s="1724"/>
      <c r="AE229" s="1724"/>
      <c r="AF229" s="1725"/>
    </row>
    <row r="230" spans="1:33" ht="18.75" customHeight="1">
      <c r="A230" s="1522"/>
      <c r="B230" s="1523"/>
      <c r="C230" s="1548"/>
      <c r="D230" s="1549"/>
      <c r="E230" s="1506"/>
      <c r="F230" s="1526"/>
      <c r="G230" s="1550"/>
      <c r="H230" s="1733" t="s">
        <v>1347</v>
      </c>
      <c r="I230" s="1773" t="s">
        <v>121</v>
      </c>
      <c r="J230" s="1737" t="s">
        <v>1345</v>
      </c>
      <c r="K230" s="1737"/>
      <c r="L230" s="1737"/>
      <c r="M230" s="1775" t="s">
        <v>121</v>
      </c>
      <c r="N230" s="1737" t="s">
        <v>1346</v>
      </c>
      <c r="O230" s="1737"/>
      <c r="P230" s="1737"/>
      <c r="Q230" s="1580"/>
      <c r="R230" s="1580"/>
      <c r="S230" s="1580"/>
      <c r="T230" s="1580"/>
      <c r="U230" s="1580"/>
      <c r="V230" s="1580"/>
      <c r="W230" s="1580"/>
      <c r="X230" s="1631"/>
      <c r="Y230" s="1535"/>
      <c r="Z230" s="1532"/>
      <c r="AA230" s="1532"/>
      <c r="AB230" s="1533"/>
      <c r="AC230" s="1723"/>
      <c r="AD230" s="1724"/>
      <c r="AE230" s="1724"/>
      <c r="AF230" s="1725"/>
    </row>
    <row r="231" spans="1:33" ht="18.75" customHeight="1">
      <c r="A231" s="1522"/>
      <c r="B231" s="1523"/>
      <c r="C231" s="1548"/>
      <c r="D231" s="1499" t="s">
        <v>121</v>
      </c>
      <c r="E231" s="1506" t="s">
        <v>1348</v>
      </c>
      <c r="F231" s="1526"/>
      <c r="G231" s="1550"/>
      <c r="H231" s="1734"/>
      <c r="I231" s="1774"/>
      <c r="J231" s="1738"/>
      <c r="K231" s="1738"/>
      <c r="L231" s="1738"/>
      <c r="M231" s="1776"/>
      <c r="N231" s="1738"/>
      <c r="O231" s="1738"/>
      <c r="P231" s="1738"/>
      <c r="Q231" s="1582"/>
      <c r="R231" s="1582"/>
      <c r="S231" s="1582"/>
      <c r="T231" s="1582"/>
      <c r="U231" s="1582"/>
      <c r="V231" s="1582"/>
      <c r="W231" s="1582"/>
      <c r="X231" s="1616"/>
      <c r="Y231" s="1535"/>
      <c r="Z231" s="1532"/>
      <c r="AA231" s="1532"/>
      <c r="AB231" s="1533"/>
      <c r="AC231" s="1723"/>
      <c r="AD231" s="1724"/>
      <c r="AE231" s="1724"/>
      <c r="AF231" s="1725"/>
    </row>
    <row r="232" spans="1:33" ht="19.5" customHeight="1">
      <c r="A232" s="1503" t="s">
        <v>121</v>
      </c>
      <c r="B232" s="1523">
        <v>14</v>
      </c>
      <c r="C232" s="1548" t="s">
        <v>1349</v>
      </c>
      <c r="D232" s="1499" t="s">
        <v>121</v>
      </c>
      <c r="E232" s="1506" t="s">
        <v>1319</v>
      </c>
      <c r="F232" s="1526"/>
      <c r="G232" s="1550"/>
      <c r="H232" s="1617" t="s">
        <v>1300</v>
      </c>
      <c r="I232" s="1527" t="s">
        <v>121</v>
      </c>
      <c r="J232" s="1528" t="s">
        <v>1231</v>
      </c>
      <c r="K232" s="1528"/>
      <c r="L232" s="1581"/>
      <c r="M232" s="1530" t="s">
        <v>121</v>
      </c>
      <c r="N232" s="1528" t="s">
        <v>2234</v>
      </c>
      <c r="O232" s="1595"/>
      <c r="P232" s="1596"/>
      <c r="Q232" s="1597" t="s">
        <v>121</v>
      </c>
      <c r="R232" s="1598" t="s">
        <v>2235</v>
      </c>
      <c r="S232" s="1598"/>
      <c r="T232" s="1598"/>
      <c r="U232" s="1597"/>
      <c r="V232" s="1598"/>
      <c r="W232" s="1598"/>
      <c r="X232" s="1599"/>
      <c r="Y232" s="1535"/>
      <c r="Z232" s="1532"/>
      <c r="AA232" s="1532"/>
      <c r="AB232" s="1533"/>
      <c r="AC232" s="1723"/>
      <c r="AD232" s="1724"/>
      <c r="AE232" s="1724"/>
      <c r="AF232" s="1725"/>
    </row>
    <row r="233" spans="1:33" ht="19.5" customHeight="1">
      <c r="A233" s="1522"/>
      <c r="B233" s="1523"/>
      <c r="C233" s="1548"/>
      <c r="D233" s="1499" t="s">
        <v>121</v>
      </c>
      <c r="E233" s="1506" t="s">
        <v>1321</v>
      </c>
      <c r="F233" s="1526"/>
      <c r="G233" s="1550"/>
      <c r="H233" s="1733" t="s">
        <v>1302</v>
      </c>
      <c r="I233" s="1735" t="s">
        <v>121</v>
      </c>
      <c r="J233" s="1737" t="s">
        <v>1231</v>
      </c>
      <c r="K233" s="1737"/>
      <c r="L233" s="1755" t="s">
        <v>121</v>
      </c>
      <c r="M233" s="1737" t="s">
        <v>1249</v>
      </c>
      <c r="N233" s="1737"/>
      <c r="O233" s="1504"/>
      <c r="P233" s="1600"/>
      <c r="Q233" s="1499"/>
      <c r="R233" s="1600"/>
      <c r="U233" s="1600"/>
      <c r="V233" s="1600"/>
      <c r="X233" s="1534"/>
      <c r="Y233" s="1535"/>
      <c r="Z233" s="1532"/>
      <c r="AA233" s="1532"/>
      <c r="AB233" s="1533"/>
      <c r="AC233" s="1723"/>
      <c r="AD233" s="1724"/>
      <c r="AE233" s="1724"/>
      <c r="AF233" s="1725"/>
    </row>
    <row r="234" spans="1:33" ht="19.5" customHeight="1">
      <c r="A234" s="1522"/>
      <c r="B234" s="1523"/>
      <c r="C234" s="1548"/>
      <c r="D234" s="1499"/>
      <c r="E234" s="1506"/>
      <c r="F234" s="1526"/>
      <c r="G234" s="1550"/>
      <c r="H234" s="1734"/>
      <c r="I234" s="1736"/>
      <c r="J234" s="1738"/>
      <c r="K234" s="1738"/>
      <c r="L234" s="1757"/>
      <c r="M234" s="1738"/>
      <c r="N234" s="1738"/>
      <c r="O234" s="1504"/>
      <c r="P234" s="1600"/>
      <c r="Q234" s="1499"/>
      <c r="R234" s="1538"/>
      <c r="U234" s="1539"/>
      <c r="V234" s="1538"/>
      <c r="X234" s="1534"/>
      <c r="Y234" s="1535"/>
      <c r="Z234" s="1532"/>
      <c r="AA234" s="1532"/>
      <c r="AB234" s="1533"/>
      <c r="AC234" s="1723"/>
      <c r="AD234" s="1724"/>
      <c r="AE234" s="1724"/>
      <c r="AF234" s="1725"/>
    </row>
    <row r="235" spans="1:33" ht="19.5" customHeight="1">
      <c r="A235" s="1522"/>
      <c r="B235" s="1523"/>
      <c r="C235" s="1548"/>
      <c r="D235" s="1549"/>
      <c r="E235" s="1506"/>
      <c r="F235" s="1526"/>
      <c r="G235" s="1550"/>
      <c r="H235" s="1551" t="s">
        <v>1327</v>
      </c>
      <c r="I235" s="1542" t="s">
        <v>121</v>
      </c>
      <c r="J235" s="1543" t="s">
        <v>1231</v>
      </c>
      <c r="K235" s="1543"/>
      <c r="L235" s="1546" t="s">
        <v>121</v>
      </c>
      <c r="M235" s="1543" t="s">
        <v>1249</v>
      </c>
      <c r="N235" s="1543"/>
      <c r="O235" s="1552"/>
      <c r="P235" s="1543"/>
      <c r="Q235" s="1552"/>
      <c r="R235" s="1552"/>
      <c r="S235" s="1552"/>
      <c r="T235" s="1552"/>
      <c r="U235" s="1552"/>
      <c r="V235" s="1552"/>
      <c r="W235" s="1552"/>
      <c r="X235" s="1553"/>
      <c r="Y235" s="1532"/>
      <c r="Z235" s="1532"/>
      <c r="AA235" s="1532"/>
      <c r="AB235" s="1533"/>
      <c r="AC235" s="1723"/>
      <c r="AD235" s="1724"/>
      <c r="AE235" s="1724"/>
      <c r="AF235" s="1725"/>
    </row>
    <row r="236" spans="1:33" ht="19.5" customHeight="1">
      <c r="A236" s="1522"/>
      <c r="B236" s="1523"/>
      <c r="C236" s="1548"/>
      <c r="D236" s="1549"/>
      <c r="E236" s="1506"/>
      <c r="F236" s="1526"/>
      <c r="G236" s="1550"/>
      <c r="H236" s="1554" t="s">
        <v>1311</v>
      </c>
      <c r="I236" s="1527" t="s">
        <v>121</v>
      </c>
      <c r="J236" s="1543" t="s">
        <v>1231</v>
      </c>
      <c r="K236" s="1544"/>
      <c r="L236" s="1546" t="s">
        <v>121</v>
      </c>
      <c r="M236" s="1543" t="s">
        <v>1249</v>
      </c>
      <c r="N236" s="1543"/>
      <c r="O236" s="1552"/>
      <c r="P236" s="1552"/>
      <c r="Q236" s="1552"/>
      <c r="R236" s="1552"/>
      <c r="S236" s="1552"/>
      <c r="T236" s="1552"/>
      <c r="U236" s="1552"/>
      <c r="V236" s="1552"/>
      <c r="W236" s="1552"/>
      <c r="X236" s="1553"/>
      <c r="Y236" s="1535"/>
      <c r="Z236" s="1532"/>
      <c r="AA236" s="1532"/>
      <c r="AB236" s="1533"/>
      <c r="AC236" s="1723"/>
      <c r="AD236" s="1724"/>
      <c r="AE236" s="1724"/>
      <c r="AF236" s="1725"/>
    </row>
    <row r="237" spans="1:33" ht="19.5" customHeight="1">
      <c r="A237" s="1562"/>
      <c r="B237" s="1563"/>
      <c r="C237" s="1606"/>
      <c r="D237" s="1608"/>
      <c r="E237" s="1566"/>
      <c r="F237" s="1567"/>
      <c r="G237" s="1622"/>
      <c r="H237" s="1632" t="s">
        <v>1350</v>
      </c>
      <c r="I237" s="1569" t="s">
        <v>121</v>
      </c>
      <c r="J237" s="1570" t="s">
        <v>1231</v>
      </c>
      <c r="K237" s="1570"/>
      <c r="L237" s="1571" t="s">
        <v>121</v>
      </c>
      <c r="M237" s="1570" t="s">
        <v>1264</v>
      </c>
      <c r="N237" s="1570"/>
      <c r="O237" s="1571" t="s">
        <v>121</v>
      </c>
      <c r="P237" s="1570" t="s">
        <v>1313</v>
      </c>
      <c r="Q237" s="1633"/>
      <c r="R237" s="1633"/>
      <c r="S237" s="1633"/>
      <c r="T237" s="1633"/>
      <c r="U237" s="1633"/>
      <c r="V237" s="1633"/>
      <c r="W237" s="1633"/>
      <c r="X237" s="1634"/>
      <c r="Y237" s="1574"/>
      <c r="Z237" s="1575"/>
      <c r="AA237" s="1575"/>
      <c r="AB237" s="1576"/>
      <c r="AC237" s="1761"/>
      <c r="AD237" s="1762"/>
      <c r="AE237" s="1762"/>
      <c r="AF237" s="1763"/>
    </row>
    <row r="238" spans="1:33" ht="19.5" customHeight="1">
      <c r="A238" s="1522"/>
      <c r="B238" s="1508"/>
      <c r="C238" s="1587"/>
      <c r="D238" s="1549"/>
      <c r="E238" s="1502"/>
      <c r="F238" s="1511"/>
      <c r="G238" s="1550"/>
      <c r="H238" s="1635" t="s">
        <v>1245</v>
      </c>
      <c r="I238" s="1542" t="s">
        <v>121</v>
      </c>
      <c r="J238" s="1543" t="s">
        <v>1243</v>
      </c>
      <c r="K238" s="1544"/>
      <c r="L238" s="1545"/>
      <c r="M238" s="1546" t="s">
        <v>121</v>
      </c>
      <c r="N238" s="1543" t="s">
        <v>1246</v>
      </c>
      <c r="O238" s="1546"/>
      <c r="P238" s="1543"/>
      <c r="Q238" s="1552"/>
      <c r="R238" s="1552"/>
      <c r="S238" s="1552"/>
      <c r="T238" s="1552"/>
      <c r="U238" s="1552"/>
      <c r="V238" s="1552"/>
      <c r="W238" s="1552"/>
      <c r="X238" s="1553"/>
      <c r="Y238" s="1499" t="s">
        <v>121</v>
      </c>
      <c r="Z238" s="1504" t="s">
        <v>1230</v>
      </c>
      <c r="AA238" s="1504"/>
      <c r="AB238" s="1533"/>
      <c r="AC238" s="1720"/>
      <c r="AD238" s="1721"/>
      <c r="AE238" s="1721"/>
      <c r="AF238" s="1722"/>
    </row>
    <row r="239" spans="1:33" ht="18.75" customHeight="1">
      <c r="A239" s="1522"/>
      <c r="B239" s="1523"/>
      <c r="C239" s="1613"/>
      <c r="D239" s="1526"/>
      <c r="E239" s="1506"/>
      <c r="F239" s="1526"/>
      <c r="G239" s="1550"/>
      <c r="H239" s="1630" t="s">
        <v>1343</v>
      </c>
      <c r="I239" s="1499" t="s">
        <v>121</v>
      </c>
      <c r="J239" s="1537" t="s">
        <v>1231</v>
      </c>
      <c r="K239" s="1555"/>
      <c r="L239" s="1499" t="s">
        <v>121</v>
      </c>
      <c r="M239" s="1537" t="s">
        <v>1249</v>
      </c>
      <c r="N239" s="1537"/>
      <c r="O239" s="1537"/>
      <c r="P239" s="1537"/>
      <c r="Q239" s="1582"/>
      <c r="R239" s="1582"/>
      <c r="S239" s="1582"/>
      <c r="T239" s="1582"/>
      <c r="U239" s="1582"/>
      <c r="V239" s="1582"/>
      <c r="W239" s="1582"/>
      <c r="X239" s="1616"/>
      <c r="Y239" s="1499" t="s">
        <v>121</v>
      </c>
      <c r="Z239" s="1504" t="s">
        <v>1235</v>
      </c>
      <c r="AA239" s="1532"/>
      <c r="AB239" s="1533"/>
      <c r="AC239" s="1723"/>
      <c r="AD239" s="1724"/>
      <c r="AE239" s="1724"/>
      <c r="AF239" s="1725"/>
      <c r="AG239" s="1612"/>
    </row>
    <row r="240" spans="1:33" ht="18.75" customHeight="1">
      <c r="A240" s="1522"/>
      <c r="B240" s="1523"/>
      <c r="C240" s="1613"/>
      <c r="D240" s="1526"/>
      <c r="E240" s="1506"/>
      <c r="F240" s="1526"/>
      <c r="G240" s="1550"/>
      <c r="H240" s="1733" t="s">
        <v>1351</v>
      </c>
      <c r="I240" s="1777" t="s">
        <v>121</v>
      </c>
      <c r="J240" s="1737" t="s">
        <v>1345</v>
      </c>
      <c r="K240" s="1737"/>
      <c r="L240" s="1737"/>
      <c r="M240" s="1777" t="s">
        <v>121</v>
      </c>
      <c r="N240" s="1737" t="s">
        <v>1346</v>
      </c>
      <c r="O240" s="1737"/>
      <c r="P240" s="1737"/>
      <c r="Q240" s="1580"/>
      <c r="R240" s="1580"/>
      <c r="S240" s="1580"/>
      <c r="T240" s="1580"/>
      <c r="U240" s="1580"/>
      <c r="V240" s="1580"/>
      <c r="W240" s="1580"/>
      <c r="X240" s="1631"/>
      <c r="AB240" s="1533"/>
      <c r="AC240" s="1723"/>
      <c r="AD240" s="1724"/>
      <c r="AE240" s="1724"/>
      <c r="AF240" s="1725"/>
    </row>
    <row r="241" spans="1:32" ht="18.75" customHeight="1">
      <c r="A241" s="1522"/>
      <c r="B241" s="1523"/>
      <c r="C241" s="1613"/>
      <c r="D241" s="1499" t="s">
        <v>121</v>
      </c>
      <c r="E241" s="1506" t="s">
        <v>1316</v>
      </c>
      <c r="F241" s="1526"/>
      <c r="G241" s="1550"/>
      <c r="H241" s="1734"/>
      <c r="I241" s="1778"/>
      <c r="J241" s="1738"/>
      <c r="K241" s="1738"/>
      <c r="L241" s="1738"/>
      <c r="M241" s="1778"/>
      <c r="N241" s="1738"/>
      <c r="O241" s="1738"/>
      <c r="P241" s="1738"/>
      <c r="Q241" s="1582"/>
      <c r="R241" s="1582"/>
      <c r="S241" s="1582"/>
      <c r="T241" s="1582"/>
      <c r="U241" s="1582"/>
      <c r="V241" s="1582"/>
      <c r="W241" s="1582"/>
      <c r="X241" s="1616"/>
      <c r="Y241" s="1535"/>
      <c r="Z241" s="1532"/>
      <c r="AA241" s="1532"/>
      <c r="AB241" s="1533"/>
      <c r="AC241" s="1723"/>
      <c r="AD241" s="1724"/>
      <c r="AE241" s="1724"/>
      <c r="AF241" s="1725"/>
    </row>
    <row r="242" spans="1:32" ht="18.75" customHeight="1">
      <c r="A242" s="1503" t="s">
        <v>121</v>
      </c>
      <c r="B242" s="1523">
        <v>64</v>
      </c>
      <c r="C242" s="1613" t="s">
        <v>1352</v>
      </c>
      <c r="D242" s="1499" t="s">
        <v>121</v>
      </c>
      <c r="E242" s="1506" t="s">
        <v>1319</v>
      </c>
      <c r="F242" s="1526"/>
      <c r="G242" s="1550"/>
      <c r="H242" s="1733" t="s">
        <v>1353</v>
      </c>
      <c r="I242" s="1777" t="s">
        <v>121</v>
      </c>
      <c r="J242" s="1737" t="s">
        <v>1345</v>
      </c>
      <c r="K242" s="1737"/>
      <c r="L242" s="1737"/>
      <c r="M242" s="1777" t="s">
        <v>121</v>
      </c>
      <c r="N242" s="1737" t="s">
        <v>1346</v>
      </c>
      <c r="O242" s="1737"/>
      <c r="P242" s="1737"/>
      <c r="Q242" s="1580"/>
      <c r="R242" s="1580"/>
      <c r="S242" s="1580"/>
      <c r="T242" s="1580"/>
      <c r="U242" s="1580"/>
      <c r="V242" s="1580"/>
      <c r="W242" s="1580"/>
      <c r="X242" s="1631"/>
      <c r="Y242" s="1535"/>
      <c r="Z242" s="1532"/>
      <c r="AA242" s="1532"/>
      <c r="AB242" s="1533"/>
      <c r="AC242" s="1723"/>
      <c r="AD242" s="1724"/>
      <c r="AE242" s="1724"/>
      <c r="AF242" s="1725"/>
    </row>
    <row r="243" spans="1:32" ht="18.75" customHeight="1">
      <c r="A243" s="1522"/>
      <c r="B243" s="1523"/>
      <c r="C243" s="1613" t="s">
        <v>1318</v>
      </c>
      <c r="D243" s="1499" t="s">
        <v>121</v>
      </c>
      <c r="E243" s="1506" t="s">
        <v>1321</v>
      </c>
      <c r="F243" s="1526"/>
      <c r="G243" s="1550"/>
      <c r="H243" s="1734"/>
      <c r="I243" s="1778"/>
      <c r="J243" s="1738"/>
      <c r="K243" s="1738"/>
      <c r="L243" s="1738"/>
      <c r="M243" s="1778"/>
      <c r="N243" s="1738"/>
      <c r="O243" s="1738"/>
      <c r="P243" s="1738"/>
      <c r="Q243" s="1582"/>
      <c r="R243" s="1582"/>
      <c r="S243" s="1582"/>
      <c r="T243" s="1582"/>
      <c r="U243" s="1582"/>
      <c r="V243" s="1582"/>
      <c r="W243" s="1582"/>
      <c r="X243" s="1616"/>
      <c r="Y243" s="1535"/>
      <c r="Z243" s="1532"/>
      <c r="AA243" s="1532"/>
      <c r="AB243" s="1533"/>
      <c r="AC243" s="1723"/>
      <c r="AD243" s="1724"/>
      <c r="AE243" s="1724"/>
      <c r="AF243" s="1725"/>
    </row>
    <row r="244" spans="1:32" ht="19.5" customHeight="1">
      <c r="A244" s="1522"/>
      <c r="B244" s="1523"/>
      <c r="C244" s="1548"/>
      <c r="D244" s="1549"/>
      <c r="E244" s="1506"/>
      <c r="F244" s="1526"/>
      <c r="G244" s="1550"/>
      <c r="H244" s="1551" t="s">
        <v>1327</v>
      </c>
      <c r="I244" s="1542" t="s">
        <v>121</v>
      </c>
      <c r="J244" s="1543" t="s">
        <v>1231</v>
      </c>
      <c r="K244" s="1543"/>
      <c r="L244" s="1546" t="s">
        <v>121</v>
      </c>
      <c r="M244" s="1543" t="s">
        <v>1249</v>
      </c>
      <c r="N244" s="1543"/>
      <c r="O244" s="1552"/>
      <c r="P244" s="1543"/>
      <c r="Q244" s="1552"/>
      <c r="R244" s="1552"/>
      <c r="S244" s="1552"/>
      <c r="T244" s="1552"/>
      <c r="U244" s="1552"/>
      <c r="V244" s="1552"/>
      <c r="W244" s="1552"/>
      <c r="X244" s="1553"/>
      <c r="Y244" s="1532"/>
      <c r="Z244" s="1532"/>
      <c r="AA244" s="1532"/>
      <c r="AB244" s="1533"/>
      <c r="AC244" s="1723"/>
      <c r="AD244" s="1724"/>
      <c r="AE244" s="1724"/>
      <c r="AF244" s="1725"/>
    </row>
    <row r="245" spans="1:32" ht="18.75" customHeight="1">
      <c r="A245" s="1562"/>
      <c r="B245" s="1563"/>
      <c r="C245" s="1620"/>
      <c r="D245" s="1567"/>
      <c r="E245" s="1566"/>
      <c r="F245" s="1567"/>
      <c r="G245" s="1622"/>
      <c r="H245" s="1568" t="s">
        <v>1267</v>
      </c>
      <c r="I245" s="1569" t="s">
        <v>121</v>
      </c>
      <c r="J245" s="1570" t="s">
        <v>1231</v>
      </c>
      <c r="K245" s="1570"/>
      <c r="L245" s="1571" t="s">
        <v>121</v>
      </c>
      <c r="M245" s="1570" t="s">
        <v>1264</v>
      </c>
      <c r="N245" s="1570"/>
      <c r="O245" s="1571" t="s">
        <v>121</v>
      </c>
      <c r="P245" s="1570" t="s">
        <v>1313</v>
      </c>
      <c r="Q245" s="1633"/>
      <c r="R245" s="1636"/>
      <c r="S245" s="1633"/>
      <c r="T245" s="1633"/>
      <c r="U245" s="1633"/>
      <c r="V245" s="1633"/>
      <c r="W245" s="1633"/>
      <c r="X245" s="1634"/>
      <c r="Y245" s="1574"/>
      <c r="Z245" s="1575"/>
      <c r="AA245" s="1575"/>
      <c r="AB245" s="1576"/>
      <c r="AC245" s="1761"/>
      <c r="AD245" s="1762"/>
      <c r="AE245" s="1762"/>
      <c r="AF245" s="1763"/>
    </row>
  </sheetData>
  <mergeCells count="81">
    <mergeCell ref="L233:L234"/>
    <mergeCell ref="M233:N234"/>
    <mergeCell ref="N242:P243"/>
    <mergeCell ref="AC238:AF245"/>
    <mergeCell ref="H240:H241"/>
    <mergeCell ref="I240:I241"/>
    <mergeCell ref="J240:L241"/>
    <mergeCell ref="M240:M241"/>
    <mergeCell ref="N240:P241"/>
    <mergeCell ref="H242:H243"/>
    <mergeCell ref="I242:I243"/>
    <mergeCell ref="J242:L243"/>
    <mergeCell ref="M242:M243"/>
    <mergeCell ref="AC212:AF225"/>
    <mergeCell ref="H213:H214"/>
    <mergeCell ref="AC226:AF237"/>
    <mergeCell ref="H228:H229"/>
    <mergeCell ref="I228:I229"/>
    <mergeCell ref="J228:L229"/>
    <mergeCell ref="M228:M229"/>
    <mergeCell ref="N228:P229"/>
    <mergeCell ref="H230:H231"/>
    <mergeCell ref="I230:I231"/>
    <mergeCell ref="J230:L231"/>
    <mergeCell ref="M230:M231"/>
    <mergeCell ref="N230:P231"/>
    <mergeCell ref="H233:H234"/>
    <mergeCell ref="I233:I234"/>
    <mergeCell ref="J233:K234"/>
    <mergeCell ref="AC160:AF178"/>
    <mergeCell ref="H161:H162"/>
    <mergeCell ref="AC179:AF196"/>
    <mergeCell ref="H180:H181"/>
    <mergeCell ref="AC197:AF211"/>
    <mergeCell ref="H198:H199"/>
    <mergeCell ref="H118:H119"/>
    <mergeCell ref="AC129:AF144"/>
    <mergeCell ref="H130:H131"/>
    <mergeCell ref="AC145:AF159"/>
    <mergeCell ref="H146:H147"/>
    <mergeCell ref="AC118:AF128"/>
    <mergeCell ref="J126:K126"/>
    <mergeCell ref="M126:N126"/>
    <mergeCell ref="L82:L83"/>
    <mergeCell ref="M82:N83"/>
    <mergeCell ref="AC73:AF95"/>
    <mergeCell ref="J107:K108"/>
    <mergeCell ref="L107:L108"/>
    <mergeCell ref="M107:N108"/>
    <mergeCell ref="H96:H97"/>
    <mergeCell ref="AC96:AF117"/>
    <mergeCell ref="H100:H102"/>
    <mergeCell ref="I100:I102"/>
    <mergeCell ref="J100:K102"/>
    <mergeCell ref="L100:L102"/>
    <mergeCell ref="M100:N102"/>
    <mergeCell ref="H107:H108"/>
    <mergeCell ref="I107:I108"/>
    <mergeCell ref="AC10:AF39"/>
    <mergeCell ref="H11:H13"/>
    <mergeCell ref="AC40:AF72"/>
    <mergeCell ref="H41:H43"/>
    <mergeCell ref="H62:H63"/>
    <mergeCell ref="H74:H76"/>
    <mergeCell ref="H82:H83"/>
    <mergeCell ref="I82:I83"/>
    <mergeCell ref="J82:K83"/>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3"/>
  <dataValidations count="1">
    <dataValidation type="list" allowBlank="1" showInputMessage="1" showErrorMessage="1" sqref="L52:L54 L100 O237:O238 Y129:Y130 Y160:Y161 Y197:Y198 L227 A232 M103 O105 O109 Q130:Q131 U130 L135:L138 O138 D136:D137 R144 Q161:Q162 U161 L166 N167 S167 L168:L169 M170 P171 R178 Q198:Q199 U198 L203:L205 D209:D210 R211 A104 F136:F137 A209:A210 M206 A168 U106 O28:O30 O24 Y10:Y11 D24:D25 F24:F25 A24 L19:L20 O60:O61 P55 Y40:Y41 D54:D57 A56 L82 Y73:Y74 D84:D85 A84 L56:L61 L104:L105 U234 L49:L50 O142:O144 O176:O178 O209:O211 O64 M139 A135 Q232:Q234 Q106:Q108 O245 L140:L144 L172:L178 L207:L211 L235:L237 L239 D241:D243 L244:L245 A242 Y238:Y239 U118 Q118:Q119 O120:O121 AC121 Y118:Y119 I118:I126 L122:L128 R128 O128 Q146:Q147 U146 L151:L153 O153 R159 Y145:Y146 Q180:Q181 U180 L185:L186 O195:O196 R196 O193 S194 Y179:Y180 A180 Q213:Q214 U213 L218:L219 R225 Y212:Y213 A220 A152 M220 O157:O159 N194 O223:O225 L189:L193 D152:D154 A218 D218:D221 F152:F154 O149:O150 O183:O184 O216:O217 AC150 Y150 Y184 AC184 AC217 Y217 A186 L155:L159 L195:L196 L221:L225 I238:I245 P226:P245 M8:M95 M118:M121 P145:P159 M145:M159 P179:P196 M179:M196 M212:M217 D203:D204 A203:A204 D186:D190 D195:D196 A122 D122:D124 U8:U96 Q8:Q97 M226:M245" xr:uid="{00000000-0002-0000-0300-000000000000}">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7" manualBreakCount="7">
    <brk id="39" max="16383" man="1"/>
    <brk id="72" max="16383" man="1"/>
    <brk id="95" max="16383" man="1"/>
    <brk id="128" max="16383" man="1"/>
    <brk id="159" max="16383" man="1"/>
    <brk id="196" max="16383" man="1"/>
    <brk id="22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CBA-4154-42C3-9258-A089841D1A7D}">
  <sheetPr>
    <tabColor rgb="FFFFFF00"/>
    <pageSetUpPr fitToPage="1"/>
  </sheetPr>
  <dimension ref="B2:AN83"/>
  <sheetViews>
    <sheetView view="pageBreakPreview" zoomScale="70" zoomScaleNormal="100" zoomScaleSheetLayoutView="70" workbookViewId="0"/>
  </sheetViews>
  <sheetFormatPr defaultColWidth="9" defaultRowHeight="13.2"/>
  <cols>
    <col min="1" max="1" width="1.44140625" customWidth="1"/>
    <col min="2" max="3" width="4.21875" customWidth="1"/>
    <col min="4" max="4" width="0.6640625" customWidth="1"/>
    <col min="5" max="40" width="3.109375" customWidth="1"/>
    <col min="41" max="41" width="1.44140625" customWidth="1"/>
    <col min="257" max="257" width="1.44140625" customWidth="1"/>
    <col min="258" max="259" width="4.21875" customWidth="1"/>
    <col min="260" max="260" width="0.6640625" customWidth="1"/>
    <col min="261" max="296" width="3.109375" customWidth="1"/>
    <col min="297" max="297" width="1.44140625" customWidth="1"/>
    <col min="513" max="513" width="1.44140625" customWidth="1"/>
    <col min="514" max="515" width="4.21875" customWidth="1"/>
    <col min="516" max="516" width="0.6640625" customWidth="1"/>
    <col min="517" max="552" width="3.109375" customWidth="1"/>
    <col min="553" max="553" width="1.44140625" customWidth="1"/>
    <col min="769" max="769" width="1.44140625" customWidth="1"/>
    <col min="770" max="771" width="4.21875" customWidth="1"/>
    <col min="772" max="772" width="0.6640625" customWidth="1"/>
    <col min="773" max="808" width="3.109375" customWidth="1"/>
    <col min="809" max="809" width="1.44140625" customWidth="1"/>
    <col min="1025" max="1025" width="1.44140625" customWidth="1"/>
    <col min="1026" max="1027" width="4.21875" customWidth="1"/>
    <col min="1028" max="1028" width="0.6640625" customWidth="1"/>
    <col min="1029" max="1064" width="3.109375" customWidth="1"/>
    <col min="1065" max="1065" width="1.44140625" customWidth="1"/>
    <col min="1281" max="1281" width="1.44140625" customWidth="1"/>
    <col min="1282" max="1283" width="4.21875" customWidth="1"/>
    <col min="1284" max="1284" width="0.6640625" customWidth="1"/>
    <col min="1285" max="1320" width="3.109375" customWidth="1"/>
    <col min="1321" max="1321" width="1.44140625" customWidth="1"/>
    <col min="1537" max="1537" width="1.44140625" customWidth="1"/>
    <col min="1538" max="1539" width="4.21875" customWidth="1"/>
    <col min="1540" max="1540" width="0.6640625" customWidth="1"/>
    <col min="1541" max="1576" width="3.109375" customWidth="1"/>
    <col min="1577" max="1577" width="1.44140625" customWidth="1"/>
    <col min="1793" max="1793" width="1.44140625" customWidth="1"/>
    <col min="1794" max="1795" width="4.21875" customWidth="1"/>
    <col min="1796" max="1796" width="0.6640625" customWidth="1"/>
    <col min="1797" max="1832" width="3.109375" customWidth="1"/>
    <col min="1833" max="1833" width="1.44140625" customWidth="1"/>
    <col min="2049" max="2049" width="1.44140625" customWidth="1"/>
    <col min="2050" max="2051" width="4.21875" customWidth="1"/>
    <col min="2052" max="2052" width="0.6640625" customWidth="1"/>
    <col min="2053" max="2088" width="3.109375" customWidth="1"/>
    <col min="2089" max="2089" width="1.44140625" customWidth="1"/>
    <col min="2305" max="2305" width="1.44140625" customWidth="1"/>
    <col min="2306" max="2307" width="4.21875" customWidth="1"/>
    <col min="2308" max="2308" width="0.6640625" customWidth="1"/>
    <col min="2309" max="2344" width="3.109375" customWidth="1"/>
    <col min="2345" max="2345" width="1.44140625" customWidth="1"/>
    <col min="2561" max="2561" width="1.44140625" customWidth="1"/>
    <col min="2562" max="2563" width="4.21875" customWidth="1"/>
    <col min="2564" max="2564" width="0.6640625" customWidth="1"/>
    <col min="2565" max="2600" width="3.109375" customWidth="1"/>
    <col min="2601" max="2601" width="1.44140625" customWidth="1"/>
    <col min="2817" max="2817" width="1.44140625" customWidth="1"/>
    <col min="2818" max="2819" width="4.21875" customWidth="1"/>
    <col min="2820" max="2820" width="0.6640625" customWidth="1"/>
    <col min="2821" max="2856" width="3.109375" customWidth="1"/>
    <col min="2857" max="2857" width="1.44140625" customWidth="1"/>
    <col min="3073" max="3073" width="1.44140625" customWidth="1"/>
    <col min="3074" max="3075" width="4.21875" customWidth="1"/>
    <col min="3076" max="3076" width="0.6640625" customWidth="1"/>
    <col min="3077" max="3112" width="3.109375" customWidth="1"/>
    <col min="3113" max="3113" width="1.44140625" customWidth="1"/>
    <col min="3329" max="3329" width="1.44140625" customWidth="1"/>
    <col min="3330" max="3331" width="4.21875" customWidth="1"/>
    <col min="3332" max="3332" width="0.6640625" customWidth="1"/>
    <col min="3333" max="3368" width="3.109375" customWidth="1"/>
    <col min="3369" max="3369" width="1.44140625" customWidth="1"/>
    <col min="3585" max="3585" width="1.44140625" customWidth="1"/>
    <col min="3586" max="3587" width="4.21875" customWidth="1"/>
    <col min="3588" max="3588" width="0.6640625" customWidth="1"/>
    <col min="3589" max="3624" width="3.109375" customWidth="1"/>
    <col min="3625" max="3625" width="1.44140625" customWidth="1"/>
    <col min="3841" max="3841" width="1.44140625" customWidth="1"/>
    <col min="3842" max="3843" width="4.21875" customWidth="1"/>
    <col min="3844" max="3844" width="0.6640625" customWidth="1"/>
    <col min="3845" max="3880" width="3.109375" customWidth="1"/>
    <col min="3881" max="3881" width="1.44140625" customWidth="1"/>
    <col min="4097" max="4097" width="1.44140625" customWidth="1"/>
    <col min="4098" max="4099" width="4.21875" customWidth="1"/>
    <col min="4100" max="4100" width="0.6640625" customWidth="1"/>
    <col min="4101" max="4136" width="3.109375" customWidth="1"/>
    <col min="4137" max="4137" width="1.44140625" customWidth="1"/>
    <col min="4353" max="4353" width="1.44140625" customWidth="1"/>
    <col min="4354" max="4355" width="4.21875" customWidth="1"/>
    <col min="4356" max="4356" width="0.6640625" customWidth="1"/>
    <col min="4357" max="4392" width="3.109375" customWidth="1"/>
    <col min="4393" max="4393" width="1.44140625" customWidth="1"/>
    <col min="4609" max="4609" width="1.44140625" customWidth="1"/>
    <col min="4610" max="4611" width="4.21875" customWidth="1"/>
    <col min="4612" max="4612" width="0.6640625" customWidth="1"/>
    <col min="4613" max="4648" width="3.109375" customWidth="1"/>
    <col min="4649" max="4649" width="1.44140625" customWidth="1"/>
    <col min="4865" max="4865" width="1.44140625" customWidth="1"/>
    <col min="4866" max="4867" width="4.21875" customWidth="1"/>
    <col min="4868" max="4868" width="0.6640625" customWidth="1"/>
    <col min="4869" max="4904" width="3.109375" customWidth="1"/>
    <col min="4905" max="4905" width="1.44140625" customWidth="1"/>
    <col min="5121" max="5121" width="1.44140625" customWidth="1"/>
    <col min="5122" max="5123" width="4.21875" customWidth="1"/>
    <col min="5124" max="5124" width="0.6640625" customWidth="1"/>
    <col min="5125" max="5160" width="3.109375" customWidth="1"/>
    <col min="5161" max="5161" width="1.44140625" customWidth="1"/>
    <col min="5377" max="5377" width="1.44140625" customWidth="1"/>
    <col min="5378" max="5379" width="4.21875" customWidth="1"/>
    <col min="5380" max="5380" width="0.6640625" customWidth="1"/>
    <col min="5381" max="5416" width="3.109375" customWidth="1"/>
    <col min="5417" max="5417" width="1.44140625" customWidth="1"/>
    <col min="5633" max="5633" width="1.44140625" customWidth="1"/>
    <col min="5634" max="5635" width="4.21875" customWidth="1"/>
    <col min="5636" max="5636" width="0.6640625" customWidth="1"/>
    <col min="5637" max="5672" width="3.109375" customWidth="1"/>
    <col min="5673" max="5673" width="1.44140625" customWidth="1"/>
    <col min="5889" max="5889" width="1.44140625" customWidth="1"/>
    <col min="5890" max="5891" width="4.21875" customWidth="1"/>
    <col min="5892" max="5892" width="0.6640625" customWidth="1"/>
    <col min="5893" max="5928" width="3.109375" customWidth="1"/>
    <col min="5929" max="5929" width="1.44140625" customWidth="1"/>
    <col min="6145" max="6145" width="1.44140625" customWidth="1"/>
    <col min="6146" max="6147" width="4.21875" customWidth="1"/>
    <col min="6148" max="6148" width="0.6640625" customWidth="1"/>
    <col min="6149" max="6184" width="3.109375" customWidth="1"/>
    <col min="6185" max="6185" width="1.44140625" customWidth="1"/>
    <col min="6401" max="6401" width="1.44140625" customWidth="1"/>
    <col min="6402" max="6403" width="4.21875" customWidth="1"/>
    <col min="6404" max="6404" width="0.6640625" customWidth="1"/>
    <col min="6405" max="6440" width="3.109375" customWidth="1"/>
    <col min="6441" max="6441" width="1.44140625" customWidth="1"/>
    <col min="6657" max="6657" width="1.44140625" customWidth="1"/>
    <col min="6658" max="6659" width="4.21875" customWidth="1"/>
    <col min="6660" max="6660" width="0.6640625" customWidth="1"/>
    <col min="6661" max="6696" width="3.109375" customWidth="1"/>
    <col min="6697" max="6697" width="1.44140625" customWidth="1"/>
    <col min="6913" max="6913" width="1.44140625" customWidth="1"/>
    <col min="6914" max="6915" width="4.21875" customWidth="1"/>
    <col min="6916" max="6916" width="0.6640625" customWidth="1"/>
    <col min="6917" max="6952" width="3.109375" customWidth="1"/>
    <col min="6953" max="6953" width="1.44140625" customWidth="1"/>
    <col min="7169" max="7169" width="1.44140625" customWidth="1"/>
    <col min="7170" max="7171" width="4.21875" customWidth="1"/>
    <col min="7172" max="7172" width="0.6640625" customWidth="1"/>
    <col min="7173" max="7208" width="3.109375" customWidth="1"/>
    <col min="7209" max="7209" width="1.44140625" customWidth="1"/>
    <col min="7425" max="7425" width="1.44140625" customWidth="1"/>
    <col min="7426" max="7427" width="4.21875" customWidth="1"/>
    <col min="7428" max="7428" width="0.6640625" customWidth="1"/>
    <col min="7429" max="7464" width="3.109375" customWidth="1"/>
    <col min="7465" max="7465" width="1.44140625" customWidth="1"/>
    <col min="7681" max="7681" width="1.44140625" customWidth="1"/>
    <col min="7682" max="7683" width="4.21875" customWidth="1"/>
    <col min="7684" max="7684" width="0.6640625" customWidth="1"/>
    <col min="7685" max="7720" width="3.109375" customWidth="1"/>
    <col min="7721" max="7721" width="1.44140625" customWidth="1"/>
    <col min="7937" max="7937" width="1.44140625" customWidth="1"/>
    <col min="7938" max="7939" width="4.21875" customWidth="1"/>
    <col min="7940" max="7940" width="0.6640625" customWidth="1"/>
    <col min="7941" max="7976" width="3.109375" customWidth="1"/>
    <col min="7977" max="7977" width="1.44140625" customWidth="1"/>
    <col min="8193" max="8193" width="1.44140625" customWidth="1"/>
    <col min="8194" max="8195" width="4.21875" customWidth="1"/>
    <col min="8196" max="8196" width="0.6640625" customWidth="1"/>
    <col min="8197" max="8232" width="3.109375" customWidth="1"/>
    <col min="8233" max="8233" width="1.44140625" customWidth="1"/>
    <col min="8449" max="8449" width="1.44140625" customWidth="1"/>
    <col min="8450" max="8451" width="4.21875" customWidth="1"/>
    <col min="8452" max="8452" width="0.6640625" customWidth="1"/>
    <col min="8453" max="8488" width="3.109375" customWidth="1"/>
    <col min="8489" max="8489" width="1.44140625" customWidth="1"/>
    <col min="8705" max="8705" width="1.44140625" customWidth="1"/>
    <col min="8706" max="8707" width="4.21875" customWidth="1"/>
    <col min="8708" max="8708" width="0.6640625" customWidth="1"/>
    <col min="8709" max="8744" width="3.109375" customWidth="1"/>
    <col min="8745" max="8745" width="1.44140625" customWidth="1"/>
    <col min="8961" max="8961" width="1.44140625" customWidth="1"/>
    <col min="8962" max="8963" width="4.21875" customWidth="1"/>
    <col min="8964" max="8964" width="0.6640625" customWidth="1"/>
    <col min="8965" max="9000" width="3.109375" customWidth="1"/>
    <col min="9001" max="9001" width="1.44140625" customWidth="1"/>
    <col min="9217" max="9217" width="1.44140625" customWidth="1"/>
    <col min="9218" max="9219" width="4.21875" customWidth="1"/>
    <col min="9220" max="9220" width="0.6640625" customWidth="1"/>
    <col min="9221" max="9256" width="3.109375" customWidth="1"/>
    <col min="9257" max="9257" width="1.44140625" customWidth="1"/>
    <col min="9473" max="9473" width="1.44140625" customWidth="1"/>
    <col min="9474" max="9475" width="4.21875" customWidth="1"/>
    <col min="9476" max="9476" width="0.6640625" customWidth="1"/>
    <col min="9477" max="9512" width="3.109375" customWidth="1"/>
    <col min="9513" max="9513" width="1.44140625" customWidth="1"/>
    <col min="9729" max="9729" width="1.44140625" customWidth="1"/>
    <col min="9730" max="9731" width="4.21875" customWidth="1"/>
    <col min="9732" max="9732" width="0.6640625" customWidth="1"/>
    <col min="9733" max="9768" width="3.109375" customWidth="1"/>
    <col min="9769" max="9769" width="1.44140625" customWidth="1"/>
    <col min="9985" max="9985" width="1.44140625" customWidth="1"/>
    <col min="9986" max="9987" width="4.21875" customWidth="1"/>
    <col min="9988" max="9988" width="0.6640625" customWidth="1"/>
    <col min="9989" max="10024" width="3.109375" customWidth="1"/>
    <col min="10025" max="10025" width="1.44140625" customWidth="1"/>
    <col min="10241" max="10241" width="1.44140625" customWidth="1"/>
    <col min="10242" max="10243" width="4.21875" customWidth="1"/>
    <col min="10244" max="10244" width="0.6640625" customWidth="1"/>
    <col min="10245" max="10280" width="3.109375" customWidth="1"/>
    <col min="10281" max="10281" width="1.44140625" customWidth="1"/>
    <col min="10497" max="10497" width="1.44140625" customWidth="1"/>
    <col min="10498" max="10499" width="4.21875" customWidth="1"/>
    <col min="10500" max="10500" width="0.6640625" customWidth="1"/>
    <col min="10501" max="10536" width="3.109375" customWidth="1"/>
    <col min="10537" max="10537" width="1.44140625" customWidth="1"/>
    <col min="10753" max="10753" width="1.44140625" customWidth="1"/>
    <col min="10754" max="10755" width="4.21875" customWidth="1"/>
    <col min="10756" max="10756" width="0.6640625" customWidth="1"/>
    <col min="10757" max="10792" width="3.109375" customWidth="1"/>
    <col min="10793" max="10793" width="1.44140625" customWidth="1"/>
    <col min="11009" max="11009" width="1.44140625" customWidth="1"/>
    <col min="11010" max="11011" width="4.21875" customWidth="1"/>
    <col min="11012" max="11012" width="0.6640625" customWidth="1"/>
    <col min="11013" max="11048" width="3.109375" customWidth="1"/>
    <col min="11049" max="11049" width="1.44140625" customWidth="1"/>
    <col min="11265" max="11265" width="1.44140625" customWidth="1"/>
    <col min="11266" max="11267" width="4.21875" customWidth="1"/>
    <col min="11268" max="11268" width="0.6640625" customWidth="1"/>
    <col min="11269" max="11304" width="3.109375" customWidth="1"/>
    <col min="11305" max="11305" width="1.44140625" customWidth="1"/>
    <col min="11521" max="11521" width="1.44140625" customWidth="1"/>
    <col min="11522" max="11523" width="4.21875" customWidth="1"/>
    <col min="11524" max="11524" width="0.6640625" customWidth="1"/>
    <col min="11525" max="11560" width="3.109375" customWidth="1"/>
    <col min="11561" max="11561" width="1.44140625" customWidth="1"/>
    <col min="11777" max="11777" width="1.44140625" customWidth="1"/>
    <col min="11778" max="11779" width="4.21875" customWidth="1"/>
    <col min="11780" max="11780" width="0.6640625" customWidth="1"/>
    <col min="11781" max="11816" width="3.109375" customWidth="1"/>
    <col min="11817" max="11817" width="1.44140625" customWidth="1"/>
    <col min="12033" max="12033" width="1.44140625" customWidth="1"/>
    <col min="12034" max="12035" width="4.21875" customWidth="1"/>
    <col min="12036" max="12036" width="0.6640625" customWidth="1"/>
    <col min="12037" max="12072" width="3.109375" customWidth="1"/>
    <col min="12073" max="12073" width="1.44140625" customWidth="1"/>
    <col min="12289" max="12289" width="1.44140625" customWidth="1"/>
    <col min="12290" max="12291" width="4.21875" customWidth="1"/>
    <col min="12292" max="12292" width="0.6640625" customWidth="1"/>
    <col min="12293" max="12328" width="3.109375" customWidth="1"/>
    <col min="12329" max="12329" width="1.44140625" customWidth="1"/>
    <col min="12545" max="12545" width="1.44140625" customWidth="1"/>
    <col min="12546" max="12547" width="4.21875" customWidth="1"/>
    <col min="12548" max="12548" width="0.6640625" customWidth="1"/>
    <col min="12549" max="12584" width="3.109375" customWidth="1"/>
    <col min="12585" max="12585" width="1.44140625" customWidth="1"/>
    <col min="12801" max="12801" width="1.44140625" customWidth="1"/>
    <col min="12802" max="12803" width="4.21875" customWidth="1"/>
    <col min="12804" max="12804" width="0.6640625" customWidth="1"/>
    <col min="12805" max="12840" width="3.109375" customWidth="1"/>
    <col min="12841" max="12841" width="1.44140625" customWidth="1"/>
    <col min="13057" max="13057" width="1.44140625" customWidth="1"/>
    <col min="13058" max="13059" width="4.21875" customWidth="1"/>
    <col min="13060" max="13060" width="0.6640625" customWidth="1"/>
    <col min="13061" max="13096" width="3.109375" customWidth="1"/>
    <col min="13097" max="13097" width="1.44140625" customWidth="1"/>
    <col min="13313" max="13313" width="1.44140625" customWidth="1"/>
    <col min="13314" max="13315" width="4.21875" customWidth="1"/>
    <col min="13316" max="13316" width="0.6640625" customWidth="1"/>
    <col min="13317" max="13352" width="3.109375" customWidth="1"/>
    <col min="13353" max="13353" width="1.44140625" customWidth="1"/>
    <col min="13569" max="13569" width="1.44140625" customWidth="1"/>
    <col min="13570" max="13571" width="4.21875" customWidth="1"/>
    <col min="13572" max="13572" width="0.6640625" customWidth="1"/>
    <col min="13573" max="13608" width="3.109375" customWidth="1"/>
    <col min="13609" max="13609" width="1.44140625" customWidth="1"/>
    <col min="13825" max="13825" width="1.44140625" customWidth="1"/>
    <col min="13826" max="13827" width="4.21875" customWidth="1"/>
    <col min="13828" max="13828" width="0.6640625" customWidth="1"/>
    <col min="13829" max="13864" width="3.109375" customWidth="1"/>
    <col min="13865" max="13865" width="1.44140625" customWidth="1"/>
    <col min="14081" max="14081" width="1.44140625" customWidth="1"/>
    <col min="14082" max="14083" width="4.21875" customWidth="1"/>
    <col min="14084" max="14084" width="0.6640625" customWidth="1"/>
    <col min="14085" max="14120" width="3.109375" customWidth="1"/>
    <col min="14121" max="14121" width="1.44140625" customWidth="1"/>
    <col min="14337" max="14337" width="1.44140625" customWidth="1"/>
    <col min="14338" max="14339" width="4.21875" customWidth="1"/>
    <col min="14340" max="14340" width="0.6640625" customWidth="1"/>
    <col min="14341" max="14376" width="3.109375" customWidth="1"/>
    <col min="14377" max="14377" width="1.44140625" customWidth="1"/>
    <col min="14593" max="14593" width="1.44140625" customWidth="1"/>
    <col min="14594" max="14595" width="4.21875" customWidth="1"/>
    <col min="14596" max="14596" width="0.6640625" customWidth="1"/>
    <col min="14597" max="14632" width="3.109375" customWidth="1"/>
    <col min="14633" max="14633" width="1.44140625" customWidth="1"/>
    <col min="14849" max="14849" width="1.44140625" customWidth="1"/>
    <col min="14850" max="14851" width="4.21875" customWidth="1"/>
    <col min="14852" max="14852" width="0.6640625" customWidth="1"/>
    <col min="14853" max="14888" width="3.109375" customWidth="1"/>
    <col min="14889" max="14889" width="1.44140625" customWidth="1"/>
    <col min="15105" max="15105" width="1.44140625" customWidth="1"/>
    <col min="15106" max="15107" width="4.21875" customWidth="1"/>
    <col min="15108" max="15108" width="0.6640625" customWidth="1"/>
    <col min="15109" max="15144" width="3.109375" customWidth="1"/>
    <col min="15145" max="15145" width="1.44140625" customWidth="1"/>
    <col min="15361" max="15361" width="1.44140625" customWidth="1"/>
    <col min="15362" max="15363" width="4.21875" customWidth="1"/>
    <col min="15364" max="15364" width="0.6640625" customWidth="1"/>
    <col min="15365" max="15400" width="3.109375" customWidth="1"/>
    <col min="15401" max="15401" width="1.44140625" customWidth="1"/>
    <col min="15617" max="15617" width="1.44140625" customWidth="1"/>
    <col min="15618" max="15619" width="4.21875" customWidth="1"/>
    <col min="15620" max="15620" width="0.6640625" customWidth="1"/>
    <col min="15621" max="15656" width="3.109375" customWidth="1"/>
    <col min="15657" max="15657" width="1.44140625" customWidth="1"/>
    <col min="15873" max="15873" width="1.44140625" customWidth="1"/>
    <col min="15874" max="15875" width="4.21875" customWidth="1"/>
    <col min="15876" max="15876" width="0.6640625" customWidth="1"/>
    <col min="15877" max="15912" width="3.109375" customWidth="1"/>
    <col min="15913" max="15913" width="1.44140625" customWidth="1"/>
    <col min="16129" max="16129" width="1.44140625" customWidth="1"/>
    <col min="16130" max="16131" width="4.21875" customWidth="1"/>
    <col min="16132" max="16132" width="0.6640625" customWidth="1"/>
    <col min="16133" max="16168" width="3.109375" customWidth="1"/>
    <col min="16169" max="16169" width="1.44140625" customWidth="1"/>
  </cols>
  <sheetData>
    <row r="2" spans="2:40">
      <c r="B2" t="s">
        <v>1376</v>
      </c>
    </row>
    <row r="3" spans="2:40" ht="14.25" customHeight="1">
      <c r="AB3" s="1793" t="s">
        <v>77</v>
      </c>
      <c r="AC3" s="1794"/>
      <c r="AD3" s="1794"/>
      <c r="AE3" s="1794"/>
      <c r="AF3" s="1795"/>
      <c r="AG3" s="1787"/>
      <c r="AH3" s="1788"/>
      <c r="AI3" s="1788"/>
      <c r="AJ3" s="1788"/>
      <c r="AK3" s="1788"/>
      <c r="AL3" s="1788"/>
      <c r="AM3" s="1788"/>
      <c r="AN3" s="1789"/>
    </row>
    <row r="5" spans="2:40">
      <c r="B5" s="1899" t="s">
        <v>526</v>
      </c>
      <c r="C5" s="1899"/>
      <c r="D5" s="1899"/>
      <c r="E5" s="1899"/>
      <c r="F5" s="1899"/>
      <c r="G5" s="1899"/>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c r="AI5" s="1899"/>
      <c r="AJ5" s="1899"/>
      <c r="AK5" s="1899"/>
      <c r="AL5" s="1899"/>
      <c r="AM5" s="1899"/>
      <c r="AN5" s="1899"/>
    </row>
    <row r="6" spans="2:40" ht="13.5" customHeight="1">
      <c r="AE6" s="728" t="s">
        <v>544</v>
      </c>
      <c r="AF6" s="1899"/>
      <c r="AG6" s="1899"/>
      <c r="AH6" t="s">
        <v>34</v>
      </c>
      <c r="AI6" s="1899"/>
      <c r="AJ6" s="1899"/>
      <c r="AK6" t="s">
        <v>392</v>
      </c>
      <c r="AL6" s="1899"/>
      <c r="AM6" s="1899"/>
      <c r="AN6" t="s">
        <v>29</v>
      </c>
    </row>
    <row r="7" spans="2:40">
      <c r="B7" s="1899"/>
      <c r="C7" s="1899"/>
      <c r="D7" s="1899"/>
      <c r="E7" s="1899"/>
      <c r="F7" s="1899"/>
      <c r="G7" s="1899"/>
      <c r="H7" s="1899" t="s">
        <v>1377</v>
      </c>
      <c r="I7" s="1899"/>
      <c r="J7" s="1899"/>
      <c r="K7" t="s">
        <v>1378</v>
      </c>
    </row>
    <row r="8" spans="2:40">
      <c r="V8" s="1917" t="s">
        <v>1379</v>
      </c>
      <c r="W8" s="1917"/>
      <c r="X8" s="1917"/>
      <c r="Y8" s="1917"/>
      <c r="Z8" s="1917"/>
      <c r="AA8" s="1917"/>
      <c r="AB8" s="1917"/>
      <c r="AC8" s="1917"/>
      <c r="AD8" s="1917"/>
      <c r="AE8" s="1917"/>
      <c r="AF8" s="1917"/>
      <c r="AG8" s="1917"/>
      <c r="AH8" s="1917"/>
      <c r="AI8" s="1917"/>
      <c r="AJ8" s="1917"/>
      <c r="AK8" s="1917"/>
      <c r="AL8" s="1917"/>
      <c r="AM8" s="1917"/>
      <c r="AN8" s="1917"/>
    </row>
    <row r="9" spans="2:40">
      <c r="Y9" s="1899"/>
      <c r="Z9" s="1899"/>
      <c r="AA9" s="1899"/>
      <c r="AB9" s="1899"/>
      <c r="AC9" s="1899"/>
      <c r="AD9" s="1899"/>
      <c r="AE9" s="1899"/>
      <c r="AF9" s="1899"/>
      <c r="AG9" s="1899"/>
      <c r="AH9" s="1899"/>
      <c r="AI9" s="1899"/>
      <c r="AJ9" s="1899"/>
      <c r="AK9" s="1899"/>
      <c r="AL9" s="1899"/>
      <c r="AM9" s="1899"/>
      <c r="AN9" s="1899"/>
    </row>
    <row r="10" spans="2:40">
      <c r="V10" s="1899" t="s">
        <v>527</v>
      </c>
      <c r="W10" s="1899"/>
      <c r="X10" s="1899"/>
      <c r="Y10" s="1899"/>
      <c r="Z10" s="1899"/>
      <c r="AA10" s="1899"/>
      <c r="AB10" s="1899"/>
      <c r="AC10" s="1899"/>
      <c r="AD10" s="1899"/>
      <c r="AE10" s="1899"/>
      <c r="AF10" s="1899"/>
      <c r="AG10" s="1899"/>
      <c r="AH10" s="1899"/>
      <c r="AI10" s="1899"/>
      <c r="AJ10" s="1899"/>
      <c r="AK10" s="1899"/>
      <c r="AL10" s="1899"/>
      <c r="AM10" s="1899"/>
      <c r="AN10" s="1899"/>
    </row>
    <row r="11" spans="2:40">
      <c r="Y11" s="1899"/>
      <c r="Z11" s="1899"/>
      <c r="AA11" s="1899"/>
      <c r="AB11" s="1899"/>
      <c r="AC11" s="1899"/>
      <c r="AD11" s="1899"/>
      <c r="AE11" s="1899"/>
      <c r="AF11" s="1899"/>
      <c r="AG11" s="1899"/>
      <c r="AH11" s="1899"/>
      <c r="AI11" s="1899"/>
      <c r="AJ11" s="1899"/>
      <c r="AK11" s="1899"/>
      <c r="AL11" s="1899"/>
      <c r="AM11" s="1899"/>
      <c r="AN11" s="1899"/>
    </row>
    <row r="12" spans="2:40">
      <c r="C12" t="s">
        <v>529</v>
      </c>
    </row>
    <row r="13" spans="2:40">
      <c r="N13" s="1900"/>
      <c r="O13" s="1900"/>
      <c r="AB13" s="1793" t="s">
        <v>1380</v>
      </c>
      <c r="AC13" s="1794"/>
      <c r="AD13" s="1794"/>
      <c r="AE13" s="1794"/>
      <c r="AF13" s="1794"/>
      <c r="AG13" s="1794"/>
      <c r="AH13" s="1794"/>
      <c r="AI13" s="1795"/>
      <c r="AJ13" s="1872"/>
      <c r="AK13" s="1873"/>
      <c r="AL13" s="1873"/>
      <c r="AM13" s="1873"/>
      <c r="AN13" s="1893"/>
    </row>
    <row r="14" spans="2:40" ht="14.25" customHeight="1">
      <c r="B14" s="1803" t="s">
        <v>79</v>
      </c>
      <c r="C14" s="1886" t="s">
        <v>7</v>
      </c>
      <c r="D14" s="1874"/>
      <c r="E14" s="1874"/>
      <c r="F14" s="1874"/>
      <c r="G14" s="1874"/>
      <c r="H14" s="1874"/>
      <c r="I14" s="1874"/>
      <c r="J14" s="1874"/>
      <c r="K14" s="1874"/>
      <c r="L14" s="1901"/>
      <c r="M14" s="1902"/>
      <c r="N14" s="1903"/>
      <c r="O14" s="1903"/>
      <c r="P14" s="1903"/>
      <c r="Q14" s="1903"/>
      <c r="R14" s="1903"/>
      <c r="S14" s="1903"/>
      <c r="T14" s="1903"/>
      <c r="U14" s="1903"/>
      <c r="V14" s="1903"/>
      <c r="W14" s="1903"/>
      <c r="X14" s="1903"/>
      <c r="Y14" s="1903"/>
      <c r="Z14" s="1903"/>
      <c r="AA14" s="1903"/>
      <c r="AB14" s="1903"/>
      <c r="AC14" s="1903"/>
      <c r="AD14" s="1903"/>
      <c r="AE14" s="1903"/>
      <c r="AF14" s="1903"/>
      <c r="AG14" s="1903"/>
      <c r="AH14" s="1903"/>
      <c r="AI14" s="1903"/>
      <c r="AJ14" s="1903"/>
      <c r="AK14" s="1903"/>
      <c r="AL14" s="1903"/>
      <c r="AM14" s="1903"/>
      <c r="AN14" s="1904"/>
    </row>
    <row r="15" spans="2:40" ht="14.25" customHeight="1">
      <c r="B15" s="1804"/>
      <c r="C15" s="1905" t="s">
        <v>80</v>
      </c>
      <c r="D15" s="1906"/>
      <c r="E15" s="1906"/>
      <c r="F15" s="1906"/>
      <c r="G15" s="1906"/>
      <c r="H15" s="1906"/>
      <c r="I15" s="1906"/>
      <c r="J15" s="1906"/>
      <c r="K15" s="1906"/>
      <c r="L15" s="1906"/>
      <c r="M15" s="1907"/>
      <c r="N15" s="1908"/>
      <c r="O15" s="1908"/>
      <c r="P15" s="1908"/>
      <c r="Q15" s="1908"/>
      <c r="R15" s="1908"/>
      <c r="S15" s="1908"/>
      <c r="T15" s="1908"/>
      <c r="U15" s="1908"/>
      <c r="V15" s="1908"/>
      <c r="W15" s="1908"/>
      <c r="X15" s="1908"/>
      <c r="Y15" s="1908"/>
      <c r="Z15" s="1908"/>
      <c r="AA15" s="1908"/>
      <c r="AB15" s="1908"/>
      <c r="AC15" s="1908"/>
      <c r="AD15" s="1908"/>
      <c r="AE15" s="1908"/>
      <c r="AF15" s="1908"/>
      <c r="AG15" s="1908"/>
      <c r="AH15" s="1908"/>
      <c r="AI15" s="1908"/>
      <c r="AJ15" s="1908"/>
      <c r="AK15" s="1908"/>
      <c r="AL15" s="1908"/>
      <c r="AM15" s="1908"/>
      <c r="AN15" s="1909"/>
    </row>
    <row r="16" spans="2:40" ht="13.5" customHeight="1">
      <c r="B16" s="1804"/>
      <c r="C16" s="1886" t="s">
        <v>1381</v>
      </c>
      <c r="D16" s="1874"/>
      <c r="E16" s="1874"/>
      <c r="F16" s="1874"/>
      <c r="G16" s="1874"/>
      <c r="H16" s="1874"/>
      <c r="I16" s="1874"/>
      <c r="J16" s="1874"/>
      <c r="K16" s="1874"/>
      <c r="L16" s="1875"/>
      <c r="M16" s="1872" t="s">
        <v>530</v>
      </c>
      <c r="N16" s="1873"/>
      <c r="O16" s="1873"/>
      <c r="P16" s="1873"/>
      <c r="Q16" s="1873"/>
      <c r="R16" s="1873"/>
      <c r="S16" s="1873"/>
      <c r="T16" t="s">
        <v>531</v>
      </c>
      <c r="U16" s="1873"/>
      <c r="V16" s="1873"/>
      <c r="W16" s="1873"/>
      <c r="X16" t="s">
        <v>446</v>
      </c>
      <c r="Y16" s="1874"/>
      <c r="Z16" s="1874"/>
      <c r="AA16" s="1874"/>
      <c r="AB16" s="1874"/>
      <c r="AC16" s="1874"/>
      <c r="AD16" s="1874"/>
      <c r="AE16" s="1874"/>
      <c r="AF16" s="1874"/>
      <c r="AG16" s="1874"/>
      <c r="AH16" s="1874"/>
      <c r="AI16" s="1874"/>
      <c r="AJ16" s="1874"/>
      <c r="AK16" s="1874"/>
      <c r="AL16" s="1874"/>
      <c r="AM16" s="1874"/>
      <c r="AN16" s="1875"/>
    </row>
    <row r="17" spans="2:40" ht="13.5" customHeight="1">
      <c r="B17" s="1804"/>
      <c r="C17" s="1905"/>
      <c r="D17" s="1906"/>
      <c r="E17" s="1906"/>
      <c r="F17" s="1906"/>
      <c r="G17" s="1906"/>
      <c r="H17" s="1906"/>
      <c r="I17" s="1906"/>
      <c r="J17" s="1906"/>
      <c r="K17" s="1906"/>
      <c r="L17" s="1910"/>
      <c r="M17" s="1876" t="s">
        <v>1382</v>
      </c>
      <c r="N17" s="1877"/>
      <c r="O17" s="1877"/>
      <c r="P17" s="1877"/>
      <c r="Q17" t="s">
        <v>1383</v>
      </c>
      <c r="R17" s="1877"/>
      <c r="S17" s="1877"/>
      <c r="T17" s="1877"/>
      <c r="U17" s="1877"/>
      <c r="V17" s="1877" t="s">
        <v>1384</v>
      </c>
      <c r="W17" s="1877"/>
      <c r="X17" s="1878"/>
      <c r="Y17" s="1878"/>
      <c r="Z17" s="1878"/>
      <c r="AA17" s="1878"/>
      <c r="AB17" s="1878"/>
      <c r="AC17" s="1878"/>
      <c r="AD17" s="1878"/>
      <c r="AE17" s="1878"/>
      <c r="AF17" s="1878"/>
      <c r="AG17" s="1878"/>
      <c r="AH17" s="1878"/>
      <c r="AI17" s="1878"/>
      <c r="AJ17" s="1878"/>
      <c r="AK17" s="1878"/>
      <c r="AL17" s="1878"/>
      <c r="AM17" s="1878"/>
      <c r="AN17" s="1879"/>
    </row>
    <row r="18" spans="2:40" ht="13.5" customHeight="1">
      <c r="B18" s="1804"/>
      <c r="C18" s="1890"/>
      <c r="D18" s="1891"/>
      <c r="E18" s="1891"/>
      <c r="F18" s="1891"/>
      <c r="G18" s="1891"/>
      <c r="H18" s="1891"/>
      <c r="I18" s="1891"/>
      <c r="J18" s="1891"/>
      <c r="K18" s="1891"/>
      <c r="L18" s="1892"/>
      <c r="M18" s="1911" t="s">
        <v>83</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1912"/>
      <c r="AM18" s="1912"/>
      <c r="AN18" s="1913"/>
    </row>
    <row r="19" spans="2:40" ht="14.25" customHeight="1">
      <c r="B19" s="1804"/>
      <c r="C19" s="1914" t="s">
        <v>84</v>
      </c>
      <c r="D19" s="1915"/>
      <c r="E19" s="1915"/>
      <c r="F19" s="1915"/>
      <c r="G19" s="1915"/>
      <c r="H19" s="1915"/>
      <c r="I19" s="1915"/>
      <c r="J19" s="1915"/>
      <c r="K19" s="1915"/>
      <c r="L19" s="1916"/>
      <c r="M19" s="1793" t="s">
        <v>9</v>
      </c>
      <c r="N19" s="1794"/>
      <c r="O19" s="1794"/>
      <c r="P19" s="1794"/>
      <c r="Q19" s="1795"/>
      <c r="R19" s="1787"/>
      <c r="S19" s="1788"/>
      <c r="T19" s="1788"/>
      <c r="U19" s="1788"/>
      <c r="V19" s="1788"/>
      <c r="W19" s="1788"/>
      <c r="X19" s="1788"/>
      <c r="Y19" s="1788"/>
      <c r="Z19" s="1788"/>
      <c r="AA19" s="1789"/>
      <c r="AB19" s="1872" t="s">
        <v>10</v>
      </c>
      <c r="AC19" s="1873"/>
      <c r="AD19" s="1873"/>
      <c r="AE19" s="1873"/>
      <c r="AF19" s="1893"/>
      <c r="AG19" s="1787"/>
      <c r="AH19" s="1788"/>
      <c r="AI19" s="1788"/>
      <c r="AJ19" s="1788"/>
      <c r="AK19" s="1788"/>
      <c r="AL19" s="1788"/>
      <c r="AM19" s="1788"/>
      <c r="AN19" s="1789"/>
    </row>
    <row r="20" spans="2:40" ht="14.25" customHeight="1">
      <c r="B20" s="1804"/>
      <c r="C20" s="1796" t="s">
        <v>1385</v>
      </c>
      <c r="D20" s="1796"/>
      <c r="E20" s="1796"/>
      <c r="F20" s="1796"/>
      <c r="G20" s="1796"/>
      <c r="H20" s="1796"/>
      <c r="I20" s="1796"/>
      <c r="J20" s="1796"/>
      <c r="K20" s="1796"/>
      <c r="L20" s="1796"/>
      <c r="M20" s="1806"/>
      <c r="N20" s="1783"/>
      <c r="O20" s="1783"/>
      <c r="P20" s="1783"/>
      <c r="Q20" s="1783"/>
      <c r="R20" s="1783"/>
      <c r="S20" s="1783"/>
      <c r="T20" s="1783"/>
      <c r="U20" s="1784"/>
      <c r="V20" s="1806" t="s">
        <v>11</v>
      </c>
      <c r="W20" s="1783"/>
      <c r="X20" s="1783"/>
      <c r="Y20" s="1783"/>
      <c r="Z20" s="1783"/>
      <c r="AA20" s="1784"/>
      <c r="AB20" s="1806"/>
      <c r="AC20" s="1783"/>
      <c r="AD20" s="1783"/>
      <c r="AE20" s="1783"/>
      <c r="AF20" s="1783"/>
      <c r="AG20" s="1783"/>
      <c r="AH20" s="1783"/>
      <c r="AI20" s="1783"/>
      <c r="AJ20" s="1783"/>
      <c r="AK20" s="1783"/>
      <c r="AL20" s="1783"/>
      <c r="AM20" s="1783"/>
      <c r="AN20" s="1784"/>
    </row>
    <row r="21" spans="2:40" ht="14.25" customHeight="1">
      <c r="B21" s="1804"/>
      <c r="C21" s="1796" t="s">
        <v>528</v>
      </c>
      <c r="D21" s="1796"/>
      <c r="E21" s="1796"/>
      <c r="F21" s="1796"/>
      <c r="G21" s="1796"/>
      <c r="H21" s="1796"/>
      <c r="I21" s="1796"/>
      <c r="J21" s="1897"/>
      <c r="K21" s="1897"/>
      <c r="L21" s="1898"/>
      <c r="M21" s="1806" t="s">
        <v>13</v>
      </c>
      <c r="N21" s="1783"/>
      <c r="O21" s="1783"/>
      <c r="P21" s="1783"/>
      <c r="Q21" s="1784"/>
      <c r="R21" s="1790"/>
      <c r="S21" s="1791"/>
      <c r="T21" s="1791"/>
      <c r="U21" s="1791"/>
      <c r="V21" s="1791"/>
      <c r="W21" s="1791"/>
      <c r="X21" s="1791"/>
      <c r="Y21" s="1791"/>
      <c r="Z21" s="1791"/>
      <c r="AA21" s="1792"/>
      <c r="AB21" s="1783" t="s">
        <v>14</v>
      </c>
      <c r="AC21" s="1783"/>
      <c r="AD21" s="1783"/>
      <c r="AE21" s="1783"/>
      <c r="AF21" s="1784"/>
      <c r="AG21" s="1790"/>
      <c r="AH21" s="1791"/>
      <c r="AI21" s="1791"/>
      <c r="AJ21" s="1791"/>
      <c r="AK21" s="1791"/>
      <c r="AL21" s="1791"/>
      <c r="AM21" s="1791"/>
      <c r="AN21" s="1792"/>
    </row>
    <row r="22" spans="2:40" ht="13.5" customHeight="1">
      <c r="B22" s="1804"/>
      <c r="C22" s="1871" t="s">
        <v>15</v>
      </c>
      <c r="D22" s="1871"/>
      <c r="E22" s="1871"/>
      <c r="F22" s="1871"/>
      <c r="G22" s="1871"/>
      <c r="H22" s="1871"/>
      <c r="I22" s="1871"/>
      <c r="J22" s="1894"/>
      <c r="K22" s="1894"/>
      <c r="L22" s="1894"/>
      <c r="M22" s="1872" t="s">
        <v>530</v>
      </c>
      <c r="N22" s="1873"/>
      <c r="O22" s="1873"/>
      <c r="P22" s="1873"/>
      <c r="Q22" s="1873"/>
      <c r="R22" s="1873"/>
      <c r="S22" s="1873"/>
      <c r="T22" t="s">
        <v>531</v>
      </c>
      <c r="U22" s="1873"/>
      <c r="V22" s="1873"/>
      <c r="W22" s="1873"/>
      <c r="X22" t="s">
        <v>446</v>
      </c>
      <c r="Y22" s="1874"/>
      <c r="Z22" s="1874"/>
      <c r="AA22" s="1874"/>
      <c r="AB22" s="1874"/>
      <c r="AC22" s="1874"/>
      <c r="AD22" s="1874"/>
      <c r="AE22" s="1874"/>
      <c r="AF22" s="1874"/>
      <c r="AG22" s="1874"/>
      <c r="AH22" s="1874"/>
      <c r="AI22" s="1874"/>
      <c r="AJ22" s="1874"/>
      <c r="AK22" s="1874"/>
      <c r="AL22" s="1874"/>
      <c r="AM22" s="1874"/>
      <c r="AN22" s="1875"/>
    </row>
    <row r="23" spans="2:40" ht="14.25" customHeight="1">
      <c r="B23" s="1804"/>
      <c r="C23" s="1871"/>
      <c r="D23" s="1871"/>
      <c r="E23" s="1871"/>
      <c r="F23" s="1871"/>
      <c r="G23" s="1871"/>
      <c r="H23" s="1871"/>
      <c r="I23" s="1871"/>
      <c r="J23" s="1894"/>
      <c r="K23" s="1894"/>
      <c r="L23" s="1894"/>
      <c r="M23" s="1876" t="s">
        <v>1382</v>
      </c>
      <c r="N23" s="1877"/>
      <c r="O23" s="1877"/>
      <c r="P23" s="1877"/>
      <c r="Q23" t="s">
        <v>1383</v>
      </c>
      <c r="R23" s="1877"/>
      <c r="S23" s="1877"/>
      <c r="T23" s="1877"/>
      <c r="U23" s="1877"/>
      <c r="V23" s="1877" t="s">
        <v>1384</v>
      </c>
      <c r="W23" s="1877"/>
      <c r="X23" s="1878"/>
      <c r="Y23" s="1878"/>
      <c r="Z23" s="1878"/>
      <c r="AA23" s="1878"/>
      <c r="AB23" s="1878"/>
      <c r="AC23" s="1878"/>
      <c r="AD23" s="1878"/>
      <c r="AE23" s="1878"/>
      <c r="AF23" s="1878"/>
      <c r="AG23" s="1878"/>
      <c r="AH23" s="1878"/>
      <c r="AI23" s="1878"/>
      <c r="AJ23" s="1878"/>
      <c r="AK23" s="1878"/>
      <c r="AL23" s="1878"/>
      <c r="AM23" s="1878"/>
      <c r="AN23" s="1879"/>
    </row>
    <row r="24" spans="2:40">
      <c r="B24" s="1805"/>
      <c r="C24" s="1895"/>
      <c r="D24" s="1895"/>
      <c r="E24" s="1895"/>
      <c r="F24" s="1895"/>
      <c r="G24" s="1895"/>
      <c r="H24" s="1895"/>
      <c r="I24" s="1895"/>
      <c r="J24" s="1896"/>
      <c r="K24" s="1896"/>
      <c r="L24" s="1896"/>
      <c r="M24" s="1880"/>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1881"/>
      <c r="AM24" s="1881"/>
      <c r="AN24" s="1885"/>
    </row>
    <row r="25" spans="2:40" ht="14.25" customHeight="1">
      <c r="B25" s="1817" t="s">
        <v>1386</v>
      </c>
      <c r="C25" s="1886" t="s">
        <v>467</v>
      </c>
      <c r="D25" s="1874"/>
      <c r="E25" s="1874"/>
      <c r="F25" s="1874"/>
      <c r="G25" s="1874"/>
      <c r="H25" s="1874"/>
      <c r="I25" s="1874"/>
      <c r="J25" s="1874"/>
      <c r="K25" s="1874"/>
      <c r="L25" s="1875"/>
      <c r="M25" s="1887"/>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c r="AN25" s="1889"/>
    </row>
    <row r="26" spans="2:40" ht="14.25" customHeight="1">
      <c r="B26" s="1818"/>
      <c r="C26" s="1890" t="s">
        <v>1387</v>
      </c>
      <c r="D26" s="1891"/>
      <c r="E26" s="1891"/>
      <c r="F26" s="1891"/>
      <c r="G26" s="1891"/>
      <c r="H26" s="1891"/>
      <c r="I26" s="1891"/>
      <c r="J26" s="1891"/>
      <c r="K26" s="1891"/>
      <c r="L26" s="1892"/>
      <c r="M26" s="1890"/>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1"/>
      <c r="AK26" s="1891"/>
      <c r="AL26" s="1891"/>
      <c r="AM26" s="1891"/>
      <c r="AN26" s="1892"/>
    </row>
    <row r="27" spans="2:40" ht="13.5" customHeight="1">
      <c r="B27" s="1818"/>
      <c r="C27" s="1871" t="s">
        <v>1388</v>
      </c>
      <c r="D27" s="1871"/>
      <c r="E27" s="1871"/>
      <c r="F27" s="1871"/>
      <c r="G27" s="1871"/>
      <c r="H27" s="1871"/>
      <c r="I27" s="1871"/>
      <c r="J27" s="1871"/>
      <c r="K27" s="1871"/>
      <c r="L27" s="1871"/>
      <c r="M27" s="1872" t="s">
        <v>530</v>
      </c>
      <c r="N27" s="1873"/>
      <c r="O27" s="1873"/>
      <c r="P27" s="1873"/>
      <c r="Q27" s="1873"/>
      <c r="R27" s="1873"/>
      <c r="S27" s="1873"/>
      <c r="T27" t="s">
        <v>531</v>
      </c>
      <c r="U27" s="1873"/>
      <c r="V27" s="1873"/>
      <c r="W27" s="1873"/>
      <c r="X27" t="s">
        <v>446</v>
      </c>
      <c r="Y27" s="1874"/>
      <c r="Z27" s="1874"/>
      <c r="AA27" s="1874"/>
      <c r="AB27" s="1874"/>
      <c r="AC27" s="1874"/>
      <c r="AD27" s="1874"/>
      <c r="AE27" s="1874"/>
      <c r="AF27" s="1874"/>
      <c r="AG27" s="1874"/>
      <c r="AH27" s="1874"/>
      <c r="AI27" s="1874"/>
      <c r="AJ27" s="1874"/>
      <c r="AK27" s="1874"/>
      <c r="AL27" s="1874"/>
      <c r="AM27" s="1874"/>
      <c r="AN27" s="1875"/>
    </row>
    <row r="28" spans="2:40" ht="14.25" customHeight="1">
      <c r="B28" s="1818"/>
      <c r="C28" s="1871"/>
      <c r="D28" s="1871"/>
      <c r="E28" s="1871"/>
      <c r="F28" s="1871"/>
      <c r="G28" s="1871"/>
      <c r="H28" s="1871"/>
      <c r="I28" s="1871"/>
      <c r="J28" s="1871"/>
      <c r="K28" s="1871"/>
      <c r="L28" s="1871"/>
      <c r="M28" s="1876" t="s">
        <v>1382</v>
      </c>
      <c r="N28" s="1877"/>
      <c r="O28" s="1877"/>
      <c r="P28" s="1877"/>
      <c r="Q28" t="s">
        <v>1383</v>
      </c>
      <c r="R28" s="1877"/>
      <c r="S28" s="1877"/>
      <c r="T28" s="1877"/>
      <c r="U28" s="1877"/>
      <c r="V28" s="1877" t="s">
        <v>1384</v>
      </c>
      <c r="W28" s="1877"/>
      <c r="X28" s="1878"/>
      <c r="Y28" s="1878"/>
      <c r="Z28" s="1878"/>
      <c r="AA28" s="1878"/>
      <c r="AB28" s="1878"/>
      <c r="AC28" s="1878"/>
      <c r="AD28" s="1878"/>
      <c r="AE28" s="1878"/>
      <c r="AF28" s="1878"/>
      <c r="AG28" s="1878"/>
      <c r="AH28" s="1878"/>
      <c r="AI28" s="1878"/>
      <c r="AJ28" s="1878"/>
      <c r="AK28" s="1878"/>
      <c r="AL28" s="1878"/>
      <c r="AM28" s="1878"/>
      <c r="AN28" s="1879"/>
    </row>
    <row r="29" spans="2:40">
      <c r="B29" s="1818"/>
      <c r="C29" s="1871"/>
      <c r="D29" s="1871"/>
      <c r="E29" s="1871"/>
      <c r="F29" s="1871"/>
      <c r="G29" s="1871"/>
      <c r="H29" s="1871"/>
      <c r="I29" s="1871"/>
      <c r="J29" s="1871"/>
      <c r="K29" s="1871"/>
      <c r="L29" s="1871"/>
      <c r="M29" s="1880"/>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1881"/>
      <c r="AM29" s="1881"/>
      <c r="AN29" s="1885"/>
    </row>
    <row r="30" spans="2:40" ht="14.25" customHeight="1">
      <c r="B30" s="1818"/>
      <c r="C30" s="1871" t="s">
        <v>84</v>
      </c>
      <c r="D30" s="1871"/>
      <c r="E30" s="1871"/>
      <c r="F30" s="1871"/>
      <c r="G30" s="1871"/>
      <c r="H30" s="1871"/>
      <c r="I30" s="1871"/>
      <c r="J30" s="1871"/>
      <c r="K30" s="1871"/>
      <c r="L30" s="1871"/>
      <c r="M30" s="1793" t="s">
        <v>9</v>
      </c>
      <c r="N30" s="1794"/>
      <c r="O30" s="1794"/>
      <c r="P30" s="1794"/>
      <c r="Q30" s="1795"/>
      <c r="R30" s="1787"/>
      <c r="S30" s="1788"/>
      <c r="T30" s="1788"/>
      <c r="U30" s="1788"/>
      <c r="V30" s="1788"/>
      <c r="W30" s="1788"/>
      <c r="X30" s="1788"/>
      <c r="Y30" s="1788"/>
      <c r="Z30" s="1788"/>
      <c r="AA30" s="1789"/>
      <c r="AB30" s="1872" t="s">
        <v>10</v>
      </c>
      <c r="AC30" s="1873"/>
      <c r="AD30" s="1873"/>
      <c r="AE30" s="1873"/>
      <c r="AF30" s="1893"/>
      <c r="AG30" s="1787"/>
      <c r="AH30" s="1788"/>
      <c r="AI30" s="1788"/>
      <c r="AJ30" s="1788"/>
      <c r="AK30" s="1788"/>
      <c r="AL30" s="1788"/>
      <c r="AM30" s="1788"/>
      <c r="AN30" s="1789"/>
    </row>
    <row r="31" spans="2:40" ht="13.5" customHeight="1">
      <c r="B31" s="1818"/>
      <c r="C31" s="1884" t="s">
        <v>1389</v>
      </c>
      <c r="D31" s="1884"/>
      <c r="E31" s="1884"/>
      <c r="F31" s="1884"/>
      <c r="G31" s="1884"/>
      <c r="H31" s="1884"/>
      <c r="I31" s="1884"/>
      <c r="J31" s="1884"/>
      <c r="K31" s="1884"/>
      <c r="L31" s="1884"/>
      <c r="M31" s="1872" t="s">
        <v>530</v>
      </c>
      <c r="N31" s="1873"/>
      <c r="O31" s="1873"/>
      <c r="P31" s="1873"/>
      <c r="Q31" s="1873"/>
      <c r="R31" s="1873"/>
      <c r="S31" s="1873"/>
      <c r="T31" t="s">
        <v>531</v>
      </c>
      <c r="U31" s="1873"/>
      <c r="V31" s="1873"/>
      <c r="W31" s="1873"/>
      <c r="X31" t="s">
        <v>446</v>
      </c>
      <c r="Y31" s="1874"/>
      <c r="Z31" s="1874"/>
      <c r="AA31" s="1874"/>
      <c r="AB31" s="1874"/>
      <c r="AC31" s="1874"/>
      <c r="AD31" s="1874"/>
      <c r="AE31" s="1874"/>
      <c r="AF31" s="1874"/>
      <c r="AG31" s="1874"/>
      <c r="AH31" s="1874"/>
      <c r="AI31" s="1874"/>
      <c r="AJ31" s="1874"/>
      <c r="AK31" s="1874"/>
      <c r="AL31" s="1874"/>
      <c r="AM31" s="1874"/>
      <c r="AN31" s="1875"/>
    </row>
    <row r="32" spans="2:40" ht="14.25" customHeight="1">
      <c r="B32" s="1818"/>
      <c r="C32" s="1884"/>
      <c r="D32" s="1884"/>
      <c r="E32" s="1884"/>
      <c r="F32" s="1884"/>
      <c r="G32" s="1884"/>
      <c r="H32" s="1884"/>
      <c r="I32" s="1884"/>
      <c r="J32" s="1884"/>
      <c r="K32" s="1884"/>
      <c r="L32" s="1884"/>
      <c r="M32" s="1876" t="s">
        <v>1382</v>
      </c>
      <c r="N32" s="1877"/>
      <c r="O32" s="1877"/>
      <c r="P32" s="1877"/>
      <c r="Q32" t="s">
        <v>1383</v>
      </c>
      <c r="R32" s="1877"/>
      <c r="S32" s="1877"/>
      <c r="T32" s="1877"/>
      <c r="U32" s="1877"/>
      <c r="V32" s="1877" t="s">
        <v>1384</v>
      </c>
      <c r="W32" s="1877"/>
      <c r="X32" s="1878"/>
      <c r="Y32" s="1878"/>
      <c r="Z32" s="1878"/>
      <c r="AA32" s="1878"/>
      <c r="AB32" s="1878"/>
      <c r="AC32" s="1878"/>
      <c r="AD32" s="1878"/>
      <c r="AE32" s="1878"/>
      <c r="AF32" s="1878"/>
      <c r="AG32" s="1878"/>
      <c r="AH32" s="1878"/>
      <c r="AI32" s="1878"/>
      <c r="AJ32" s="1878"/>
      <c r="AK32" s="1878"/>
      <c r="AL32" s="1878"/>
      <c r="AM32" s="1878"/>
      <c r="AN32" s="1879"/>
    </row>
    <row r="33" spans="2:40">
      <c r="B33" s="1818"/>
      <c r="C33" s="1884"/>
      <c r="D33" s="1884"/>
      <c r="E33" s="1884"/>
      <c r="F33" s="1884"/>
      <c r="G33" s="1884"/>
      <c r="H33" s="1884"/>
      <c r="I33" s="1884"/>
      <c r="J33" s="1884"/>
      <c r="K33" s="1884"/>
      <c r="L33" s="1884"/>
      <c r="M33" s="1880"/>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1"/>
      <c r="AK33" s="1881"/>
      <c r="AL33" s="1881"/>
      <c r="AM33" s="1881"/>
      <c r="AN33" s="1885"/>
    </row>
    <row r="34" spans="2:40" ht="14.25" customHeight="1">
      <c r="B34" s="1818"/>
      <c r="C34" s="1871"/>
      <c r="D34" s="1871"/>
      <c r="E34" s="1871"/>
      <c r="F34" s="1871"/>
      <c r="G34" s="1871"/>
      <c r="H34" s="1871"/>
      <c r="I34" s="1871"/>
      <c r="J34" s="1871"/>
      <c r="K34" s="1871"/>
      <c r="L34" s="1871"/>
      <c r="M34" s="1793" t="s">
        <v>9</v>
      </c>
      <c r="N34" s="1794"/>
      <c r="O34" s="1794"/>
      <c r="P34" s="1794"/>
      <c r="Q34" s="1795"/>
      <c r="R34" s="1787"/>
      <c r="S34" s="1788"/>
      <c r="T34" s="1788"/>
      <c r="U34" s="1788"/>
      <c r="V34" s="1788"/>
      <c r="W34" s="1788"/>
      <c r="X34" s="1788"/>
      <c r="Y34" s="1788"/>
      <c r="Z34" s="1788"/>
      <c r="AA34" s="1789"/>
      <c r="AB34" s="1872" t="s">
        <v>10</v>
      </c>
      <c r="AC34" s="1873"/>
      <c r="AD34" s="1873"/>
      <c r="AE34" s="1873"/>
      <c r="AF34" s="1893"/>
      <c r="AG34" s="1787"/>
      <c r="AH34" s="1788"/>
      <c r="AI34" s="1788"/>
      <c r="AJ34" s="1788"/>
      <c r="AK34" s="1788"/>
      <c r="AL34" s="1788"/>
      <c r="AM34" s="1788"/>
      <c r="AN34" s="1789"/>
    </row>
    <row r="35" spans="2:40" ht="14.25" customHeight="1">
      <c r="B35" s="1818"/>
      <c r="C35" s="1871" t="s">
        <v>17</v>
      </c>
      <c r="D35" s="1871"/>
      <c r="E35" s="1871"/>
      <c r="F35" s="1871"/>
      <c r="G35" s="1871"/>
      <c r="H35" s="1871"/>
      <c r="I35" s="1871"/>
      <c r="J35" s="1871"/>
      <c r="K35" s="1871"/>
      <c r="L35" s="1871"/>
      <c r="M35" s="1796"/>
      <c r="N35" s="1796"/>
      <c r="O35" s="1796"/>
      <c r="P35" s="1796"/>
      <c r="Q35" s="1796"/>
      <c r="R35" s="1796"/>
      <c r="S35" s="1796"/>
      <c r="T35" s="1796"/>
      <c r="U35" s="1796"/>
      <c r="V35" s="1796"/>
      <c r="W35" s="1796"/>
      <c r="X35" s="1796"/>
      <c r="Y35" s="1796"/>
      <c r="Z35" s="1796"/>
      <c r="AA35" s="1796"/>
      <c r="AB35" s="1796"/>
      <c r="AC35" s="1796"/>
      <c r="AD35" s="1796"/>
      <c r="AE35" s="1796"/>
      <c r="AF35" s="1796"/>
      <c r="AG35" s="1796"/>
      <c r="AH35" s="1796"/>
      <c r="AI35" s="1796"/>
      <c r="AJ35" s="1796"/>
      <c r="AK35" s="1796"/>
      <c r="AL35" s="1796"/>
      <c r="AM35" s="1796"/>
      <c r="AN35" s="1796"/>
    </row>
    <row r="36" spans="2:40" ht="13.5" customHeight="1">
      <c r="B36" s="1818"/>
      <c r="C36" s="1871" t="s">
        <v>18</v>
      </c>
      <c r="D36" s="1871"/>
      <c r="E36" s="1871"/>
      <c r="F36" s="1871"/>
      <c r="G36" s="1871"/>
      <c r="H36" s="1871"/>
      <c r="I36" s="1871"/>
      <c r="J36" s="1871"/>
      <c r="K36" s="1871"/>
      <c r="L36" s="1871"/>
      <c r="M36" s="1872" t="s">
        <v>530</v>
      </c>
      <c r="N36" s="1873"/>
      <c r="O36" s="1873"/>
      <c r="P36" s="1873"/>
      <c r="Q36" s="1873"/>
      <c r="R36" s="1873"/>
      <c r="S36" s="1873"/>
      <c r="T36" t="s">
        <v>531</v>
      </c>
      <c r="U36" s="1873"/>
      <c r="V36" s="1873"/>
      <c r="W36" s="1873"/>
      <c r="X36" t="s">
        <v>446</v>
      </c>
      <c r="Y36" s="1874"/>
      <c r="Z36" s="1874"/>
      <c r="AA36" s="1874"/>
      <c r="AB36" s="1874"/>
      <c r="AC36" s="1874"/>
      <c r="AD36" s="1874"/>
      <c r="AE36" s="1874"/>
      <c r="AF36" s="1874"/>
      <c r="AG36" s="1874"/>
      <c r="AH36" s="1874"/>
      <c r="AI36" s="1874"/>
      <c r="AJ36" s="1874"/>
      <c r="AK36" s="1874"/>
      <c r="AL36" s="1874"/>
      <c r="AM36" s="1874"/>
      <c r="AN36" s="1875"/>
    </row>
    <row r="37" spans="2:40" ht="14.25" customHeight="1">
      <c r="B37" s="1818"/>
      <c r="C37" s="1871"/>
      <c r="D37" s="1871"/>
      <c r="E37" s="1871"/>
      <c r="F37" s="1871"/>
      <c r="G37" s="1871"/>
      <c r="H37" s="1871"/>
      <c r="I37" s="1871"/>
      <c r="J37" s="1871"/>
      <c r="K37" s="1871"/>
      <c r="L37" s="1871"/>
      <c r="M37" s="1876" t="s">
        <v>1382</v>
      </c>
      <c r="N37" s="1877"/>
      <c r="O37" s="1877"/>
      <c r="P37" s="1877"/>
      <c r="Q37" t="s">
        <v>1383</v>
      </c>
      <c r="R37" s="1877"/>
      <c r="S37" s="1877"/>
      <c r="T37" s="1877"/>
      <c r="U37" s="1877"/>
      <c r="V37" s="1877" t="s">
        <v>1384</v>
      </c>
      <c r="W37" s="1877"/>
      <c r="X37" s="1878"/>
      <c r="Y37" s="1878"/>
      <c r="Z37" s="1878"/>
      <c r="AA37" s="1878"/>
      <c r="AB37" s="1878"/>
      <c r="AC37" s="1878"/>
      <c r="AD37" s="1878"/>
      <c r="AE37" s="1878"/>
      <c r="AF37" s="1878"/>
      <c r="AG37" s="1878"/>
      <c r="AH37" s="1878"/>
      <c r="AI37" s="1878"/>
      <c r="AJ37" s="1878"/>
      <c r="AK37" s="1878"/>
      <c r="AL37" s="1878"/>
      <c r="AM37" s="1878"/>
      <c r="AN37" s="1879"/>
    </row>
    <row r="38" spans="2:40">
      <c r="B38" s="1819"/>
      <c r="C38" s="1871"/>
      <c r="D38" s="1871"/>
      <c r="E38" s="1871"/>
      <c r="F38" s="1871"/>
      <c r="G38" s="1871"/>
      <c r="H38" s="1871"/>
      <c r="I38" s="1871"/>
      <c r="J38" s="1871"/>
      <c r="K38" s="1871"/>
      <c r="L38" s="1871"/>
      <c r="M38" s="1880"/>
      <c r="N38" s="1881"/>
      <c r="O38" s="1882"/>
      <c r="P38" s="1882"/>
      <c r="Q38" s="1882"/>
      <c r="R38" s="1882"/>
      <c r="S38" s="1882"/>
      <c r="T38" s="1882"/>
      <c r="U38" s="1882"/>
      <c r="V38" s="1882"/>
      <c r="W38" s="1882"/>
      <c r="X38" s="1882"/>
      <c r="Y38" s="1882"/>
      <c r="Z38" s="1882"/>
      <c r="AA38" s="1882"/>
      <c r="AB38" s="1882"/>
      <c r="AC38" s="1882"/>
      <c r="AD38" s="1882"/>
      <c r="AE38" s="1881"/>
      <c r="AF38" s="1881"/>
      <c r="AG38" s="1881"/>
      <c r="AH38" s="1881"/>
      <c r="AI38" s="1881"/>
      <c r="AJ38" s="1882"/>
      <c r="AK38" s="1882"/>
      <c r="AL38" s="1882"/>
      <c r="AM38" s="1882"/>
      <c r="AN38" s="1883"/>
    </row>
    <row r="39" spans="2:40" ht="13.5" customHeight="1">
      <c r="B39" s="1817" t="s">
        <v>1390</v>
      </c>
      <c r="C39" s="1820" t="s">
        <v>86</v>
      </c>
      <c r="D39" s="1821"/>
      <c r="E39" s="1821"/>
      <c r="F39" s="1821"/>
      <c r="G39" s="1821"/>
      <c r="H39" s="1821"/>
      <c r="I39" s="1821"/>
      <c r="J39" s="1821"/>
      <c r="K39" s="1821"/>
      <c r="L39" s="1821"/>
      <c r="M39" s="1821"/>
      <c r="N39" s="1822"/>
      <c r="O39" s="1826" t="s">
        <v>19</v>
      </c>
      <c r="P39" s="1827"/>
      <c r="Q39" s="1830" t="s">
        <v>532</v>
      </c>
      <c r="R39" s="1821"/>
      <c r="S39" s="1821"/>
      <c r="T39" s="1821"/>
      <c r="U39" s="1831"/>
      <c r="V39" s="1807" t="s">
        <v>20</v>
      </c>
      <c r="W39" s="1808"/>
      <c r="X39" s="1808"/>
      <c r="Y39" s="1808"/>
      <c r="Z39" s="1808"/>
      <c r="AA39" s="1808"/>
      <c r="AB39" s="1808"/>
      <c r="AC39" s="1808"/>
      <c r="AD39" s="1809"/>
      <c r="AE39" s="1820" t="s">
        <v>55</v>
      </c>
      <c r="AF39" s="1821"/>
      <c r="AG39" s="1821"/>
      <c r="AH39" s="1821"/>
      <c r="AI39" s="1821"/>
      <c r="AJ39" s="1820" t="s">
        <v>56</v>
      </c>
      <c r="AK39" s="1821"/>
      <c r="AL39" s="1821"/>
      <c r="AM39" s="1821"/>
      <c r="AN39" s="1831"/>
    </row>
    <row r="40" spans="2:40" ht="14.25" customHeight="1">
      <c r="B40" s="1818"/>
      <c r="C40" s="1823"/>
      <c r="D40" s="1824"/>
      <c r="E40" s="1824"/>
      <c r="F40" s="1824"/>
      <c r="G40" s="1824"/>
      <c r="H40" s="1824"/>
      <c r="I40" s="1824"/>
      <c r="J40" s="1824"/>
      <c r="K40" s="1824"/>
      <c r="L40" s="1824"/>
      <c r="M40" s="1824"/>
      <c r="N40" s="1825"/>
      <c r="O40" s="1828"/>
      <c r="P40" s="1829"/>
      <c r="Q40" s="1867" t="s">
        <v>31</v>
      </c>
      <c r="R40" s="1868"/>
      <c r="S40" s="1868"/>
      <c r="T40" s="1868"/>
      <c r="U40" s="1869"/>
      <c r="V40" s="1813"/>
      <c r="W40" s="1814"/>
      <c r="X40" s="1814"/>
      <c r="Y40" s="1814"/>
      <c r="Z40" s="1814"/>
      <c r="AA40" s="1814"/>
      <c r="AB40" s="1814"/>
      <c r="AC40" s="1814"/>
      <c r="AD40" s="1815"/>
      <c r="AE40" s="1823" t="s">
        <v>31</v>
      </c>
      <c r="AF40" s="1824"/>
      <c r="AG40" s="1824"/>
      <c r="AH40" s="1824"/>
      <c r="AI40" s="1824"/>
      <c r="AJ40" s="1870" t="s">
        <v>32</v>
      </c>
      <c r="AK40" s="1868"/>
      <c r="AL40" s="1868"/>
      <c r="AM40" s="1868"/>
      <c r="AN40" s="1869"/>
    </row>
    <row r="41" spans="2:40" ht="14.25" customHeight="1">
      <c r="B41" s="1818"/>
      <c r="C41" s="1804" t="s">
        <v>1391</v>
      </c>
      <c r="E41" s="1779" t="s">
        <v>2</v>
      </c>
      <c r="F41" s="1779"/>
      <c r="G41" s="1779"/>
      <c r="H41" s="1779"/>
      <c r="I41" s="1779"/>
      <c r="J41" s="1779"/>
      <c r="K41" s="1779"/>
      <c r="L41" s="1779"/>
      <c r="M41" s="1779"/>
      <c r="N41" s="1866"/>
      <c r="O41" s="1781"/>
      <c r="P41" s="1782"/>
      <c r="Q41" s="1781"/>
      <c r="R41" s="1783"/>
      <c r="S41" s="1783"/>
      <c r="T41" s="1783"/>
      <c r="U41" s="1784"/>
      <c r="V41" t="s">
        <v>121</v>
      </c>
      <c r="W41" s="1785" t="s">
        <v>1392</v>
      </c>
      <c r="X41" s="1785"/>
      <c r="Y41" t="s">
        <v>121</v>
      </c>
      <c r="Z41" s="1785" t="s">
        <v>533</v>
      </c>
      <c r="AA41" s="1785"/>
      <c r="AB41" t="s">
        <v>121</v>
      </c>
      <c r="AC41" s="1785" t="s">
        <v>534</v>
      </c>
      <c r="AD41" s="1786"/>
      <c r="AE41" s="1787"/>
      <c r="AF41" s="1788"/>
      <c r="AG41" s="1788"/>
      <c r="AH41" s="1788"/>
      <c r="AI41" s="1789"/>
      <c r="AJ41" s="1790"/>
      <c r="AK41" s="1791"/>
      <c r="AL41" s="1791"/>
      <c r="AM41" s="1791"/>
      <c r="AN41" s="1792"/>
    </row>
    <row r="42" spans="2:40" ht="14.25" customHeight="1">
      <c r="B42" s="1818"/>
      <c r="C42" s="1804"/>
      <c r="E42" s="1779" t="s">
        <v>3</v>
      </c>
      <c r="F42" s="1865"/>
      <c r="G42" s="1865"/>
      <c r="H42" s="1865"/>
      <c r="I42" s="1865"/>
      <c r="J42" s="1865"/>
      <c r="K42" s="1865"/>
      <c r="L42" s="1865"/>
      <c r="M42" s="1865"/>
      <c r="N42" s="1866"/>
      <c r="O42" s="1781"/>
      <c r="P42" s="1782"/>
      <c r="Q42" s="1781"/>
      <c r="R42" s="1783"/>
      <c r="S42" s="1783"/>
      <c r="T42" s="1783"/>
      <c r="U42" s="1784"/>
      <c r="V42" t="s">
        <v>121</v>
      </c>
      <c r="W42" s="1785" t="s">
        <v>1392</v>
      </c>
      <c r="X42" s="1785"/>
      <c r="Y42" t="s">
        <v>121</v>
      </c>
      <c r="Z42" s="1785" t="s">
        <v>533</v>
      </c>
      <c r="AA42" s="1785"/>
      <c r="AB42" t="s">
        <v>121</v>
      </c>
      <c r="AC42" s="1785" t="s">
        <v>534</v>
      </c>
      <c r="AD42" s="1786"/>
      <c r="AE42" s="1787"/>
      <c r="AF42" s="1788"/>
      <c r="AG42" s="1788"/>
      <c r="AH42" s="1788"/>
      <c r="AI42" s="1789"/>
      <c r="AJ42" s="1790"/>
      <c r="AK42" s="1791"/>
      <c r="AL42" s="1791"/>
      <c r="AM42" s="1791"/>
      <c r="AN42" s="1792"/>
    </row>
    <row r="43" spans="2:40" ht="14.25" customHeight="1">
      <c r="B43" s="1818"/>
      <c r="C43" s="1804"/>
      <c r="E43" s="1779" t="s">
        <v>535</v>
      </c>
      <c r="F43" s="1865"/>
      <c r="G43" s="1865"/>
      <c r="H43" s="1865"/>
      <c r="I43" s="1865"/>
      <c r="J43" s="1865"/>
      <c r="K43" s="1865"/>
      <c r="L43" s="1865"/>
      <c r="M43" s="1865"/>
      <c r="N43" s="1866"/>
      <c r="O43" s="1781"/>
      <c r="P43" s="1782"/>
      <c r="Q43" s="1781"/>
      <c r="R43" s="1783"/>
      <c r="S43" s="1783"/>
      <c r="T43" s="1783"/>
      <c r="U43" s="1784"/>
      <c r="V43" t="s">
        <v>121</v>
      </c>
      <c r="W43" s="1785" t="s">
        <v>1392</v>
      </c>
      <c r="X43" s="1785"/>
      <c r="Y43" t="s">
        <v>121</v>
      </c>
      <c r="Z43" s="1785" t="s">
        <v>533</v>
      </c>
      <c r="AA43" s="1785"/>
      <c r="AB43" t="s">
        <v>121</v>
      </c>
      <c r="AC43" s="1785" t="s">
        <v>534</v>
      </c>
      <c r="AD43" s="1786"/>
      <c r="AE43" s="1787"/>
      <c r="AF43" s="1788"/>
      <c r="AG43" s="1788"/>
      <c r="AH43" s="1788"/>
      <c r="AI43" s="1789"/>
      <c r="AJ43" s="1790"/>
      <c r="AK43" s="1791"/>
      <c r="AL43" s="1791"/>
      <c r="AM43" s="1791"/>
      <c r="AN43" s="1792"/>
    </row>
    <row r="44" spans="2:40" ht="14.25" customHeight="1">
      <c r="B44" s="1818"/>
      <c r="C44" s="1804"/>
      <c r="E44" s="1779" t="s">
        <v>489</v>
      </c>
      <c r="F44" s="1865"/>
      <c r="G44" s="1865"/>
      <c r="H44" s="1865"/>
      <c r="I44" s="1865"/>
      <c r="J44" s="1865"/>
      <c r="K44" s="1865"/>
      <c r="L44" s="1865"/>
      <c r="M44" s="1865"/>
      <c r="N44" s="1866"/>
      <c r="O44" s="1781"/>
      <c r="P44" s="1782"/>
      <c r="Q44" s="1781"/>
      <c r="R44" s="1783"/>
      <c r="S44" s="1783"/>
      <c r="T44" s="1783"/>
      <c r="U44" s="1784"/>
      <c r="V44" t="s">
        <v>121</v>
      </c>
      <c r="W44" s="1785" t="s">
        <v>1392</v>
      </c>
      <c r="X44" s="1785"/>
      <c r="Y44" t="s">
        <v>121</v>
      </c>
      <c r="Z44" s="1785" t="s">
        <v>533</v>
      </c>
      <c r="AA44" s="1785"/>
      <c r="AB44" t="s">
        <v>121</v>
      </c>
      <c r="AC44" s="1785" t="s">
        <v>534</v>
      </c>
      <c r="AD44" s="1786"/>
      <c r="AE44" s="1787"/>
      <c r="AF44" s="1788"/>
      <c r="AG44" s="1788"/>
      <c r="AH44" s="1788"/>
      <c r="AI44" s="1789"/>
      <c r="AJ44" s="1790"/>
      <c r="AK44" s="1791"/>
      <c r="AL44" s="1791"/>
      <c r="AM44" s="1791"/>
      <c r="AN44" s="1792"/>
    </row>
    <row r="45" spans="2:40" ht="14.25" customHeight="1">
      <c r="B45" s="1818"/>
      <c r="C45" s="1804"/>
      <c r="E45" s="1779" t="s">
        <v>536</v>
      </c>
      <c r="F45" s="1865"/>
      <c r="G45" s="1865"/>
      <c r="H45" s="1865"/>
      <c r="I45" s="1865"/>
      <c r="J45" s="1865"/>
      <c r="K45" s="1865"/>
      <c r="L45" s="1865"/>
      <c r="M45" s="1865"/>
      <c r="N45" s="1866"/>
      <c r="O45" s="1781"/>
      <c r="P45" s="1782"/>
      <c r="Q45" s="1781"/>
      <c r="R45" s="1783"/>
      <c r="S45" s="1783"/>
      <c r="T45" s="1783"/>
      <c r="U45" s="1784"/>
      <c r="V45" t="s">
        <v>121</v>
      </c>
      <c r="W45" s="1785" t="s">
        <v>1392</v>
      </c>
      <c r="X45" s="1785"/>
      <c r="Y45" t="s">
        <v>121</v>
      </c>
      <c r="Z45" s="1785" t="s">
        <v>533</v>
      </c>
      <c r="AA45" s="1785"/>
      <c r="AB45" t="s">
        <v>121</v>
      </c>
      <c r="AC45" s="1785" t="s">
        <v>534</v>
      </c>
      <c r="AD45" s="1786"/>
      <c r="AE45" s="1787"/>
      <c r="AF45" s="1788"/>
      <c r="AG45" s="1788"/>
      <c r="AH45" s="1788"/>
      <c r="AI45" s="1789"/>
      <c r="AJ45" s="1790"/>
      <c r="AK45" s="1791"/>
      <c r="AL45" s="1791"/>
      <c r="AM45" s="1791"/>
      <c r="AN45" s="1792"/>
    </row>
    <row r="46" spans="2:40" ht="14.25" customHeight="1">
      <c r="B46" s="1818"/>
      <c r="C46" s="1804"/>
      <c r="E46" s="1779" t="s">
        <v>4</v>
      </c>
      <c r="F46" s="1865"/>
      <c r="G46" s="1865"/>
      <c r="H46" s="1865"/>
      <c r="I46" s="1865"/>
      <c r="J46" s="1865"/>
      <c r="K46" s="1865"/>
      <c r="L46" s="1865"/>
      <c r="M46" s="1865"/>
      <c r="N46" s="1866"/>
      <c r="O46" s="1781"/>
      <c r="P46" s="1782"/>
      <c r="Q46" s="1781"/>
      <c r="R46" s="1783"/>
      <c r="S46" s="1783"/>
      <c r="T46" s="1783"/>
      <c r="U46" s="1784"/>
      <c r="V46" t="s">
        <v>121</v>
      </c>
      <c r="W46" s="1785" t="s">
        <v>1392</v>
      </c>
      <c r="X46" s="1785"/>
      <c r="Y46" t="s">
        <v>121</v>
      </c>
      <c r="Z46" s="1785" t="s">
        <v>533</v>
      </c>
      <c r="AA46" s="1785"/>
      <c r="AB46" t="s">
        <v>121</v>
      </c>
      <c r="AC46" s="1785" t="s">
        <v>534</v>
      </c>
      <c r="AD46" s="1786"/>
      <c r="AE46" s="1787"/>
      <c r="AF46" s="1788"/>
      <c r="AG46" s="1788"/>
      <c r="AH46" s="1788"/>
      <c r="AI46" s="1789"/>
      <c r="AJ46" s="1790"/>
      <c r="AK46" s="1791"/>
      <c r="AL46" s="1791"/>
      <c r="AM46" s="1791"/>
      <c r="AN46" s="1792"/>
    </row>
    <row r="47" spans="2:40" ht="14.25" customHeight="1">
      <c r="B47" s="1818"/>
      <c r="C47" s="1804"/>
      <c r="E47" s="1779" t="s">
        <v>1393</v>
      </c>
      <c r="F47" s="1865"/>
      <c r="G47" s="1865"/>
      <c r="H47" s="1865"/>
      <c r="I47" s="1865"/>
      <c r="J47" s="1865"/>
      <c r="K47" s="1865"/>
      <c r="L47" s="1865"/>
      <c r="M47" s="1865"/>
      <c r="N47" s="1866"/>
      <c r="O47" s="1781"/>
      <c r="P47" s="1782"/>
      <c r="Q47" s="1781"/>
      <c r="R47" s="1783"/>
      <c r="S47" s="1783"/>
      <c r="T47" s="1783"/>
      <c r="U47" s="1784"/>
      <c r="V47" t="s">
        <v>121</v>
      </c>
      <c r="W47" s="1785" t="s">
        <v>1392</v>
      </c>
      <c r="X47" s="1785"/>
      <c r="Y47" t="s">
        <v>121</v>
      </c>
      <c r="Z47" s="1785" t="s">
        <v>533</v>
      </c>
      <c r="AA47" s="1785"/>
      <c r="AB47" t="s">
        <v>121</v>
      </c>
      <c r="AC47" s="1785" t="s">
        <v>534</v>
      </c>
      <c r="AD47" s="1786"/>
      <c r="AE47" s="1787"/>
      <c r="AF47" s="1788"/>
      <c r="AG47" s="1788"/>
      <c r="AH47" s="1788"/>
      <c r="AI47" s="1789"/>
      <c r="AJ47" s="1790"/>
      <c r="AK47" s="1791"/>
      <c r="AL47" s="1791"/>
      <c r="AM47" s="1791"/>
      <c r="AN47" s="1792"/>
    </row>
    <row r="48" spans="2:40" ht="14.25" customHeight="1">
      <c r="B48" s="1818"/>
      <c r="C48" s="1804"/>
      <c r="E48" s="1779" t="s">
        <v>6</v>
      </c>
      <c r="F48" s="1865"/>
      <c r="G48" s="1865"/>
      <c r="H48" s="1865"/>
      <c r="I48" s="1865"/>
      <c r="J48" s="1865"/>
      <c r="K48" s="1865"/>
      <c r="L48" s="1865"/>
      <c r="M48" s="1865"/>
      <c r="N48" s="1866"/>
      <c r="O48" s="1781"/>
      <c r="P48" s="1782"/>
      <c r="Q48" s="1781"/>
      <c r="R48" s="1783"/>
      <c r="S48" s="1783"/>
      <c r="T48" s="1783"/>
      <c r="U48" s="1784"/>
      <c r="V48" t="s">
        <v>121</v>
      </c>
      <c r="W48" s="1785" t="s">
        <v>1392</v>
      </c>
      <c r="X48" s="1785"/>
      <c r="Y48" t="s">
        <v>121</v>
      </c>
      <c r="Z48" s="1785" t="s">
        <v>533</v>
      </c>
      <c r="AA48" s="1785"/>
      <c r="AB48" t="s">
        <v>121</v>
      </c>
      <c r="AC48" s="1785" t="s">
        <v>534</v>
      </c>
      <c r="AD48" s="1786"/>
      <c r="AE48" s="1787"/>
      <c r="AF48" s="1788"/>
      <c r="AG48" s="1788"/>
      <c r="AH48" s="1788"/>
      <c r="AI48" s="1789"/>
      <c r="AJ48" s="1790"/>
      <c r="AK48" s="1791"/>
      <c r="AL48" s="1791"/>
      <c r="AM48" s="1791"/>
      <c r="AN48" s="1792"/>
    </row>
    <row r="49" spans="2:40" ht="14.25" customHeight="1">
      <c r="B49" s="1818"/>
      <c r="C49" s="1804"/>
      <c r="E49" s="1779" t="s">
        <v>508</v>
      </c>
      <c r="F49" s="1865"/>
      <c r="G49" s="1865"/>
      <c r="H49" s="1865"/>
      <c r="I49" s="1865"/>
      <c r="J49" s="1865"/>
      <c r="K49" s="1865"/>
      <c r="L49" s="1865"/>
      <c r="M49" s="1865"/>
      <c r="N49" s="1866"/>
      <c r="O49" s="1781"/>
      <c r="P49" s="1782"/>
      <c r="Q49" s="1781"/>
      <c r="R49" s="1783"/>
      <c r="S49" s="1783"/>
      <c r="T49" s="1783"/>
      <c r="U49" s="1784"/>
      <c r="V49" t="s">
        <v>121</v>
      </c>
      <c r="W49" s="1785" t="s">
        <v>1392</v>
      </c>
      <c r="X49" s="1785"/>
      <c r="Y49" t="s">
        <v>121</v>
      </c>
      <c r="Z49" s="1785" t="s">
        <v>533</v>
      </c>
      <c r="AA49" s="1785"/>
      <c r="AB49" t="s">
        <v>121</v>
      </c>
      <c r="AC49" s="1785" t="s">
        <v>534</v>
      </c>
      <c r="AD49" s="1786"/>
      <c r="AE49" s="1787"/>
      <c r="AF49" s="1788"/>
      <c r="AG49" s="1788"/>
      <c r="AH49" s="1788"/>
      <c r="AI49" s="1789"/>
      <c r="AJ49" s="1790"/>
      <c r="AK49" s="1791"/>
      <c r="AL49" s="1791"/>
      <c r="AM49" s="1791"/>
      <c r="AN49" s="1792"/>
    </row>
    <row r="50" spans="2:40" ht="14.25" customHeight="1">
      <c r="B50" s="1818"/>
      <c r="C50" s="1804"/>
      <c r="E50" s="1779" t="s">
        <v>537</v>
      </c>
      <c r="F50" s="1865"/>
      <c r="G50" s="1865"/>
      <c r="H50" s="1865"/>
      <c r="I50" s="1865"/>
      <c r="J50" s="1865"/>
      <c r="K50" s="1865"/>
      <c r="L50" s="1865"/>
      <c r="M50" s="1865"/>
      <c r="N50" s="1866"/>
      <c r="O50" s="1781"/>
      <c r="P50" s="1782"/>
      <c r="Q50" s="1781"/>
      <c r="R50" s="1783"/>
      <c r="S50" s="1783"/>
      <c r="T50" s="1783"/>
      <c r="U50" s="1784"/>
      <c r="V50" t="s">
        <v>121</v>
      </c>
      <c r="W50" s="1785" t="s">
        <v>1392</v>
      </c>
      <c r="X50" s="1785"/>
      <c r="Y50" t="s">
        <v>121</v>
      </c>
      <c r="Z50" s="1785" t="s">
        <v>533</v>
      </c>
      <c r="AA50" s="1785"/>
      <c r="AB50" t="s">
        <v>121</v>
      </c>
      <c r="AC50" s="1785" t="s">
        <v>534</v>
      </c>
      <c r="AD50" s="1786"/>
      <c r="AE50" s="1787"/>
      <c r="AF50" s="1788"/>
      <c r="AG50" s="1788"/>
      <c r="AH50" s="1788"/>
      <c r="AI50" s="1789"/>
      <c r="AJ50" s="1790"/>
      <c r="AK50" s="1791"/>
      <c r="AL50" s="1791"/>
      <c r="AM50" s="1791"/>
      <c r="AN50" s="1792"/>
    </row>
    <row r="51" spans="2:40" ht="14.25" customHeight="1" thickBot="1">
      <c r="B51" s="1818"/>
      <c r="C51" s="1804"/>
      <c r="E51" s="1856" t="s">
        <v>5</v>
      </c>
      <c r="F51" s="1857"/>
      <c r="G51" s="1857"/>
      <c r="H51" s="1857"/>
      <c r="I51" s="1857"/>
      <c r="J51" s="1857"/>
      <c r="K51" s="1857"/>
      <c r="L51" s="1857"/>
      <c r="M51" s="1857"/>
      <c r="N51" s="1858"/>
      <c r="O51" s="1859"/>
      <c r="P51" s="1860"/>
      <c r="Q51" s="1859"/>
      <c r="R51" s="1861"/>
      <c r="S51" s="1861"/>
      <c r="T51" s="1861"/>
      <c r="U51" s="1862"/>
      <c r="V51" t="s">
        <v>121</v>
      </c>
      <c r="W51" s="1863" t="s">
        <v>1392</v>
      </c>
      <c r="X51" s="1863"/>
      <c r="Y51" t="s">
        <v>121</v>
      </c>
      <c r="Z51" s="1863" t="s">
        <v>533</v>
      </c>
      <c r="AA51" s="1863"/>
      <c r="AB51" t="s">
        <v>121</v>
      </c>
      <c r="AC51" s="1863" t="s">
        <v>534</v>
      </c>
      <c r="AD51" s="1864"/>
      <c r="AE51" s="1835"/>
      <c r="AF51" s="1836"/>
      <c r="AG51" s="1836"/>
      <c r="AH51" s="1836"/>
      <c r="AI51" s="1837"/>
      <c r="AJ51" s="1838"/>
      <c r="AK51" s="1839"/>
      <c r="AL51" s="1839"/>
      <c r="AM51" s="1839"/>
      <c r="AN51" s="1840"/>
    </row>
    <row r="52" spans="2:40" ht="14.25" customHeight="1" thickTop="1">
      <c r="B52" s="1818"/>
      <c r="C52" s="1804"/>
      <c r="E52" s="1841" t="s">
        <v>72</v>
      </c>
      <c r="F52" s="1842"/>
      <c r="G52" s="1842"/>
      <c r="H52" s="1842"/>
      <c r="I52" s="1842"/>
      <c r="J52" s="1842"/>
      <c r="K52" s="1842"/>
      <c r="L52" s="1842"/>
      <c r="M52" s="1842"/>
      <c r="N52" s="1843"/>
      <c r="O52" s="1844"/>
      <c r="P52" s="1845"/>
      <c r="Q52" s="1844"/>
      <c r="R52" s="1846"/>
      <c r="S52" s="1846"/>
      <c r="T52" s="1846"/>
      <c r="U52" s="1847"/>
      <c r="V52" t="s">
        <v>121</v>
      </c>
      <c r="W52" s="1848" t="s">
        <v>1392</v>
      </c>
      <c r="X52" s="1848"/>
      <c r="Y52" t="s">
        <v>121</v>
      </c>
      <c r="Z52" s="1848" t="s">
        <v>533</v>
      </c>
      <c r="AA52" s="1848"/>
      <c r="AB52" t="s">
        <v>121</v>
      </c>
      <c r="AC52" s="1848" t="s">
        <v>534</v>
      </c>
      <c r="AD52" s="1849"/>
      <c r="AE52" s="1850"/>
      <c r="AF52" s="1851"/>
      <c r="AG52" s="1851"/>
      <c r="AH52" s="1851"/>
      <c r="AI52" s="1852"/>
      <c r="AJ52" s="1853"/>
      <c r="AK52" s="1854"/>
      <c r="AL52" s="1854"/>
      <c r="AM52" s="1854"/>
      <c r="AN52" s="1855"/>
    </row>
    <row r="53" spans="2:40" ht="14.25" customHeight="1">
      <c r="B53" s="1818"/>
      <c r="C53" s="1804"/>
      <c r="E53" s="1832" t="s">
        <v>538</v>
      </c>
      <c r="F53" s="1833"/>
      <c r="G53" s="1833"/>
      <c r="H53" s="1833"/>
      <c r="I53" s="1833"/>
      <c r="J53" s="1833"/>
      <c r="K53" s="1833"/>
      <c r="L53" s="1833"/>
      <c r="M53" s="1833"/>
      <c r="N53" s="1834"/>
      <c r="O53" s="1781"/>
      <c r="P53" s="1782"/>
      <c r="Q53" s="1781"/>
      <c r="R53" s="1783"/>
      <c r="S53" s="1783"/>
      <c r="T53" s="1783"/>
      <c r="U53" s="1784"/>
      <c r="V53" t="s">
        <v>121</v>
      </c>
      <c r="W53" s="1785" t="s">
        <v>1392</v>
      </c>
      <c r="X53" s="1785"/>
      <c r="Y53" t="s">
        <v>121</v>
      </c>
      <c r="Z53" s="1785" t="s">
        <v>533</v>
      </c>
      <c r="AA53" s="1785"/>
      <c r="AB53" t="s">
        <v>121</v>
      </c>
      <c r="AC53" s="1785" t="s">
        <v>534</v>
      </c>
      <c r="AD53" s="1786"/>
      <c r="AE53" s="1787"/>
      <c r="AF53" s="1788"/>
      <c r="AG53" s="1788"/>
      <c r="AH53" s="1788"/>
      <c r="AI53" s="1789"/>
      <c r="AJ53" s="1790"/>
      <c r="AK53" s="1791"/>
      <c r="AL53" s="1791"/>
      <c r="AM53" s="1791"/>
      <c r="AN53" s="1792"/>
    </row>
    <row r="54" spans="2:40" ht="14.25" customHeight="1">
      <c r="B54" s="1818"/>
      <c r="C54" s="1804"/>
      <c r="E54" s="1832" t="s">
        <v>539</v>
      </c>
      <c r="F54" s="1833"/>
      <c r="G54" s="1833"/>
      <c r="H54" s="1833"/>
      <c r="I54" s="1833"/>
      <c r="J54" s="1833"/>
      <c r="K54" s="1833"/>
      <c r="L54" s="1833"/>
      <c r="M54" s="1833"/>
      <c r="N54" s="1834"/>
      <c r="O54" s="1781"/>
      <c r="P54" s="1782"/>
      <c r="Q54" s="1781"/>
      <c r="R54" s="1783"/>
      <c r="S54" s="1783"/>
      <c r="T54" s="1783"/>
      <c r="U54" s="1784"/>
      <c r="V54" t="s">
        <v>121</v>
      </c>
      <c r="W54" s="1785" t="s">
        <v>1392</v>
      </c>
      <c r="X54" s="1785"/>
      <c r="Y54" t="s">
        <v>121</v>
      </c>
      <c r="Z54" s="1785" t="s">
        <v>533</v>
      </c>
      <c r="AA54" s="1785"/>
      <c r="AB54" t="s">
        <v>121</v>
      </c>
      <c r="AC54" s="1785" t="s">
        <v>534</v>
      </c>
      <c r="AD54" s="1786"/>
      <c r="AE54" s="1787"/>
      <c r="AF54" s="1788"/>
      <c r="AG54" s="1788"/>
      <c r="AH54" s="1788"/>
      <c r="AI54" s="1789"/>
      <c r="AJ54" s="1790"/>
      <c r="AK54" s="1791"/>
      <c r="AL54" s="1791"/>
      <c r="AM54" s="1791"/>
      <c r="AN54" s="1792"/>
    </row>
    <row r="55" spans="2:40" ht="14.25" customHeight="1">
      <c r="B55" s="1818"/>
      <c r="C55" s="1804"/>
      <c r="E55" s="1832" t="s">
        <v>540</v>
      </c>
      <c r="F55" s="1833"/>
      <c r="G55" s="1833"/>
      <c r="H55" s="1833"/>
      <c r="I55" s="1833"/>
      <c r="J55" s="1833"/>
      <c r="K55" s="1833"/>
      <c r="L55" s="1833"/>
      <c r="M55" s="1833"/>
      <c r="N55" s="1834"/>
      <c r="O55" s="1781"/>
      <c r="P55" s="1782"/>
      <c r="Q55" s="1781"/>
      <c r="R55" s="1783"/>
      <c r="S55" s="1783"/>
      <c r="T55" s="1783"/>
      <c r="U55" s="1784"/>
      <c r="V55" t="s">
        <v>121</v>
      </c>
      <c r="W55" s="1785" t="s">
        <v>1392</v>
      </c>
      <c r="X55" s="1785"/>
      <c r="Y55" t="s">
        <v>121</v>
      </c>
      <c r="Z55" s="1785" t="s">
        <v>533</v>
      </c>
      <c r="AA55" s="1785"/>
      <c r="AB55" t="s">
        <v>121</v>
      </c>
      <c r="AC55" s="1785" t="s">
        <v>534</v>
      </c>
      <c r="AD55" s="1786"/>
      <c r="AE55" s="1787"/>
      <c r="AF55" s="1788"/>
      <c r="AG55" s="1788"/>
      <c r="AH55" s="1788"/>
      <c r="AI55" s="1789"/>
      <c r="AJ55" s="1790"/>
      <c r="AK55" s="1791"/>
      <c r="AL55" s="1791"/>
      <c r="AM55" s="1791"/>
      <c r="AN55" s="1792"/>
    </row>
    <row r="56" spans="2:40" ht="14.25" customHeight="1">
      <c r="B56" s="1818"/>
      <c r="C56" s="1804"/>
      <c r="E56" s="1832" t="s">
        <v>541</v>
      </c>
      <c r="F56" s="1833"/>
      <c r="G56" s="1833"/>
      <c r="H56" s="1833"/>
      <c r="I56" s="1833"/>
      <c r="J56" s="1833"/>
      <c r="K56" s="1833"/>
      <c r="L56" s="1833"/>
      <c r="M56" s="1833"/>
      <c r="N56" s="1834"/>
      <c r="O56" s="1781"/>
      <c r="P56" s="1782"/>
      <c r="Q56" s="1781"/>
      <c r="R56" s="1783"/>
      <c r="S56" s="1783"/>
      <c r="T56" s="1783"/>
      <c r="U56" s="1784"/>
      <c r="V56" t="s">
        <v>121</v>
      </c>
      <c r="W56" s="1785" t="s">
        <v>1392</v>
      </c>
      <c r="X56" s="1785"/>
      <c r="Y56" t="s">
        <v>121</v>
      </c>
      <c r="Z56" s="1785" t="s">
        <v>533</v>
      </c>
      <c r="AA56" s="1785"/>
      <c r="AB56" t="s">
        <v>121</v>
      </c>
      <c r="AC56" s="1785" t="s">
        <v>534</v>
      </c>
      <c r="AD56" s="1786"/>
      <c r="AE56" s="1787"/>
      <c r="AF56" s="1788"/>
      <c r="AG56" s="1788"/>
      <c r="AH56" s="1788"/>
      <c r="AI56" s="1789"/>
      <c r="AJ56" s="1790"/>
      <c r="AK56" s="1791"/>
      <c r="AL56" s="1791"/>
      <c r="AM56" s="1791"/>
      <c r="AN56" s="1792"/>
    </row>
    <row r="57" spans="2:40" ht="14.25" customHeight="1">
      <c r="B57" s="1818"/>
      <c r="C57" s="1804"/>
      <c r="E57" s="1832" t="s">
        <v>74</v>
      </c>
      <c r="F57" s="1833"/>
      <c r="G57" s="1833"/>
      <c r="H57" s="1833"/>
      <c r="I57" s="1833"/>
      <c r="J57" s="1833"/>
      <c r="K57" s="1833"/>
      <c r="L57" s="1833"/>
      <c r="M57" s="1833"/>
      <c r="N57" s="1834"/>
      <c r="O57" s="1781"/>
      <c r="P57" s="1782"/>
      <c r="Q57" s="1781"/>
      <c r="R57" s="1783"/>
      <c r="S57" s="1783"/>
      <c r="T57" s="1783"/>
      <c r="U57" s="1784"/>
      <c r="V57" t="s">
        <v>121</v>
      </c>
      <c r="W57" s="1785" t="s">
        <v>1392</v>
      </c>
      <c r="X57" s="1785"/>
      <c r="Y57" t="s">
        <v>121</v>
      </c>
      <c r="Z57" s="1785" t="s">
        <v>533</v>
      </c>
      <c r="AA57" s="1785"/>
      <c r="AB57" t="s">
        <v>121</v>
      </c>
      <c r="AC57" s="1785" t="s">
        <v>534</v>
      </c>
      <c r="AD57" s="1786"/>
      <c r="AE57" s="1787"/>
      <c r="AF57" s="1788"/>
      <c r="AG57" s="1788"/>
      <c r="AH57" s="1788"/>
      <c r="AI57" s="1789"/>
      <c r="AJ57" s="1790"/>
      <c r="AK57" s="1791"/>
      <c r="AL57" s="1791"/>
      <c r="AM57" s="1791"/>
      <c r="AN57" s="1792"/>
    </row>
    <row r="58" spans="2:40" ht="14.25" customHeight="1">
      <c r="B58" s="1818"/>
      <c r="C58" s="1804"/>
      <c r="E58" s="1832" t="s">
        <v>542</v>
      </c>
      <c r="F58" s="1833"/>
      <c r="G58" s="1833"/>
      <c r="H58" s="1833"/>
      <c r="I58" s="1833"/>
      <c r="J58" s="1833"/>
      <c r="K58" s="1833"/>
      <c r="L58" s="1833"/>
      <c r="M58" s="1833"/>
      <c r="N58" s="1834"/>
      <c r="O58" s="1781"/>
      <c r="P58" s="1782"/>
      <c r="Q58" s="1781"/>
      <c r="R58" s="1783"/>
      <c r="S58" s="1783"/>
      <c r="T58" s="1783"/>
      <c r="U58" s="1784"/>
      <c r="V58" t="s">
        <v>121</v>
      </c>
      <c r="W58" s="1785" t="s">
        <v>1392</v>
      </c>
      <c r="X58" s="1785"/>
      <c r="Y58" t="s">
        <v>121</v>
      </c>
      <c r="Z58" s="1785" t="s">
        <v>533</v>
      </c>
      <c r="AA58" s="1785"/>
      <c r="AB58" t="s">
        <v>121</v>
      </c>
      <c r="AC58" s="1785" t="s">
        <v>534</v>
      </c>
      <c r="AD58" s="1786"/>
      <c r="AE58" s="1787"/>
      <c r="AF58" s="1788"/>
      <c r="AG58" s="1788"/>
      <c r="AH58" s="1788"/>
      <c r="AI58" s="1789"/>
      <c r="AJ58" s="1790"/>
      <c r="AK58" s="1791"/>
      <c r="AL58" s="1791"/>
      <c r="AM58" s="1791"/>
      <c r="AN58" s="1792"/>
    </row>
    <row r="59" spans="2:40" ht="14.25" customHeight="1">
      <c r="B59" s="1818"/>
      <c r="C59" s="1804"/>
      <c r="E59" s="1832" t="s">
        <v>543</v>
      </c>
      <c r="F59" s="1833"/>
      <c r="G59" s="1833"/>
      <c r="H59" s="1833"/>
      <c r="I59" s="1833"/>
      <c r="J59" s="1833"/>
      <c r="K59" s="1833"/>
      <c r="L59" s="1833"/>
      <c r="M59" s="1833"/>
      <c r="N59" s="1834"/>
      <c r="O59" s="1781"/>
      <c r="P59" s="1782"/>
      <c r="Q59" s="1781"/>
      <c r="R59" s="1783"/>
      <c r="S59" s="1783"/>
      <c r="T59" s="1783"/>
      <c r="U59" s="1784"/>
      <c r="V59" t="s">
        <v>121</v>
      </c>
      <c r="W59" s="1785" t="s">
        <v>1392</v>
      </c>
      <c r="X59" s="1785"/>
      <c r="Y59" t="s">
        <v>121</v>
      </c>
      <c r="Z59" s="1785" t="s">
        <v>533</v>
      </c>
      <c r="AA59" s="1785"/>
      <c r="AB59" t="s">
        <v>121</v>
      </c>
      <c r="AC59" s="1785" t="s">
        <v>534</v>
      </c>
      <c r="AD59" s="1786"/>
      <c r="AE59" s="1787"/>
      <c r="AF59" s="1788"/>
      <c r="AG59" s="1788"/>
      <c r="AH59" s="1788"/>
      <c r="AI59" s="1789"/>
      <c r="AJ59" s="1790"/>
      <c r="AK59" s="1791"/>
      <c r="AL59" s="1791"/>
      <c r="AM59" s="1791"/>
      <c r="AN59" s="1792"/>
    </row>
    <row r="60" spans="2:40" ht="14.25" customHeight="1">
      <c r="B60" s="1818"/>
      <c r="C60" s="1805"/>
      <c r="E60" s="1832" t="s">
        <v>75</v>
      </c>
      <c r="F60" s="1833"/>
      <c r="G60" s="1833"/>
      <c r="H60" s="1833"/>
      <c r="I60" s="1833"/>
      <c r="J60" s="1833"/>
      <c r="K60" s="1833"/>
      <c r="L60" s="1833"/>
      <c r="M60" s="1833"/>
      <c r="N60" s="1834"/>
      <c r="O60" s="1781"/>
      <c r="P60" s="1782"/>
      <c r="Q60" s="1781"/>
      <c r="R60" s="1783"/>
      <c r="S60" s="1783"/>
      <c r="T60" s="1783"/>
      <c r="U60" s="1784"/>
      <c r="V60" t="s">
        <v>121</v>
      </c>
      <c r="W60" s="1785" t="s">
        <v>1392</v>
      </c>
      <c r="X60" s="1785"/>
      <c r="Y60" t="s">
        <v>121</v>
      </c>
      <c r="Z60" s="1785" t="s">
        <v>533</v>
      </c>
      <c r="AA60" s="1785"/>
      <c r="AB60" t="s">
        <v>121</v>
      </c>
      <c r="AC60" s="1785" t="s">
        <v>534</v>
      </c>
      <c r="AD60" s="1786"/>
      <c r="AE60" s="1787"/>
      <c r="AF60" s="1788"/>
      <c r="AG60" s="1788"/>
      <c r="AH60" s="1788"/>
      <c r="AI60" s="1789"/>
      <c r="AJ60" s="1790"/>
      <c r="AK60" s="1791"/>
      <c r="AL60" s="1791"/>
      <c r="AM60" s="1791"/>
      <c r="AN60" s="1792"/>
    </row>
    <row r="61" spans="2:40" ht="14.25" customHeight="1">
      <c r="B61" s="1818"/>
      <c r="C61" s="1816" t="s">
        <v>1394</v>
      </c>
      <c r="E61" s="1779" t="s">
        <v>1395</v>
      </c>
      <c r="F61" s="1779"/>
      <c r="G61" s="1779"/>
      <c r="H61" s="1779"/>
      <c r="I61" s="1779"/>
      <c r="J61" s="1779"/>
      <c r="K61" s="1779"/>
      <c r="L61" s="1779"/>
      <c r="M61" s="1779"/>
      <c r="N61" s="1780"/>
      <c r="O61" s="1781"/>
      <c r="P61" s="1782"/>
      <c r="Q61" s="1781"/>
      <c r="R61" s="1783"/>
      <c r="S61" s="1783"/>
      <c r="T61" s="1783"/>
      <c r="U61" s="1784"/>
      <c r="V61" t="s">
        <v>121</v>
      </c>
      <c r="W61" s="1785" t="s">
        <v>1392</v>
      </c>
      <c r="X61" s="1785"/>
      <c r="Y61" t="s">
        <v>121</v>
      </c>
      <c r="Z61" s="1785" t="s">
        <v>533</v>
      </c>
      <c r="AA61" s="1785"/>
      <c r="AB61" t="s">
        <v>121</v>
      </c>
      <c r="AC61" s="1785" t="s">
        <v>534</v>
      </c>
      <c r="AD61" s="1786"/>
      <c r="AE61" s="1787"/>
      <c r="AF61" s="1788"/>
      <c r="AG61" s="1788"/>
      <c r="AH61" s="1788"/>
      <c r="AI61" s="1789"/>
      <c r="AJ61" s="1790"/>
      <c r="AK61" s="1791"/>
      <c r="AL61" s="1791"/>
      <c r="AM61" s="1791"/>
      <c r="AN61" s="1792"/>
    </row>
    <row r="62" spans="2:40" ht="14.25" customHeight="1">
      <c r="B62" s="1818"/>
      <c r="C62" s="1816"/>
      <c r="E62" s="1779" t="s">
        <v>514</v>
      </c>
      <c r="F62" s="1779"/>
      <c r="G62" s="1779"/>
      <c r="H62" s="1779"/>
      <c r="I62" s="1779"/>
      <c r="J62" s="1779"/>
      <c r="K62" s="1779"/>
      <c r="L62" s="1779"/>
      <c r="M62" s="1779"/>
      <c r="N62" s="1780"/>
      <c r="O62" s="1781"/>
      <c r="P62" s="1782"/>
      <c r="Q62" s="1781"/>
      <c r="R62" s="1783"/>
      <c r="S62" s="1783"/>
      <c r="T62" s="1783"/>
      <c r="U62" s="1784"/>
      <c r="V62" t="s">
        <v>121</v>
      </c>
      <c r="W62" s="1785" t="s">
        <v>1392</v>
      </c>
      <c r="X62" s="1785"/>
      <c r="Y62" t="s">
        <v>121</v>
      </c>
      <c r="Z62" s="1785" t="s">
        <v>533</v>
      </c>
      <c r="AA62" s="1785"/>
      <c r="AB62" t="s">
        <v>121</v>
      </c>
      <c r="AC62" s="1785" t="s">
        <v>534</v>
      </c>
      <c r="AD62" s="1786"/>
      <c r="AE62" s="1787"/>
      <c r="AF62" s="1788"/>
      <c r="AG62" s="1788"/>
      <c r="AH62" s="1788"/>
      <c r="AI62" s="1789"/>
      <c r="AJ62" s="1790"/>
      <c r="AK62" s="1791"/>
      <c r="AL62" s="1791"/>
      <c r="AM62" s="1791"/>
      <c r="AN62" s="1792"/>
    </row>
    <row r="63" spans="2:40" ht="14.25" customHeight="1">
      <c r="B63" s="1819"/>
      <c r="C63" s="1816"/>
      <c r="E63" s="1779" t="s">
        <v>515</v>
      </c>
      <c r="F63" s="1779"/>
      <c r="G63" s="1779"/>
      <c r="H63" s="1779"/>
      <c r="I63" s="1779"/>
      <c r="J63" s="1779"/>
      <c r="K63" s="1779"/>
      <c r="L63" s="1779"/>
      <c r="M63" s="1779"/>
      <c r="N63" s="1780"/>
      <c r="O63" s="1781"/>
      <c r="P63" s="1782"/>
      <c r="Q63" s="1781"/>
      <c r="R63" s="1783"/>
      <c r="S63" s="1783"/>
      <c r="T63" s="1783"/>
      <c r="U63" s="1784"/>
      <c r="V63" t="s">
        <v>121</v>
      </c>
      <c r="W63" s="1785" t="s">
        <v>1392</v>
      </c>
      <c r="X63" s="1785"/>
      <c r="Y63" t="s">
        <v>121</v>
      </c>
      <c r="Z63" s="1785" t="s">
        <v>533</v>
      </c>
      <c r="AA63" s="1785"/>
      <c r="AB63" t="s">
        <v>121</v>
      </c>
      <c r="AC63" s="1785" t="s">
        <v>534</v>
      </c>
      <c r="AD63" s="1786"/>
      <c r="AE63" s="1787"/>
      <c r="AF63" s="1788"/>
      <c r="AG63" s="1788"/>
      <c r="AH63" s="1788"/>
      <c r="AI63" s="1789"/>
      <c r="AJ63" s="1790"/>
      <c r="AK63" s="1791"/>
      <c r="AL63" s="1791"/>
      <c r="AM63" s="1791"/>
      <c r="AN63" s="1792"/>
    </row>
    <row r="64" spans="2:40" ht="14.25" customHeight="1">
      <c r="B64" s="1797" t="s">
        <v>21</v>
      </c>
      <c r="C64" s="1779"/>
      <c r="D64" s="1779"/>
      <c r="E64" s="1779"/>
      <c r="F64" s="1779"/>
      <c r="G64" s="1779"/>
      <c r="H64" s="1779"/>
      <c r="I64" s="1779"/>
      <c r="J64" s="1779"/>
      <c r="K64" s="1779"/>
      <c r="L64" s="1798"/>
      <c r="W64" s="1799"/>
      <c r="X64" s="1799"/>
      <c r="Y64" s="1799"/>
      <c r="Z64" s="1799"/>
      <c r="AA64" s="1799"/>
      <c r="AB64" s="1799"/>
      <c r="AC64" s="1799"/>
      <c r="AD64" s="1799"/>
      <c r="AE64" s="1799"/>
      <c r="AF64" s="1799"/>
      <c r="AG64" s="1799"/>
      <c r="AH64" s="1799"/>
      <c r="AI64" s="1799"/>
      <c r="AJ64" s="1799"/>
      <c r="AK64" s="1799"/>
      <c r="AL64" s="1799"/>
      <c r="AM64" s="1799"/>
      <c r="AN64" s="1799"/>
    </row>
    <row r="65" spans="2:40" ht="14.25" customHeight="1">
      <c r="B65" s="1800" t="s">
        <v>40</v>
      </c>
      <c r="C65" s="1801"/>
      <c r="D65" s="1801"/>
      <c r="E65" s="1801"/>
      <c r="F65" s="1801"/>
      <c r="G65" s="1801"/>
      <c r="H65" s="1801"/>
      <c r="I65" s="1801"/>
      <c r="J65" s="1801"/>
      <c r="K65" s="1801"/>
      <c r="L65" s="1801"/>
      <c r="M65" s="1801"/>
      <c r="N65" s="1801"/>
      <c r="O65" s="1802"/>
      <c r="W65" s="1799"/>
      <c r="X65" s="1799"/>
      <c r="Y65" s="1799"/>
      <c r="Z65" s="1799"/>
      <c r="AA65" s="1799"/>
      <c r="AB65" s="1799"/>
      <c r="AC65" s="1799"/>
      <c r="AD65" s="1799"/>
      <c r="AE65" s="1799"/>
      <c r="AF65" s="1799"/>
      <c r="AG65" s="1799"/>
      <c r="AH65" s="1799"/>
      <c r="AI65" s="1799"/>
      <c r="AJ65" s="1799"/>
      <c r="AK65" s="1799"/>
      <c r="AL65" s="1799"/>
      <c r="AM65" s="1799"/>
      <c r="AN65" s="1799"/>
    </row>
    <row r="66" spans="2:40" ht="14.25" customHeight="1">
      <c r="B66" s="1803" t="s">
        <v>22</v>
      </c>
      <c r="C66" s="1806" t="s">
        <v>87</v>
      </c>
      <c r="D66" s="1783"/>
      <c r="E66" s="1783"/>
      <c r="F66" s="1783"/>
      <c r="G66" s="1783"/>
      <c r="H66" s="1783"/>
      <c r="I66" s="1783"/>
      <c r="J66" s="1783"/>
      <c r="K66" s="1783"/>
      <c r="L66" s="1783"/>
      <c r="M66" s="1783"/>
      <c r="N66" s="1783"/>
      <c r="O66" s="1783"/>
      <c r="P66" s="1783"/>
      <c r="Q66" s="1783"/>
      <c r="R66" s="1783"/>
      <c r="S66" s="1783"/>
      <c r="T66" s="1783"/>
      <c r="U66" s="1784"/>
      <c r="V66" s="1806" t="s">
        <v>33</v>
      </c>
      <c r="W66" s="1783"/>
      <c r="X66" s="1783"/>
      <c r="Y66" s="1783"/>
      <c r="Z66" s="1783"/>
      <c r="AA66" s="1783"/>
      <c r="AB66" s="1783"/>
      <c r="AC66" s="1783"/>
      <c r="AD66" s="1783"/>
      <c r="AE66" s="1783"/>
      <c r="AF66" s="1783"/>
      <c r="AG66" s="1783"/>
      <c r="AH66" s="1783"/>
      <c r="AI66" s="1783"/>
      <c r="AJ66" s="1783"/>
      <c r="AK66" s="1783"/>
      <c r="AL66" s="1783"/>
      <c r="AM66" s="1783"/>
      <c r="AN66" s="1784"/>
    </row>
    <row r="67" spans="2:40">
      <c r="B67" s="1804"/>
      <c r="C67" s="1807"/>
      <c r="D67" s="1808"/>
      <c r="E67" s="1808"/>
      <c r="F67" s="1808"/>
      <c r="G67" s="1808"/>
      <c r="H67" s="1808"/>
      <c r="I67" s="1808"/>
      <c r="J67" s="1808"/>
      <c r="K67" s="1808"/>
      <c r="L67" s="1808"/>
      <c r="M67" s="1808"/>
      <c r="N67" s="1808"/>
      <c r="O67" s="1808"/>
      <c r="P67" s="1808"/>
      <c r="Q67" s="1808"/>
      <c r="R67" s="1808"/>
      <c r="S67" s="1808"/>
      <c r="T67" s="1808"/>
      <c r="U67" s="1809"/>
      <c r="V67" s="1807"/>
      <c r="W67" s="1808"/>
      <c r="X67" s="1808"/>
      <c r="Y67" s="1808"/>
      <c r="Z67" s="1808"/>
      <c r="AA67" s="1808"/>
      <c r="AB67" s="1808"/>
      <c r="AC67" s="1808"/>
      <c r="AD67" s="1808"/>
      <c r="AE67" s="1808"/>
      <c r="AF67" s="1808"/>
      <c r="AG67" s="1808"/>
      <c r="AH67" s="1808"/>
      <c r="AI67" s="1808"/>
      <c r="AJ67" s="1808"/>
      <c r="AK67" s="1808"/>
      <c r="AL67" s="1808"/>
      <c r="AM67" s="1808"/>
      <c r="AN67" s="1809"/>
    </row>
    <row r="68" spans="2:40">
      <c r="B68" s="1804"/>
      <c r="C68" s="1810"/>
      <c r="D68" s="1811"/>
      <c r="E68" s="1811"/>
      <c r="F68" s="1811"/>
      <c r="G68" s="1811"/>
      <c r="H68" s="1811"/>
      <c r="I68" s="1811"/>
      <c r="J68" s="1811"/>
      <c r="K68" s="1811"/>
      <c r="L68" s="1811"/>
      <c r="M68" s="1811"/>
      <c r="N68" s="1811"/>
      <c r="O68" s="1811"/>
      <c r="P68" s="1811"/>
      <c r="Q68" s="1811"/>
      <c r="R68" s="1811"/>
      <c r="S68" s="1811"/>
      <c r="T68" s="1811"/>
      <c r="U68" s="1812"/>
      <c r="V68" s="1810"/>
      <c r="W68" s="1811"/>
      <c r="X68" s="1811"/>
      <c r="Y68" s="1811"/>
      <c r="Z68" s="1811"/>
      <c r="AA68" s="1811"/>
      <c r="AB68" s="1811"/>
      <c r="AC68" s="1811"/>
      <c r="AD68" s="1811"/>
      <c r="AE68" s="1811"/>
      <c r="AF68" s="1811"/>
      <c r="AG68" s="1811"/>
      <c r="AH68" s="1811"/>
      <c r="AI68" s="1811"/>
      <c r="AJ68" s="1811"/>
      <c r="AK68" s="1811"/>
      <c r="AL68" s="1811"/>
      <c r="AM68" s="1811"/>
      <c r="AN68" s="1812"/>
    </row>
    <row r="69" spans="2:40">
      <c r="B69" s="1804"/>
      <c r="C69" s="1810"/>
      <c r="D69" s="1811"/>
      <c r="E69" s="1811"/>
      <c r="F69" s="1811"/>
      <c r="G69" s="1811"/>
      <c r="H69" s="1811"/>
      <c r="I69" s="1811"/>
      <c r="J69" s="1811"/>
      <c r="K69" s="1811"/>
      <c r="L69" s="1811"/>
      <c r="M69" s="1811"/>
      <c r="N69" s="1811"/>
      <c r="O69" s="1811"/>
      <c r="P69" s="1811"/>
      <c r="Q69" s="1811"/>
      <c r="R69" s="1811"/>
      <c r="S69" s="1811"/>
      <c r="T69" s="1811"/>
      <c r="U69" s="1812"/>
      <c r="V69" s="1810"/>
      <c r="W69" s="1811"/>
      <c r="X69" s="1811"/>
      <c r="Y69" s="1811"/>
      <c r="Z69" s="1811"/>
      <c r="AA69" s="1811"/>
      <c r="AB69" s="1811"/>
      <c r="AC69" s="1811"/>
      <c r="AD69" s="1811"/>
      <c r="AE69" s="1811"/>
      <c r="AF69" s="1811"/>
      <c r="AG69" s="1811"/>
      <c r="AH69" s="1811"/>
      <c r="AI69" s="1811"/>
      <c r="AJ69" s="1811"/>
      <c r="AK69" s="1811"/>
      <c r="AL69" s="1811"/>
      <c r="AM69" s="1811"/>
      <c r="AN69" s="1812"/>
    </row>
    <row r="70" spans="2:40">
      <c r="B70" s="1805"/>
      <c r="C70" s="1813"/>
      <c r="D70" s="1814"/>
      <c r="E70" s="1814"/>
      <c r="F70" s="1814"/>
      <c r="G70" s="1814"/>
      <c r="H70" s="1814"/>
      <c r="I70" s="1814"/>
      <c r="J70" s="1814"/>
      <c r="K70" s="1814"/>
      <c r="L70" s="1814"/>
      <c r="M70" s="1814"/>
      <c r="N70" s="1814"/>
      <c r="O70" s="1814"/>
      <c r="P70" s="1814"/>
      <c r="Q70" s="1814"/>
      <c r="R70" s="1814"/>
      <c r="S70" s="1814"/>
      <c r="T70" s="1814"/>
      <c r="U70" s="1815"/>
      <c r="V70" s="1813"/>
      <c r="W70" s="1814"/>
      <c r="X70" s="1814"/>
      <c r="Y70" s="1814"/>
      <c r="Z70" s="1814"/>
      <c r="AA70" s="1814"/>
      <c r="AB70" s="1814"/>
      <c r="AC70" s="1814"/>
      <c r="AD70" s="1814"/>
      <c r="AE70" s="1814"/>
      <c r="AF70" s="1814"/>
      <c r="AG70" s="1814"/>
      <c r="AH70" s="1814"/>
      <c r="AI70" s="1814"/>
      <c r="AJ70" s="1814"/>
      <c r="AK70" s="1814"/>
      <c r="AL70" s="1814"/>
      <c r="AM70" s="1814"/>
      <c r="AN70" s="1815"/>
    </row>
    <row r="71" spans="2:40" ht="14.25" customHeight="1">
      <c r="B71" s="1793" t="s">
        <v>23</v>
      </c>
      <c r="C71" s="1794"/>
      <c r="D71" s="1794"/>
      <c r="E71" s="1794"/>
      <c r="F71" s="1795"/>
      <c r="G71" s="1796" t="s">
        <v>24</v>
      </c>
      <c r="H71" s="1796"/>
      <c r="I71" s="1796"/>
      <c r="J71" s="1796"/>
      <c r="K71" s="1796"/>
      <c r="L71" s="1796"/>
      <c r="M71" s="1796"/>
      <c r="N71" s="1796"/>
      <c r="O71" s="1796"/>
      <c r="P71" s="1796"/>
      <c r="Q71" s="1796"/>
      <c r="R71" s="1796"/>
      <c r="S71" s="1796"/>
      <c r="T71" s="1796"/>
      <c r="U71" s="1796"/>
      <c r="V71" s="1796"/>
      <c r="W71" s="1796"/>
      <c r="X71" s="1796"/>
      <c r="Y71" s="1796"/>
      <c r="Z71" s="1796"/>
      <c r="AA71" s="1796"/>
      <c r="AB71" s="1796"/>
      <c r="AC71" s="1796"/>
      <c r="AD71" s="1796"/>
      <c r="AE71" s="1796"/>
      <c r="AF71" s="1796"/>
      <c r="AG71" s="1796"/>
      <c r="AH71" s="1796"/>
      <c r="AI71" s="1796"/>
      <c r="AJ71" s="1796"/>
      <c r="AK71" s="1796"/>
      <c r="AL71" s="1796"/>
      <c r="AM71" s="1796"/>
      <c r="AN71" s="1796"/>
    </row>
    <row r="73" spans="2:40">
      <c r="B73" t="s">
        <v>1396</v>
      </c>
    </row>
    <row r="74" spans="2:40">
      <c r="B74" t="s">
        <v>1397</v>
      </c>
    </row>
    <row r="75" spans="2:40">
      <c r="B75" t="s">
        <v>1398</v>
      </c>
    </row>
    <row r="76" spans="2:40">
      <c r="B76" t="s">
        <v>101</v>
      </c>
    </row>
    <row r="77" spans="2:40">
      <c r="B77" t="s">
        <v>58</v>
      </c>
    </row>
    <row r="78" spans="2:40">
      <c r="B78" t="s">
        <v>1399</v>
      </c>
    </row>
    <row r="79" spans="2:40">
      <c r="B79" t="s">
        <v>1400</v>
      </c>
    </row>
    <row r="80" spans="2:40">
      <c r="D80" t="s">
        <v>1401</v>
      </c>
    </row>
    <row r="81" spans="2:2">
      <c r="B81" t="s">
        <v>1402</v>
      </c>
    </row>
    <row r="82" spans="2:2">
      <c r="B82" t="s">
        <v>1403</v>
      </c>
    </row>
    <row r="83" spans="2:2">
      <c r="B83" t="s">
        <v>96</v>
      </c>
    </row>
  </sheetData>
  <mergeCells count="310">
    <mergeCell ref="B7:G7"/>
    <mergeCell ref="H7:J7"/>
    <mergeCell ref="V8:X8"/>
    <mergeCell ref="Y8:AN8"/>
    <mergeCell ref="Y9:AN9"/>
    <mergeCell ref="V10:X10"/>
    <mergeCell ref="Y10:AN10"/>
    <mergeCell ref="AB3:AF3"/>
    <mergeCell ref="AG3:AN3"/>
    <mergeCell ref="B5:AN5"/>
    <mergeCell ref="AF6:AG6"/>
    <mergeCell ref="AI6:AJ6"/>
    <mergeCell ref="AL6:AM6"/>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C36:L38"/>
    <mergeCell ref="M36:P36"/>
    <mergeCell ref="Q36:S36"/>
    <mergeCell ref="U36:W36"/>
    <mergeCell ref="Y36:AN36"/>
    <mergeCell ref="M37:P37"/>
    <mergeCell ref="R37:U37"/>
    <mergeCell ref="V37:W37"/>
    <mergeCell ref="X37:AN37"/>
    <mergeCell ref="M38:AN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J44:AN44"/>
    <mergeCell ref="O43:P43"/>
    <mergeCell ref="Q43:U43"/>
    <mergeCell ref="W43:X43"/>
    <mergeCell ref="Z43:AA43"/>
    <mergeCell ref="AC43:AD43"/>
    <mergeCell ref="AE43:AI43"/>
    <mergeCell ref="AE45:AI45"/>
    <mergeCell ref="AJ45:AN45"/>
    <mergeCell ref="AJ46:AN46"/>
    <mergeCell ref="E45:N45"/>
    <mergeCell ref="O45:P45"/>
    <mergeCell ref="Q45:U45"/>
    <mergeCell ref="W45:X45"/>
    <mergeCell ref="Z45:AA45"/>
    <mergeCell ref="AC45:AD45"/>
    <mergeCell ref="AE47:AI47"/>
    <mergeCell ref="AJ47:AN47"/>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s>
  <phoneticPr fontId="3"/>
  <dataValidations count="2">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185EF87-08B1-4F36-BDBA-7B8C28626CD0}">
      <formula1>"○"</formula1>
    </dataValidation>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C67CDDA9-133F-4F81-9AC4-71A036274D5B}">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69259-910D-4234-BA98-EB92FF6732A2}">
  <sheetPr>
    <tabColor rgb="FFFFFF00"/>
    <pageSetUpPr fitToPage="1"/>
  </sheetPr>
  <dimension ref="A2:AK940"/>
  <sheetViews>
    <sheetView view="pageBreakPreview" zoomScale="70" zoomScaleNormal="100" zoomScaleSheetLayoutView="70" workbookViewId="0"/>
  </sheetViews>
  <sheetFormatPr defaultColWidth="4" defaultRowHeight="14.4"/>
  <cols>
    <col min="1" max="1" width="1.21875" style="1186" customWidth="1"/>
    <col min="2" max="34" width="3.44140625" style="1186" customWidth="1"/>
    <col min="35" max="256" width="4" style="1186"/>
    <col min="257" max="257" width="1.21875" style="1186" customWidth="1"/>
    <col min="258" max="290" width="3.44140625" style="1186" customWidth="1"/>
    <col min="291" max="512" width="4" style="1186"/>
    <col min="513" max="513" width="1.21875" style="1186" customWidth="1"/>
    <col min="514" max="546" width="3.44140625" style="1186" customWidth="1"/>
    <col min="547" max="768" width="4" style="1186"/>
    <col min="769" max="769" width="1.21875" style="1186" customWidth="1"/>
    <col min="770" max="802" width="3.44140625" style="1186" customWidth="1"/>
    <col min="803" max="1024" width="4" style="1186"/>
    <col min="1025" max="1025" width="1.21875" style="1186" customWidth="1"/>
    <col min="1026" max="1058" width="3.44140625" style="1186" customWidth="1"/>
    <col min="1059" max="1280" width="4" style="1186"/>
    <col min="1281" max="1281" width="1.21875" style="1186" customWidth="1"/>
    <col min="1282" max="1314" width="3.44140625" style="1186" customWidth="1"/>
    <col min="1315" max="1536" width="4" style="1186"/>
    <col min="1537" max="1537" width="1.21875" style="1186" customWidth="1"/>
    <col min="1538" max="1570" width="3.44140625" style="1186" customWidth="1"/>
    <col min="1571" max="1792" width="4" style="1186"/>
    <col min="1793" max="1793" width="1.21875" style="1186" customWidth="1"/>
    <col min="1794" max="1826" width="3.44140625" style="1186" customWidth="1"/>
    <col min="1827" max="2048" width="4" style="1186"/>
    <col min="2049" max="2049" width="1.21875" style="1186" customWidth="1"/>
    <col min="2050" max="2082" width="3.44140625" style="1186" customWidth="1"/>
    <col min="2083" max="2304" width="4" style="1186"/>
    <col min="2305" max="2305" width="1.21875" style="1186" customWidth="1"/>
    <col min="2306" max="2338" width="3.44140625" style="1186" customWidth="1"/>
    <col min="2339" max="2560" width="4" style="1186"/>
    <col min="2561" max="2561" width="1.21875" style="1186" customWidth="1"/>
    <col min="2562" max="2594" width="3.44140625" style="1186" customWidth="1"/>
    <col min="2595" max="2816" width="4" style="1186"/>
    <col min="2817" max="2817" width="1.21875" style="1186" customWidth="1"/>
    <col min="2818" max="2850" width="3.44140625" style="1186" customWidth="1"/>
    <col min="2851" max="3072" width="4" style="1186"/>
    <col min="3073" max="3073" width="1.21875" style="1186" customWidth="1"/>
    <col min="3074" max="3106" width="3.44140625" style="1186" customWidth="1"/>
    <col min="3107" max="3328" width="4" style="1186"/>
    <col min="3329" max="3329" width="1.21875" style="1186" customWidth="1"/>
    <col min="3330" max="3362" width="3.44140625" style="1186" customWidth="1"/>
    <col min="3363" max="3584" width="4" style="1186"/>
    <col min="3585" max="3585" width="1.21875" style="1186" customWidth="1"/>
    <col min="3586" max="3618" width="3.44140625" style="1186" customWidth="1"/>
    <col min="3619" max="3840" width="4" style="1186"/>
    <col min="3841" max="3841" width="1.21875" style="1186" customWidth="1"/>
    <col min="3842" max="3874" width="3.44140625" style="1186" customWidth="1"/>
    <col min="3875" max="4096" width="4" style="1186"/>
    <col min="4097" max="4097" width="1.21875" style="1186" customWidth="1"/>
    <col min="4098" max="4130" width="3.44140625" style="1186" customWidth="1"/>
    <col min="4131" max="4352" width="4" style="1186"/>
    <col min="4353" max="4353" width="1.21875" style="1186" customWidth="1"/>
    <col min="4354" max="4386" width="3.44140625" style="1186" customWidth="1"/>
    <col min="4387" max="4608" width="4" style="1186"/>
    <col min="4609" max="4609" width="1.21875" style="1186" customWidth="1"/>
    <col min="4610" max="4642" width="3.44140625" style="1186" customWidth="1"/>
    <col min="4643" max="4864" width="4" style="1186"/>
    <col min="4865" max="4865" width="1.21875" style="1186" customWidth="1"/>
    <col min="4866" max="4898" width="3.44140625" style="1186" customWidth="1"/>
    <col min="4899" max="5120" width="4" style="1186"/>
    <col min="5121" max="5121" width="1.21875" style="1186" customWidth="1"/>
    <col min="5122" max="5154" width="3.44140625" style="1186" customWidth="1"/>
    <col min="5155" max="5376" width="4" style="1186"/>
    <col min="5377" max="5377" width="1.21875" style="1186" customWidth="1"/>
    <col min="5378" max="5410" width="3.44140625" style="1186" customWidth="1"/>
    <col min="5411" max="5632" width="4" style="1186"/>
    <col min="5633" max="5633" width="1.21875" style="1186" customWidth="1"/>
    <col min="5634" max="5666" width="3.44140625" style="1186" customWidth="1"/>
    <col min="5667" max="5888" width="4" style="1186"/>
    <col min="5889" max="5889" width="1.21875" style="1186" customWidth="1"/>
    <col min="5890" max="5922" width="3.44140625" style="1186" customWidth="1"/>
    <col min="5923" max="6144" width="4" style="1186"/>
    <col min="6145" max="6145" width="1.21875" style="1186" customWidth="1"/>
    <col min="6146" max="6178" width="3.44140625" style="1186" customWidth="1"/>
    <col min="6179" max="6400" width="4" style="1186"/>
    <col min="6401" max="6401" width="1.21875" style="1186" customWidth="1"/>
    <col min="6402" max="6434" width="3.44140625" style="1186" customWidth="1"/>
    <col min="6435" max="6656" width="4" style="1186"/>
    <col min="6657" max="6657" width="1.21875" style="1186" customWidth="1"/>
    <col min="6658" max="6690" width="3.44140625" style="1186" customWidth="1"/>
    <col min="6691" max="6912" width="4" style="1186"/>
    <col min="6913" max="6913" width="1.21875" style="1186" customWidth="1"/>
    <col min="6914" max="6946" width="3.44140625" style="1186" customWidth="1"/>
    <col min="6947" max="7168" width="4" style="1186"/>
    <col min="7169" max="7169" width="1.21875" style="1186" customWidth="1"/>
    <col min="7170" max="7202" width="3.44140625" style="1186" customWidth="1"/>
    <col min="7203" max="7424" width="4" style="1186"/>
    <col min="7425" max="7425" width="1.21875" style="1186" customWidth="1"/>
    <col min="7426" max="7458" width="3.44140625" style="1186" customWidth="1"/>
    <col min="7459" max="7680" width="4" style="1186"/>
    <col min="7681" max="7681" width="1.21875" style="1186" customWidth="1"/>
    <col min="7682" max="7714" width="3.44140625" style="1186" customWidth="1"/>
    <col min="7715" max="7936" width="4" style="1186"/>
    <col min="7937" max="7937" width="1.21875" style="1186" customWidth="1"/>
    <col min="7938" max="7970" width="3.44140625" style="1186" customWidth="1"/>
    <col min="7971" max="8192" width="4" style="1186"/>
    <col min="8193" max="8193" width="1.21875" style="1186" customWidth="1"/>
    <col min="8194" max="8226" width="3.44140625" style="1186" customWidth="1"/>
    <col min="8227" max="8448" width="4" style="1186"/>
    <col min="8449" max="8449" width="1.21875" style="1186" customWidth="1"/>
    <col min="8450" max="8482" width="3.44140625" style="1186" customWidth="1"/>
    <col min="8483" max="8704" width="4" style="1186"/>
    <col min="8705" max="8705" width="1.21875" style="1186" customWidth="1"/>
    <col min="8706" max="8738" width="3.44140625" style="1186" customWidth="1"/>
    <col min="8739" max="8960" width="4" style="1186"/>
    <col min="8961" max="8961" width="1.21875" style="1186" customWidth="1"/>
    <col min="8962" max="8994" width="3.44140625" style="1186" customWidth="1"/>
    <col min="8995" max="9216" width="4" style="1186"/>
    <col min="9217" max="9217" width="1.21875" style="1186" customWidth="1"/>
    <col min="9218" max="9250" width="3.44140625" style="1186" customWidth="1"/>
    <col min="9251" max="9472" width="4" style="1186"/>
    <col min="9473" max="9473" width="1.21875" style="1186" customWidth="1"/>
    <col min="9474" max="9506" width="3.44140625" style="1186" customWidth="1"/>
    <col min="9507" max="9728" width="4" style="1186"/>
    <col min="9729" max="9729" width="1.21875" style="1186" customWidth="1"/>
    <col min="9730" max="9762" width="3.44140625" style="1186" customWidth="1"/>
    <col min="9763" max="9984" width="4" style="1186"/>
    <col min="9985" max="9985" width="1.21875" style="1186" customWidth="1"/>
    <col min="9986" max="10018" width="3.44140625" style="1186" customWidth="1"/>
    <col min="10019" max="10240" width="4" style="1186"/>
    <col min="10241" max="10241" width="1.21875" style="1186" customWidth="1"/>
    <col min="10242" max="10274" width="3.44140625" style="1186" customWidth="1"/>
    <col min="10275" max="10496" width="4" style="1186"/>
    <col min="10497" max="10497" width="1.21875" style="1186" customWidth="1"/>
    <col min="10498" max="10530" width="3.44140625" style="1186" customWidth="1"/>
    <col min="10531" max="10752" width="4" style="1186"/>
    <col min="10753" max="10753" width="1.21875" style="1186" customWidth="1"/>
    <col min="10754" max="10786" width="3.44140625" style="1186" customWidth="1"/>
    <col min="10787" max="11008" width="4" style="1186"/>
    <col min="11009" max="11009" width="1.21875" style="1186" customWidth="1"/>
    <col min="11010" max="11042" width="3.44140625" style="1186" customWidth="1"/>
    <col min="11043" max="11264" width="4" style="1186"/>
    <col min="11265" max="11265" width="1.21875" style="1186" customWidth="1"/>
    <col min="11266" max="11298" width="3.44140625" style="1186" customWidth="1"/>
    <col min="11299" max="11520" width="4" style="1186"/>
    <col min="11521" max="11521" width="1.21875" style="1186" customWidth="1"/>
    <col min="11522" max="11554" width="3.44140625" style="1186" customWidth="1"/>
    <col min="11555" max="11776" width="4" style="1186"/>
    <col min="11777" max="11777" width="1.21875" style="1186" customWidth="1"/>
    <col min="11778" max="11810" width="3.44140625" style="1186" customWidth="1"/>
    <col min="11811" max="12032" width="4" style="1186"/>
    <col min="12033" max="12033" width="1.21875" style="1186" customWidth="1"/>
    <col min="12034" max="12066" width="3.44140625" style="1186" customWidth="1"/>
    <col min="12067" max="12288" width="4" style="1186"/>
    <col min="12289" max="12289" width="1.21875" style="1186" customWidth="1"/>
    <col min="12290" max="12322" width="3.44140625" style="1186" customWidth="1"/>
    <col min="12323" max="12544" width="4" style="1186"/>
    <col min="12545" max="12545" width="1.21875" style="1186" customWidth="1"/>
    <col min="12546" max="12578" width="3.44140625" style="1186" customWidth="1"/>
    <col min="12579" max="12800" width="4" style="1186"/>
    <col min="12801" max="12801" width="1.21875" style="1186" customWidth="1"/>
    <col min="12802" max="12834" width="3.44140625" style="1186" customWidth="1"/>
    <col min="12835" max="13056" width="4" style="1186"/>
    <col min="13057" max="13057" width="1.21875" style="1186" customWidth="1"/>
    <col min="13058" max="13090" width="3.44140625" style="1186" customWidth="1"/>
    <col min="13091" max="13312" width="4" style="1186"/>
    <col min="13313" max="13313" width="1.21875" style="1186" customWidth="1"/>
    <col min="13314" max="13346" width="3.44140625" style="1186" customWidth="1"/>
    <col min="13347" max="13568" width="4" style="1186"/>
    <col min="13569" max="13569" width="1.21875" style="1186" customWidth="1"/>
    <col min="13570" max="13602" width="3.44140625" style="1186" customWidth="1"/>
    <col min="13603" max="13824" width="4" style="1186"/>
    <col min="13825" max="13825" width="1.21875" style="1186" customWidth="1"/>
    <col min="13826" max="13858" width="3.44140625" style="1186" customWidth="1"/>
    <col min="13859" max="14080" width="4" style="1186"/>
    <col min="14081" max="14081" width="1.21875" style="1186" customWidth="1"/>
    <col min="14082" max="14114" width="3.44140625" style="1186" customWidth="1"/>
    <col min="14115" max="14336" width="4" style="1186"/>
    <col min="14337" max="14337" width="1.21875" style="1186" customWidth="1"/>
    <col min="14338" max="14370" width="3.44140625" style="1186" customWidth="1"/>
    <col min="14371" max="14592" width="4" style="1186"/>
    <col min="14593" max="14593" width="1.21875" style="1186" customWidth="1"/>
    <col min="14594" max="14626" width="3.44140625" style="1186" customWidth="1"/>
    <col min="14627" max="14848" width="4" style="1186"/>
    <col min="14849" max="14849" width="1.21875" style="1186" customWidth="1"/>
    <col min="14850" max="14882" width="3.44140625" style="1186" customWidth="1"/>
    <col min="14883" max="15104" width="4" style="1186"/>
    <col min="15105" max="15105" width="1.21875" style="1186" customWidth="1"/>
    <col min="15106" max="15138" width="3.44140625" style="1186" customWidth="1"/>
    <col min="15139" max="15360" width="4" style="1186"/>
    <col min="15361" max="15361" width="1.21875" style="1186" customWidth="1"/>
    <col min="15362" max="15394" width="3.44140625" style="1186" customWidth="1"/>
    <col min="15395" max="15616" width="4" style="1186"/>
    <col min="15617" max="15617" width="1.21875" style="1186" customWidth="1"/>
    <col min="15618" max="15650" width="3.44140625" style="1186" customWidth="1"/>
    <col min="15651" max="15872" width="4" style="1186"/>
    <col min="15873" max="15873" width="1.21875" style="1186" customWidth="1"/>
    <col min="15874" max="15906" width="3.44140625" style="1186" customWidth="1"/>
    <col min="15907" max="16128" width="4" style="1186"/>
    <col min="16129" max="16129" width="1.21875" style="1186" customWidth="1"/>
    <col min="16130" max="16162" width="3.44140625" style="1186" customWidth="1"/>
    <col min="16163" max="16384" width="4" style="1186"/>
  </cols>
  <sheetData>
    <row r="2" spans="1:37">
      <c r="A2" s="1186" t="s">
        <v>1914</v>
      </c>
    </row>
    <row r="3" spans="1:37" ht="6.75" customHeight="1"/>
    <row r="4" spans="1:37">
      <c r="B4" s="1186" t="s">
        <v>1915</v>
      </c>
    </row>
    <row r="5" spans="1:37" ht="7.5" customHeight="1"/>
    <row r="6" spans="1:37" s="1187" customFormat="1" ht="24" customHeight="1">
      <c r="F6" s="1188" t="s">
        <v>1916</v>
      </c>
      <c r="G6" s="1189"/>
      <c r="H6" s="1189"/>
      <c r="I6" s="1189"/>
      <c r="J6" s="1189"/>
      <c r="K6" s="1189"/>
      <c r="L6" s="1190"/>
      <c r="M6" s="1918"/>
      <c r="N6" s="1919"/>
      <c r="O6" s="1919"/>
      <c r="P6" s="1919"/>
      <c r="Q6" s="1919"/>
      <c r="R6" s="1919"/>
      <c r="S6" s="1919"/>
      <c r="T6" s="1919"/>
      <c r="U6" s="1919"/>
      <c r="V6" s="1919"/>
      <c r="W6" s="1919"/>
      <c r="X6" s="1919"/>
      <c r="Y6" s="1920"/>
      <c r="AA6" s="1187" t="s">
        <v>1917</v>
      </c>
    </row>
    <row r="7" spans="1:37" ht="21.75" customHeight="1"/>
    <row r="8" spans="1:37">
      <c r="B8" s="1191"/>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2"/>
      <c r="AE8" s="1192"/>
      <c r="AF8" s="1192"/>
      <c r="AG8" s="1192"/>
      <c r="AH8" s="1192"/>
      <c r="AI8" s="1192"/>
      <c r="AJ8" s="1192"/>
      <c r="AK8" s="1193"/>
    </row>
    <row r="9" spans="1:37">
      <c r="B9" s="1194"/>
      <c r="AK9" s="1195"/>
    </row>
    <row r="10" spans="1:37">
      <c r="B10" s="1194"/>
      <c r="AK10" s="1195"/>
    </row>
    <row r="11" spans="1:37">
      <c r="B11" s="1194"/>
      <c r="D11" s="1191"/>
      <c r="E11" s="1192"/>
      <c r="F11" s="1192"/>
      <c r="G11" s="1192"/>
      <c r="H11" s="1192"/>
      <c r="I11" s="1191"/>
      <c r="J11" s="1192"/>
      <c r="K11" s="1192"/>
      <c r="L11" s="1193"/>
      <c r="M11" s="1192"/>
      <c r="N11" s="1192"/>
      <c r="O11" s="1192"/>
      <c r="P11" s="1193"/>
      <c r="Q11" s="1191"/>
      <c r="R11" s="1192"/>
      <c r="S11" s="1192"/>
      <c r="T11" s="1193"/>
      <c r="U11" s="1191"/>
      <c r="V11" s="1192"/>
      <c r="W11" s="1192"/>
      <c r="X11" s="1192"/>
      <c r="Y11" s="1192"/>
      <c r="Z11" s="1193"/>
      <c r="AA11" s="1921" t="s">
        <v>1918</v>
      </c>
      <c r="AB11" s="1922"/>
      <c r="AC11" s="1922"/>
      <c r="AD11" s="1922"/>
      <c r="AE11" s="1922"/>
      <c r="AF11" s="1922"/>
      <c r="AG11" s="1922"/>
      <c r="AH11" s="1922"/>
      <c r="AI11" s="1923"/>
      <c r="AK11" s="1195"/>
    </row>
    <row r="12" spans="1:37">
      <c r="B12" s="1194"/>
      <c r="D12" s="1194"/>
      <c r="I12" s="1194" t="s">
        <v>1919</v>
      </c>
      <c r="L12" s="1195"/>
      <c r="M12" s="1186" t="s">
        <v>1920</v>
      </c>
      <c r="P12" s="1195"/>
      <c r="Q12" s="1194" t="s">
        <v>1921</v>
      </c>
      <c r="T12" s="1195"/>
      <c r="U12" s="1194" t="s">
        <v>1922</v>
      </c>
      <c r="Y12" s="1186" t="s">
        <v>1923</v>
      </c>
      <c r="AA12" s="1924"/>
      <c r="AB12" s="1925"/>
      <c r="AC12" s="1925"/>
      <c r="AD12" s="1925"/>
      <c r="AE12" s="1925"/>
      <c r="AF12" s="1925"/>
      <c r="AG12" s="1925"/>
      <c r="AH12" s="1925"/>
      <c r="AI12" s="1926"/>
      <c r="AK12" s="1195"/>
    </row>
    <row r="13" spans="1:37" ht="6.75" customHeight="1">
      <c r="B13" s="1194"/>
      <c r="D13" s="1194"/>
      <c r="I13" s="1194"/>
      <c r="L13" s="1195"/>
      <c r="P13" s="1195"/>
      <c r="Q13" s="1194"/>
      <c r="T13" s="1195"/>
      <c r="U13" s="1194"/>
      <c r="Z13" s="1195"/>
      <c r="AA13" s="1196"/>
      <c r="AB13" s="1197"/>
      <c r="AC13" s="1197"/>
      <c r="AD13" s="1197"/>
      <c r="AE13" s="1927" t="s">
        <v>1924</v>
      </c>
      <c r="AF13" s="1927"/>
      <c r="AG13" s="1927"/>
      <c r="AH13" s="1927"/>
      <c r="AI13" s="1198"/>
      <c r="AK13" s="1195"/>
    </row>
    <row r="14" spans="1:37">
      <c r="B14" s="1194"/>
      <c r="D14" s="1194"/>
      <c r="I14" s="1194"/>
      <c r="K14" s="1186" t="s">
        <v>1923</v>
      </c>
      <c r="L14" s="1195"/>
      <c r="O14" s="1186" t="s">
        <v>1923</v>
      </c>
      <c r="P14" s="1195"/>
      <c r="Q14" s="1194"/>
      <c r="S14" s="1186" t="s">
        <v>1923</v>
      </c>
      <c r="T14" s="1195"/>
      <c r="U14" s="1194" t="s">
        <v>1925</v>
      </c>
      <c r="Z14" s="1195"/>
      <c r="AA14" s="1194"/>
      <c r="AE14" s="1928"/>
      <c r="AF14" s="1928"/>
      <c r="AG14" s="1928"/>
      <c r="AH14" s="1928"/>
      <c r="AI14" s="1195"/>
      <c r="AK14" s="1195"/>
    </row>
    <row r="15" spans="1:37">
      <c r="B15" s="1194"/>
      <c r="D15" s="1194"/>
      <c r="I15" s="1199"/>
      <c r="J15" s="1200"/>
      <c r="K15" s="1200"/>
      <c r="L15" s="1201"/>
      <c r="M15" s="1200"/>
      <c r="N15" s="1200"/>
      <c r="O15" s="1200"/>
      <c r="P15" s="1201"/>
      <c r="Q15" s="1199"/>
      <c r="R15" s="1200"/>
      <c r="S15" s="1200"/>
      <c r="T15" s="1201"/>
      <c r="U15" s="1199"/>
      <c r="V15" s="1200"/>
      <c r="W15" s="1200"/>
      <c r="X15" s="1200"/>
      <c r="Y15" s="1200"/>
      <c r="Z15" s="1201"/>
      <c r="AE15" s="1928"/>
      <c r="AF15" s="1928"/>
      <c r="AG15" s="1928"/>
      <c r="AH15" s="1928"/>
      <c r="AK15" s="1195"/>
    </row>
    <row r="16" spans="1:37">
      <c r="B16" s="1194"/>
      <c r="D16" s="1194"/>
      <c r="L16" s="1195"/>
      <c r="AE16" s="1928"/>
      <c r="AF16" s="1928"/>
      <c r="AG16" s="1928"/>
      <c r="AH16" s="1928"/>
      <c r="AK16" s="1195"/>
    </row>
    <row r="17" spans="2:37">
      <c r="B17" s="1194"/>
      <c r="D17" s="1194"/>
      <c r="L17" s="1195"/>
      <c r="AE17" s="1928"/>
      <c r="AF17" s="1928"/>
      <c r="AG17" s="1928"/>
      <c r="AH17" s="1928"/>
      <c r="AI17" s="1195"/>
      <c r="AK17" s="1195"/>
    </row>
    <row r="18" spans="2:37">
      <c r="B18" s="1194"/>
      <c r="D18" s="1194"/>
      <c r="L18" s="1195"/>
      <c r="AE18" s="1929"/>
      <c r="AF18" s="1929"/>
      <c r="AG18" s="1929"/>
      <c r="AH18" s="1929"/>
      <c r="AI18" s="1195"/>
      <c r="AK18" s="1195"/>
    </row>
    <row r="19" spans="2:37">
      <c r="B19" s="1194"/>
      <c r="D19" s="1194"/>
      <c r="L19" s="1195"/>
      <c r="M19" s="1192"/>
      <c r="N19" s="1192"/>
      <c r="O19" s="1192"/>
      <c r="P19" s="1192"/>
      <c r="Q19" s="1192"/>
      <c r="R19" s="1192"/>
      <c r="S19" s="1192"/>
      <c r="T19" s="1192"/>
      <c r="U19" s="1192"/>
      <c r="V19" s="1192"/>
      <c r="W19" s="1193"/>
      <c r="X19" s="1191"/>
      <c r="Y19" s="1192"/>
      <c r="Z19" s="1193"/>
      <c r="AD19" s="1191"/>
      <c r="AE19" s="1192"/>
      <c r="AF19" s="1192"/>
      <c r="AG19" s="1192"/>
      <c r="AH19" s="1192"/>
      <c r="AI19" s="1193"/>
      <c r="AK19" s="1195"/>
    </row>
    <row r="20" spans="2:37">
      <c r="B20" s="1194"/>
      <c r="D20" s="1194"/>
      <c r="E20" s="1186" t="s">
        <v>1926</v>
      </c>
      <c r="J20" s="1202" t="s">
        <v>1923</v>
      </c>
      <c r="L20" s="1195"/>
      <c r="W20" s="1195"/>
      <c r="X20" s="1194"/>
      <c r="Z20" s="1195"/>
      <c r="AD20" s="1194"/>
      <c r="AI20" s="1195"/>
      <c r="AK20" s="1195"/>
    </row>
    <row r="21" spans="2:37" ht="6.75" customHeight="1">
      <c r="B21" s="1194"/>
      <c r="D21" s="1194"/>
      <c r="J21" s="1202"/>
      <c r="L21" s="1195"/>
      <c r="W21" s="1195"/>
      <c r="X21" s="1194"/>
      <c r="Z21" s="1195"/>
      <c r="AD21" s="1194"/>
      <c r="AI21" s="1195"/>
      <c r="AK21" s="1195"/>
    </row>
    <row r="22" spans="2:37">
      <c r="B22" s="1194"/>
      <c r="D22" s="1194"/>
      <c r="E22" s="1186" t="s">
        <v>1927</v>
      </c>
      <c r="L22" s="1195"/>
      <c r="W22" s="1195"/>
      <c r="X22" s="1194" t="s">
        <v>1928</v>
      </c>
      <c r="Z22" s="1195"/>
      <c r="AD22" s="1194"/>
      <c r="AI22" s="1195"/>
      <c r="AK22" s="1195"/>
    </row>
    <row r="23" spans="2:37">
      <c r="B23" s="1194"/>
      <c r="D23" s="1194"/>
      <c r="L23" s="1195"/>
      <c r="O23" s="1186" t="s">
        <v>1929</v>
      </c>
      <c r="R23" s="1202" t="s">
        <v>1923</v>
      </c>
      <c r="W23" s="1195"/>
      <c r="X23" s="1194"/>
      <c r="Z23" s="1195" t="s">
        <v>1923</v>
      </c>
      <c r="AD23" s="1194"/>
      <c r="AE23" s="1186" t="s">
        <v>1930</v>
      </c>
      <c r="AH23" s="1202" t="s">
        <v>1923</v>
      </c>
      <c r="AI23" s="1195"/>
      <c r="AK23" s="1195"/>
    </row>
    <row r="24" spans="2:37">
      <c r="B24" s="1194"/>
      <c r="D24" s="1194"/>
      <c r="L24" s="1195"/>
      <c r="W24" s="1195"/>
      <c r="X24" s="1194"/>
      <c r="Z24" s="1195"/>
      <c r="AD24" s="1194"/>
      <c r="AI24" s="1195"/>
      <c r="AK24" s="1195"/>
    </row>
    <row r="25" spans="2:37" ht="6.75" customHeight="1">
      <c r="B25" s="1194"/>
      <c r="D25" s="1194"/>
      <c r="L25" s="1195"/>
      <c r="W25" s="1195"/>
      <c r="X25" s="1194"/>
      <c r="Z25" s="1195"/>
      <c r="AD25" s="1194"/>
      <c r="AI25" s="1195"/>
      <c r="AK25" s="1195"/>
    </row>
    <row r="26" spans="2:37">
      <c r="B26" s="1194"/>
      <c r="D26" s="1194"/>
      <c r="L26" s="1195"/>
      <c r="W26" s="1195"/>
      <c r="X26" s="1194"/>
      <c r="Z26" s="1195"/>
      <c r="AD26" s="1194"/>
      <c r="AI26" s="1195"/>
      <c r="AK26" s="1195"/>
    </row>
    <row r="27" spans="2:37">
      <c r="B27" s="1194"/>
      <c r="D27" s="1199"/>
      <c r="E27" s="1200"/>
      <c r="F27" s="1200"/>
      <c r="G27" s="1200"/>
      <c r="H27" s="1200"/>
      <c r="I27" s="1200"/>
      <c r="J27" s="1200"/>
      <c r="K27" s="1200"/>
      <c r="L27" s="1201"/>
      <c r="M27" s="1200"/>
      <c r="N27" s="1200"/>
      <c r="O27" s="1200"/>
      <c r="P27" s="1200"/>
      <c r="Q27" s="1200"/>
      <c r="R27" s="1200"/>
      <c r="S27" s="1200"/>
      <c r="T27" s="1200"/>
      <c r="U27" s="1200"/>
      <c r="V27" s="1200"/>
      <c r="W27" s="1201"/>
      <c r="X27" s="1199"/>
      <c r="Y27" s="1200"/>
      <c r="Z27" s="1201"/>
      <c r="AA27" s="1200"/>
      <c r="AB27" s="1200"/>
      <c r="AC27" s="1200"/>
      <c r="AD27" s="1199"/>
      <c r="AE27" s="1200"/>
      <c r="AF27" s="1200"/>
      <c r="AG27" s="1200"/>
      <c r="AH27" s="1200"/>
      <c r="AI27" s="1201"/>
      <c r="AK27" s="1195"/>
    </row>
    <row r="28" spans="2:37">
      <c r="B28" s="1194"/>
      <c r="AK28" s="1195"/>
    </row>
    <row r="29" spans="2:37">
      <c r="B29" s="1194"/>
      <c r="AK29" s="1195"/>
    </row>
    <row r="30" spans="2:37">
      <c r="B30" s="1199"/>
      <c r="C30" s="1200"/>
      <c r="D30" s="1200"/>
      <c r="E30" s="1200"/>
      <c r="F30" s="1200"/>
      <c r="G30" s="1200"/>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1"/>
    </row>
    <row r="32" spans="2:37" s="1204" customFormat="1">
      <c r="B32" s="1203" t="s">
        <v>1931</v>
      </c>
    </row>
    <row r="33" spans="2:2" s="1204" customFormat="1">
      <c r="B33" s="1203" t="s">
        <v>1932</v>
      </c>
    </row>
    <row r="122" spans="1:1">
      <c r="A122" s="1200"/>
    </row>
    <row r="158" spans="1:1">
      <c r="A158" s="1199"/>
    </row>
    <row r="209" spans="1:1">
      <c r="A209" s="1199"/>
    </row>
    <row r="258" spans="1:1">
      <c r="A258" s="1199"/>
    </row>
    <row r="285" spans="1:1">
      <c r="A285" s="1200"/>
    </row>
    <row r="335" spans="1:1">
      <c r="A335" s="1199"/>
    </row>
    <row r="359" spans="1:1">
      <c r="A359" s="1200"/>
    </row>
    <row r="387" spans="1:1">
      <c r="A387" s="1200"/>
    </row>
    <row r="415" spans="1:1">
      <c r="A415" s="1200"/>
    </row>
    <row r="439" spans="1:1">
      <c r="A439" s="1200"/>
    </row>
    <row r="468" spans="1:1">
      <c r="A468" s="1200"/>
    </row>
    <row r="497" spans="1:1">
      <c r="A497" s="1200"/>
    </row>
    <row r="546" spans="1:1">
      <c r="A546" s="1199"/>
    </row>
    <row r="577" spans="1:1">
      <c r="A577" s="1199"/>
    </row>
    <row r="621" spans="1:1">
      <c r="A621" s="1199"/>
    </row>
    <row r="657" spans="1:1">
      <c r="A657" s="1200"/>
    </row>
    <row r="696" spans="1:1">
      <c r="A696" s="1199"/>
    </row>
    <row r="725" spans="1:1">
      <c r="A725" s="1199"/>
    </row>
    <row r="764" spans="1:1">
      <c r="A764" s="1199"/>
    </row>
    <row r="803" spans="1:1">
      <c r="A803" s="1199"/>
    </row>
    <row r="831" spans="1:1">
      <c r="A831" s="1199"/>
    </row>
    <row r="871" spans="1:1">
      <c r="A871" s="1199"/>
    </row>
    <row r="911" spans="1:1">
      <c r="A911" s="1199"/>
    </row>
    <row r="940" spans="1:1">
      <c r="A940" s="1199"/>
    </row>
  </sheetData>
  <mergeCells count="3">
    <mergeCell ref="M6:Y6"/>
    <mergeCell ref="AA11:AI12"/>
    <mergeCell ref="AE13:AH18"/>
  </mergeCells>
  <phoneticPr fontId="3"/>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30E0B-69BC-4FE9-8F16-9BBC86A56092}">
  <sheetPr>
    <tabColor rgb="FFFFFF00"/>
    <pageSetUpPr fitToPage="1"/>
  </sheetPr>
  <dimension ref="B2:AK89"/>
  <sheetViews>
    <sheetView view="pageBreakPreview" zoomScale="70" zoomScaleNormal="100" zoomScaleSheetLayoutView="70" workbookViewId="0">
      <selection activeCell="U33" sqref="U33"/>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c r="B2" s="569" t="s">
        <v>955</v>
      </c>
    </row>
    <row r="3" spans="2:37">
      <c r="B3" s="570"/>
    </row>
    <row r="4" spans="2:37" ht="13.5" customHeight="1">
      <c r="B4" s="569" t="s">
        <v>956</v>
      </c>
      <c r="X4" s="571" t="s">
        <v>957</v>
      </c>
    </row>
    <row r="5" spans="2:37" ht="6.75" customHeight="1">
      <c r="B5" s="569"/>
      <c r="W5" s="571"/>
      <c r="AJ5" s="572"/>
      <c r="AK5" s="572"/>
    </row>
    <row r="6" spans="2:37" ht="13.5" customHeight="1">
      <c r="X6" s="569" t="s">
        <v>958</v>
      </c>
      <c r="AJ6" s="572"/>
      <c r="AK6" s="572"/>
    </row>
    <row r="7" spans="2:37" ht="6.75" customHeight="1">
      <c r="W7" s="569"/>
      <c r="AJ7" s="572"/>
      <c r="AK7" s="572"/>
    </row>
    <row r="8" spans="2:37" ht="14.25" customHeight="1">
      <c r="B8" s="569" t="s">
        <v>959</v>
      </c>
      <c r="AB8" s="569" t="s">
        <v>960</v>
      </c>
      <c r="AJ8" s="572"/>
      <c r="AK8" s="572"/>
    </row>
    <row r="9" spans="2:37" ht="14.25" customHeight="1">
      <c r="B9" s="570"/>
      <c r="AJ9" s="572"/>
      <c r="AK9" s="572"/>
    </row>
    <row r="10" spans="2:37" ht="18" customHeight="1">
      <c r="B10" s="1939" t="s">
        <v>961</v>
      </c>
      <c r="C10" s="1939" t="s">
        <v>962</v>
      </c>
      <c r="D10" s="1939" t="s">
        <v>963</v>
      </c>
      <c r="E10" s="1933" t="s">
        <v>964</v>
      </c>
      <c r="F10" s="1934"/>
      <c r="G10" s="1934"/>
      <c r="H10" s="1934"/>
      <c r="I10" s="1934"/>
      <c r="J10" s="1934"/>
      <c r="K10" s="1944"/>
      <c r="L10" s="1933" t="s">
        <v>965</v>
      </c>
      <c r="M10" s="1934"/>
      <c r="N10" s="1934"/>
      <c r="O10" s="1934"/>
      <c r="P10" s="1934"/>
      <c r="Q10" s="1934"/>
      <c r="R10" s="1944"/>
      <c r="S10" s="1933" t="s">
        <v>966</v>
      </c>
      <c r="T10" s="1934"/>
      <c r="U10" s="1934"/>
      <c r="V10" s="1934"/>
      <c r="W10" s="1934"/>
      <c r="X10" s="1934"/>
      <c r="Y10" s="1944"/>
      <c r="Z10" s="1933" t="s">
        <v>967</v>
      </c>
      <c r="AA10" s="1934"/>
      <c r="AB10" s="1934"/>
      <c r="AC10" s="1934"/>
      <c r="AD10" s="1934"/>
      <c r="AE10" s="1934"/>
      <c r="AF10" s="1935"/>
      <c r="AG10" s="1936" t="s">
        <v>968</v>
      </c>
      <c r="AH10" s="1939" t="s">
        <v>969</v>
      </c>
      <c r="AI10" s="1939" t="s">
        <v>970</v>
      </c>
      <c r="AJ10" s="572"/>
      <c r="AK10" s="572"/>
    </row>
    <row r="11" spans="2:37" ht="18" customHeight="1">
      <c r="B11" s="1942"/>
      <c r="C11" s="1942"/>
      <c r="D11" s="1942"/>
      <c r="E11" s="573">
        <v>1</v>
      </c>
      <c r="F11" s="573">
        <v>2</v>
      </c>
      <c r="G11" s="573">
        <v>3</v>
      </c>
      <c r="H11" s="573">
        <v>4</v>
      </c>
      <c r="I11" s="573">
        <v>5</v>
      </c>
      <c r="J11" s="573">
        <v>6</v>
      </c>
      <c r="K11" s="573">
        <v>7</v>
      </c>
      <c r="L11" s="573">
        <v>8</v>
      </c>
      <c r="M11" s="573">
        <v>9</v>
      </c>
      <c r="N11" s="573">
        <v>10</v>
      </c>
      <c r="O11" s="573">
        <v>11</v>
      </c>
      <c r="P11" s="573">
        <v>12</v>
      </c>
      <c r="Q11" s="573">
        <v>13</v>
      </c>
      <c r="R11" s="573">
        <v>14</v>
      </c>
      <c r="S11" s="573">
        <v>15</v>
      </c>
      <c r="T11" s="573">
        <v>16</v>
      </c>
      <c r="U11" s="573">
        <v>17</v>
      </c>
      <c r="V11" s="573">
        <v>18</v>
      </c>
      <c r="W11" s="573">
        <v>19</v>
      </c>
      <c r="X11" s="573">
        <v>20</v>
      </c>
      <c r="Y11" s="573">
        <v>21</v>
      </c>
      <c r="Z11" s="573">
        <v>22</v>
      </c>
      <c r="AA11" s="573">
        <v>23</v>
      </c>
      <c r="AB11" s="573">
        <v>24</v>
      </c>
      <c r="AC11" s="573">
        <v>25</v>
      </c>
      <c r="AD11" s="573">
        <v>26</v>
      </c>
      <c r="AE11" s="573">
        <v>27</v>
      </c>
      <c r="AF11" s="747">
        <v>28</v>
      </c>
      <c r="AG11" s="1937"/>
      <c r="AH11" s="1940"/>
      <c r="AI11" s="1940"/>
      <c r="AJ11" s="572"/>
      <c r="AK11" s="572"/>
    </row>
    <row r="12" spans="2:37" ht="18" customHeight="1">
      <c r="B12" s="1943"/>
      <c r="C12" s="1943"/>
      <c r="D12" s="1943"/>
      <c r="E12" s="573" t="s">
        <v>971</v>
      </c>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5"/>
      <c r="AG12" s="1938"/>
      <c r="AH12" s="1941"/>
      <c r="AI12" s="1941"/>
      <c r="AJ12" s="572"/>
      <c r="AK12" s="572"/>
    </row>
    <row r="13" spans="2:37" ht="18" customHeight="1">
      <c r="B13" s="1931" t="s">
        <v>972</v>
      </c>
      <c r="C13" s="1931"/>
      <c r="D13" s="1931"/>
      <c r="E13" s="746" t="s">
        <v>931</v>
      </c>
      <c r="F13" s="746" t="s">
        <v>931</v>
      </c>
      <c r="G13" s="746" t="s">
        <v>973</v>
      </c>
      <c r="H13" s="746" t="s">
        <v>936</v>
      </c>
      <c r="I13" s="746" t="s">
        <v>974</v>
      </c>
      <c r="J13" s="746" t="s">
        <v>931</v>
      </c>
      <c r="K13" s="746" t="s">
        <v>974</v>
      </c>
      <c r="L13" s="576"/>
      <c r="M13" s="576"/>
      <c r="N13" s="576"/>
      <c r="O13" s="576"/>
      <c r="P13" s="576"/>
      <c r="Q13" s="576"/>
      <c r="R13" s="576"/>
      <c r="S13" s="576"/>
      <c r="T13" s="576"/>
      <c r="U13" s="576"/>
      <c r="V13" s="576"/>
      <c r="W13" s="576"/>
      <c r="X13" s="576"/>
      <c r="Y13" s="576"/>
      <c r="Z13" s="576"/>
      <c r="AA13" s="576"/>
      <c r="AB13" s="576"/>
      <c r="AC13" s="576"/>
      <c r="AD13" s="576"/>
      <c r="AE13" s="576"/>
      <c r="AF13" s="577"/>
      <c r="AG13" s="578"/>
      <c r="AH13" s="579"/>
      <c r="AI13" s="579"/>
    </row>
    <row r="14" spans="2:37" ht="18" customHeight="1">
      <c r="B14" s="1931" t="s">
        <v>975</v>
      </c>
      <c r="C14" s="1931"/>
      <c r="D14" s="1931"/>
      <c r="E14" s="746" t="s">
        <v>976</v>
      </c>
      <c r="F14" s="746" t="s">
        <v>976</v>
      </c>
      <c r="G14" s="746" t="s">
        <v>976</v>
      </c>
      <c r="H14" s="746" t="s">
        <v>977</v>
      </c>
      <c r="I14" s="746" t="s">
        <v>977</v>
      </c>
      <c r="J14" s="746" t="s">
        <v>978</v>
      </c>
      <c r="K14" s="746" t="s">
        <v>978</v>
      </c>
      <c r="L14" s="576"/>
      <c r="M14" s="576"/>
      <c r="N14" s="576"/>
      <c r="O14" s="576"/>
      <c r="P14" s="576"/>
      <c r="Q14" s="576"/>
      <c r="R14" s="576"/>
      <c r="S14" s="576"/>
      <c r="T14" s="576"/>
      <c r="U14" s="576"/>
      <c r="V14" s="576"/>
      <c r="W14" s="576"/>
      <c r="X14" s="576"/>
      <c r="Y14" s="576"/>
      <c r="Z14" s="576"/>
      <c r="AA14" s="576"/>
      <c r="AB14" s="576"/>
      <c r="AC14" s="576"/>
      <c r="AD14" s="576"/>
      <c r="AE14" s="576"/>
      <c r="AF14" s="577"/>
      <c r="AG14" s="578"/>
      <c r="AH14" s="579"/>
      <c r="AI14" s="579"/>
    </row>
    <row r="15" spans="2:37" ht="18" customHeight="1">
      <c r="B15" s="579"/>
      <c r="C15" s="579"/>
      <c r="D15" s="579"/>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580"/>
      <c r="AG15" s="578"/>
      <c r="AH15" s="579"/>
      <c r="AI15" s="579"/>
    </row>
    <row r="16" spans="2:37" ht="18" customHeight="1">
      <c r="B16" s="579"/>
      <c r="C16" s="579"/>
      <c r="D16" s="579"/>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580"/>
      <c r="AG16" s="578"/>
      <c r="AH16" s="579"/>
      <c r="AI16" s="579"/>
    </row>
    <row r="17" spans="2:37" ht="18" customHeight="1">
      <c r="B17" s="579"/>
      <c r="C17" s="579"/>
      <c r="D17" s="579"/>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580"/>
      <c r="AG17" s="578"/>
      <c r="AH17" s="579"/>
      <c r="AI17" s="579"/>
    </row>
    <row r="18" spans="2:37" ht="18" customHeight="1">
      <c r="B18" s="579"/>
      <c r="C18" s="579"/>
      <c r="D18" s="579"/>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580"/>
      <c r="AG18" s="578"/>
      <c r="AH18" s="579"/>
      <c r="AI18" s="579"/>
    </row>
    <row r="19" spans="2:37" ht="18" customHeight="1">
      <c r="B19" s="579"/>
      <c r="C19" s="579"/>
      <c r="D19" s="579"/>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580"/>
      <c r="AG19" s="578"/>
      <c r="AH19" s="579"/>
      <c r="AI19" s="579"/>
    </row>
    <row r="20" spans="2:37" ht="18" customHeight="1">
      <c r="B20" s="579"/>
      <c r="C20" s="579"/>
      <c r="D20" s="579"/>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580"/>
      <c r="AG20" s="578"/>
      <c r="AH20" s="579"/>
      <c r="AI20" s="579"/>
    </row>
    <row r="21" spans="2:37" ht="18" customHeight="1">
      <c r="B21" s="579"/>
      <c r="C21" s="579"/>
      <c r="D21" s="579"/>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580"/>
      <c r="AG21" s="578"/>
      <c r="AH21" s="579"/>
      <c r="AI21" s="579"/>
    </row>
    <row r="22" spans="2:37" ht="18" customHeight="1">
      <c r="B22" s="579"/>
      <c r="C22" s="579"/>
      <c r="D22" s="579"/>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578"/>
      <c r="AH22" s="579"/>
      <c r="AI22" s="579"/>
    </row>
    <row r="23" spans="2:37" ht="18" customHeight="1">
      <c r="B23" s="579"/>
      <c r="C23" s="579"/>
      <c r="D23" s="579"/>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578"/>
      <c r="AH23" s="579"/>
      <c r="AI23" s="579"/>
    </row>
    <row r="24" spans="2:37" ht="18" customHeight="1" thickBot="1">
      <c r="B24" s="581"/>
      <c r="D24" s="581"/>
      <c r="E24" s="745"/>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578"/>
      <c r="AH24" s="579"/>
      <c r="AI24" s="579"/>
    </row>
    <row r="25" spans="2:37" ht="18" customHeight="1" thickTop="1">
      <c r="B25" s="1930" t="s">
        <v>979</v>
      </c>
      <c r="C25" s="1932" t="s">
        <v>980</v>
      </c>
      <c r="D25" s="1932"/>
      <c r="E25" s="748"/>
      <c r="F25" s="748"/>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I25" s="59"/>
    </row>
    <row r="26" spans="2:37" ht="30" customHeight="1">
      <c r="B26" s="1931"/>
      <c r="C26" s="1931" t="s">
        <v>981</v>
      </c>
      <c r="D26" s="1931"/>
      <c r="E26" s="582"/>
      <c r="F26" s="582"/>
      <c r="G26" s="582"/>
      <c r="H26" s="582"/>
      <c r="I26" s="582"/>
      <c r="J26" s="582"/>
      <c r="K26" s="582"/>
      <c r="L26" s="582"/>
      <c r="M26" s="582"/>
      <c r="N26" s="582"/>
      <c r="O26" s="582"/>
      <c r="P26" s="582"/>
      <c r="Q26" s="582"/>
      <c r="R26" s="582"/>
      <c r="S26" s="582"/>
      <c r="T26" s="582"/>
      <c r="U26" s="582"/>
      <c r="V26" s="582"/>
      <c r="W26" s="582"/>
      <c r="X26" s="582"/>
      <c r="Y26" s="582"/>
      <c r="Z26" s="582"/>
      <c r="AA26" s="582"/>
      <c r="AB26" s="582"/>
      <c r="AC26" s="582"/>
      <c r="AD26" s="582"/>
      <c r="AE26" s="582"/>
      <c r="AF26" s="582"/>
      <c r="AI26" s="472"/>
    </row>
    <row r="27" spans="2:37" ht="8.25" customHeight="1">
      <c r="B27" s="583"/>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I27" s="472"/>
    </row>
    <row r="28" spans="2:37">
      <c r="B28" s="585" t="s">
        <v>982</v>
      </c>
      <c r="E28" s="586"/>
      <c r="AI28" s="587"/>
      <c r="AJ28" s="588"/>
      <c r="AK28" s="588"/>
    </row>
    <row r="29" spans="2:37" ht="6" customHeight="1">
      <c r="B29" s="585"/>
      <c r="AI29" s="472"/>
    </row>
    <row r="30" spans="2:37">
      <c r="B30" s="585" t="s">
        <v>983</v>
      </c>
      <c r="AI30" s="472"/>
    </row>
    <row r="31" spans="2:37">
      <c r="B31" s="585" t="s">
        <v>984</v>
      </c>
      <c r="AI31" s="472"/>
    </row>
    <row r="32" spans="2:37" ht="6.75" customHeight="1">
      <c r="B32" s="585"/>
      <c r="AI32" s="472"/>
    </row>
    <row r="33" spans="2:35">
      <c r="B33" s="585" t="s">
        <v>985</v>
      </c>
      <c r="AI33" s="472"/>
    </row>
    <row r="34" spans="2:35">
      <c r="B34" s="585" t="s">
        <v>984</v>
      </c>
      <c r="AI34" s="472"/>
    </row>
    <row r="35" spans="2:35" ht="6.75" customHeight="1">
      <c r="B35" s="585"/>
      <c r="AI35" s="472"/>
    </row>
    <row r="36" spans="2:35">
      <c r="B36" s="585" t="s">
        <v>986</v>
      </c>
      <c r="AI36" s="472"/>
    </row>
    <row r="37" spans="2:35">
      <c r="B37" s="585" t="s">
        <v>984</v>
      </c>
      <c r="AI37" s="472"/>
    </row>
    <row r="38" spans="2:35" ht="6" customHeight="1">
      <c r="B38" s="589"/>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1"/>
    </row>
    <row r="39" spans="2:35" ht="6" customHeight="1">
      <c r="B39" s="569"/>
      <c r="C39" s="58"/>
    </row>
    <row r="40" spans="2:35" ht="6.75" customHeight="1">
      <c r="B40" s="569"/>
    </row>
    <row r="41" spans="2:35">
      <c r="B41" s="738" t="s">
        <v>987</v>
      </c>
    </row>
    <row r="42" spans="2:35">
      <c r="B42" s="738" t="s">
        <v>988</v>
      </c>
    </row>
    <row r="43" spans="2:35">
      <c r="B43" s="738" t="s">
        <v>989</v>
      </c>
    </row>
    <row r="44" spans="2:35">
      <c r="B44" s="738" t="s">
        <v>990</v>
      </c>
    </row>
    <row r="45" spans="2:35">
      <c r="B45" s="738" t="s">
        <v>991</v>
      </c>
    </row>
    <row r="46" spans="2:35">
      <c r="B46" s="738" t="s">
        <v>1686</v>
      </c>
    </row>
    <row r="47" spans="2:35">
      <c r="B47" s="738" t="s">
        <v>992</v>
      </c>
    </row>
    <row r="48" spans="2:35">
      <c r="B48" s="738" t="s">
        <v>993</v>
      </c>
    </row>
    <row r="49" spans="2:2">
      <c r="B49" s="738" t="s">
        <v>994</v>
      </c>
    </row>
    <row r="50" spans="2:2">
      <c r="B50" s="738" t="s">
        <v>995</v>
      </c>
    </row>
    <row r="51" spans="2:2" ht="14.4">
      <c r="B51" s="590" t="s">
        <v>996</v>
      </c>
    </row>
    <row r="52" spans="2:2">
      <c r="B52" s="738" t="s">
        <v>997</v>
      </c>
    </row>
    <row r="53" spans="2:2">
      <c r="B53" s="738" t="s">
        <v>998</v>
      </c>
    </row>
    <row r="54" spans="2:2">
      <c r="B54" s="738" t="s">
        <v>999</v>
      </c>
    </row>
    <row r="55" spans="2:2">
      <c r="B55" s="738" t="s">
        <v>1000</v>
      </c>
    </row>
    <row r="56" spans="2:2">
      <c r="B56" s="738" t="s">
        <v>1687</v>
      </c>
    </row>
    <row r="57" spans="2:2">
      <c r="B57" s="738" t="s">
        <v>1001</v>
      </c>
    </row>
    <row r="58" spans="2:2">
      <c r="B58" s="738" t="s">
        <v>1002</v>
      </c>
    </row>
    <row r="59" spans="2:2">
      <c r="B59" s="738" t="s">
        <v>1003</v>
      </c>
    </row>
    <row r="60" spans="2:2">
      <c r="B60" s="738" t="s">
        <v>1004</v>
      </c>
    </row>
    <row r="61" spans="2:2">
      <c r="B61" s="738" t="s">
        <v>1005</v>
      </c>
    </row>
    <row r="62" spans="2:2">
      <c r="B62" s="738"/>
    </row>
    <row r="63" spans="2:2">
      <c r="B63" s="738"/>
    </row>
    <row r="64" spans="2:2">
      <c r="B64" s="738"/>
    </row>
    <row r="65" spans="2:2">
      <c r="B65" s="738"/>
    </row>
    <row r="66" spans="2:2">
      <c r="B66" s="738"/>
    </row>
    <row r="67" spans="2:2">
      <c r="B67" s="738"/>
    </row>
    <row r="68" spans="2:2">
      <c r="B68" s="738"/>
    </row>
    <row r="69" spans="2:2">
      <c r="B69" s="738"/>
    </row>
    <row r="70" spans="2:2">
      <c r="B70" s="738"/>
    </row>
    <row r="71" spans="2:2">
      <c r="B71" s="738"/>
    </row>
    <row r="72" spans="2:2">
      <c r="B72" s="738"/>
    </row>
    <row r="73" spans="2:2">
      <c r="B73" s="738"/>
    </row>
    <row r="74" spans="2:2">
      <c r="B74" s="738"/>
    </row>
    <row r="75" spans="2:2">
      <c r="B75" s="738"/>
    </row>
    <row r="76" spans="2:2">
      <c r="B76" s="738"/>
    </row>
    <row r="77" spans="2:2">
      <c r="B77" s="738"/>
    </row>
    <row r="78" spans="2:2">
      <c r="B78" s="738"/>
    </row>
    <row r="79" spans="2:2">
      <c r="B79" s="738"/>
    </row>
    <row r="80" spans="2:2">
      <c r="B80" s="738"/>
    </row>
    <row r="81" spans="2:12">
      <c r="B81" s="738"/>
    </row>
    <row r="82" spans="2:12">
      <c r="B82" s="738"/>
      <c r="L82" s="964"/>
    </row>
    <row r="83" spans="2:12">
      <c r="B83" s="738"/>
    </row>
    <row r="84" spans="2:12">
      <c r="B84" s="738"/>
    </row>
    <row r="85" spans="2:12">
      <c r="B85" s="738"/>
    </row>
    <row r="86" spans="2:12">
      <c r="B86" s="738"/>
    </row>
    <row r="87" spans="2:12">
      <c r="B87" s="738"/>
    </row>
    <row r="88" spans="2:12">
      <c r="B88" s="738"/>
    </row>
    <row r="89" spans="2:12">
      <c r="B89" s="73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3"/>
  <printOptions horizontalCentered="1"/>
  <pageMargins left="0.23622047244094491" right="0.23622047244094491" top="0.74803149606299213" bottom="0.74803149606299213" header="0.31496062992125984" footer="0.31496062992125984"/>
  <pageSetup paperSize="9" scale="89" fitToHeight="0" orientation="landscape" cellComments="asDisplayed" r:id="rId1"/>
  <headerFooter alignWithMargins="0"/>
  <rowBreaks count="2" manualBreakCount="2">
    <brk id="39" max="34" man="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D5E7-67C9-4E76-9395-3078944C4E37}">
  <sheetPr>
    <tabColor rgb="FFFFFF00"/>
  </sheetPr>
  <dimension ref="A1:X965"/>
  <sheetViews>
    <sheetView view="pageBreakPreview" zoomScale="70" zoomScaleNormal="100" zoomScaleSheetLayoutView="70" workbookViewId="0"/>
  </sheetViews>
  <sheetFormatPr defaultColWidth="9" defaultRowHeight="13.2"/>
  <cols>
    <col min="1" max="1" width="1.6640625" style="926" customWidth="1"/>
    <col min="2" max="2" width="9.6640625" style="926" customWidth="1"/>
    <col min="3" max="3" width="8.6640625" style="926" customWidth="1"/>
    <col min="4" max="4" width="5.6640625" style="926" customWidth="1"/>
    <col min="5" max="6" width="15.6640625" style="926" customWidth="1"/>
    <col min="7" max="7" width="5.6640625" style="926" customWidth="1"/>
    <col min="8" max="8" width="16.6640625" style="926" customWidth="1"/>
    <col min="9" max="9" width="5.6640625" style="926" customWidth="1"/>
    <col min="10" max="10" width="15.6640625" style="926" customWidth="1"/>
    <col min="11" max="11" width="5.6640625" style="926" customWidth="1"/>
    <col min="12" max="12" width="3.109375" style="926" customWidth="1"/>
    <col min="13" max="18" width="4.6640625" style="926" customWidth="1"/>
    <col min="19" max="19" width="1.6640625" style="926" customWidth="1"/>
    <col min="20" max="21" width="9" style="926"/>
    <col min="22" max="22" width="18.44140625" style="926" bestFit="1" customWidth="1"/>
    <col min="23" max="23" width="29.88671875" style="926" bestFit="1" customWidth="1"/>
    <col min="24" max="24" width="30.33203125" style="926" bestFit="1" customWidth="1"/>
    <col min="25" max="256" width="9" style="926"/>
    <col min="257" max="257" width="1.6640625" style="926" customWidth="1"/>
    <col min="258" max="258" width="9.6640625" style="926" customWidth="1"/>
    <col min="259" max="259" width="8.6640625" style="926" customWidth="1"/>
    <col min="260" max="260" width="5.6640625" style="926" customWidth="1"/>
    <col min="261" max="262" width="15.6640625" style="926" customWidth="1"/>
    <col min="263" max="263" width="5.6640625" style="926" customWidth="1"/>
    <col min="264" max="264" width="16.6640625" style="926" customWidth="1"/>
    <col min="265" max="265" width="5.6640625" style="926" customWidth="1"/>
    <col min="266" max="266" width="15.6640625" style="926" customWidth="1"/>
    <col min="267" max="267" width="5.6640625" style="926" customWidth="1"/>
    <col min="268" max="268" width="3.109375" style="926" customWidth="1"/>
    <col min="269" max="274" width="4.6640625" style="926" customWidth="1"/>
    <col min="275" max="275" width="1.6640625" style="926" customWidth="1"/>
    <col min="276" max="277" width="9" style="926"/>
    <col min="278" max="278" width="18.44140625" style="926" bestFit="1" customWidth="1"/>
    <col min="279" max="279" width="29.88671875" style="926" bestFit="1" customWidth="1"/>
    <col min="280" max="280" width="30.33203125" style="926" bestFit="1" customWidth="1"/>
    <col min="281" max="512" width="9" style="926"/>
    <col min="513" max="513" width="1.6640625" style="926" customWidth="1"/>
    <col min="514" max="514" width="9.6640625" style="926" customWidth="1"/>
    <col min="515" max="515" width="8.6640625" style="926" customWidth="1"/>
    <col min="516" max="516" width="5.6640625" style="926" customWidth="1"/>
    <col min="517" max="518" width="15.6640625" style="926" customWidth="1"/>
    <col min="519" max="519" width="5.6640625" style="926" customWidth="1"/>
    <col min="520" max="520" width="16.6640625" style="926" customWidth="1"/>
    <col min="521" max="521" width="5.6640625" style="926" customWidth="1"/>
    <col min="522" max="522" width="15.6640625" style="926" customWidth="1"/>
    <col min="523" max="523" width="5.6640625" style="926" customWidth="1"/>
    <col min="524" max="524" width="3.109375" style="926" customWidth="1"/>
    <col min="525" max="530" width="4.6640625" style="926" customWidth="1"/>
    <col min="531" max="531" width="1.6640625" style="926" customWidth="1"/>
    <col min="532" max="533" width="9" style="926"/>
    <col min="534" max="534" width="18.44140625" style="926" bestFit="1" customWidth="1"/>
    <col min="535" max="535" width="29.88671875" style="926" bestFit="1" customWidth="1"/>
    <col min="536" max="536" width="30.33203125" style="926" bestFit="1" customWidth="1"/>
    <col min="537" max="768" width="9" style="926"/>
    <col min="769" max="769" width="1.6640625" style="926" customWidth="1"/>
    <col min="770" max="770" width="9.6640625" style="926" customWidth="1"/>
    <col min="771" max="771" width="8.6640625" style="926" customWidth="1"/>
    <col min="772" max="772" width="5.6640625" style="926" customWidth="1"/>
    <col min="773" max="774" width="15.6640625" style="926" customWidth="1"/>
    <col min="775" max="775" width="5.6640625" style="926" customWidth="1"/>
    <col min="776" max="776" width="16.6640625" style="926" customWidth="1"/>
    <col min="777" max="777" width="5.6640625" style="926" customWidth="1"/>
    <col min="778" max="778" width="15.6640625" style="926" customWidth="1"/>
    <col min="779" max="779" width="5.6640625" style="926" customWidth="1"/>
    <col min="780" max="780" width="3.109375" style="926" customWidth="1"/>
    <col min="781" max="786" width="4.6640625" style="926" customWidth="1"/>
    <col min="787" max="787" width="1.6640625" style="926" customWidth="1"/>
    <col min="788" max="789" width="9" style="926"/>
    <col min="790" max="790" width="18.44140625" style="926" bestFit="1" customWidth="1"/>
    <col min="791" max="791" width="29.88671875" style="926" bestFit="1" customWidth="1"/>
    <col min="792" max="792" width="30.33203125" style="926" bestFit="1" customWidth="1"/>
    <col min="793" max="1024" width="9" style="926"/>
    <col min="1025" max="1025" width="1.6640625" style="926" customWidth="1"/>
    <col min="1026" max="1026" width="9.6640625" style="926" customWidth="1"/>
    <col min="1027" max="1027" width="8.6640625" style="926" customWidth="1"/>
    <col min="1028" max="1028" width="5.6640625" style="926" customWidth="1"/>
    <col min="1029" max="1030" width="15.6640625" style="926" customWidth="1"/>
    <col min="1031" max="1031" width="5.6640625" style="926" customWidth="1"/>
    <col min="1032" max="1032" width="16.6640625" style="926" customWidth="1"/>
    <col min="1033" max="1033" width="5.6640625" style="926" customWidth="1"/>
    <col min="1034" max="1034" width="15.6640625" style="926" customWidth="1"/>
    <col min="1035" max="1035" width="5.6640625" style="926" customWidth="1"/>
    <col min="1036" max="1036" width="3.109375" style="926" customWidth="1"/>
    <col min="1037" max="1042" width="4.6640625" style="926" customWidth="1"/>
    <col min="1043" max="1043" width="1.6640625" style="926" customWidth="1"/>
    <col min="1044" max="1045" width="9" style="926"/>
    <col min="1046" max="1046" width="18.44140625" style="926" bestFit="1" customWidth="1"/>
    <col min="1047" max="1047" width="29.88671875" style="926" bestFit="1" customWidth="1"/>
    <col min="1048" max="1048" width="30.33203125" style="926" bestFit="1" customWidth="1"/>
    <col min="1049" max="1280" width="9" style="926"/>
    <col min="1281" max="1281" width="1.6640625" style="926" customWidth="1"/>
    <col min="1282" max="1282" width="9.6640625" style="926" customWidth="1"/>
    <col min="1283" max="1283" width="8.6640625" style="926" customWidth="1"/>
    <col min="1284" max="1284" width="5.6640625" style="926" customWidth="1"/>
    <col min="1285" max="1286" width="15.6640625" style="926" customWidth="1"/>
    <col min="1287" max="1287" width="5.6640625" style="926" customWidth="1"/>
    <col min="1288" max="1288" width="16.6640625" style="926" customWidth="1"/>
    <col min="1289" max="1289" width="5.6640625" style="926" customWidth="1"/>
    <col min="1290" max="1290" width="15.6640625" style="926" customWidth="1"/>
    <col min="1291" max="1291" width="5.6640625" style="926" customWidth="1"/>
    <col min="1292" max="1292" width="3.109375" style="926" customWidth="1"/>
    <col min="1293" max="1298" width="4.6640625" style="926" customWidth="1"/>
    <col min="1299" max="1299" width="1.6640625" style="926" customWidth="1"/>
    <col min="1300" max="1301" width="9" style="926"/>
    <col min="1302" max="1302" width="18.44140625" style="926" bestFit="1" customWidth="1"/>
    <col min="1303" max="1303" width="29.88671875" style="926" bestFit="1" customWidth="1"/>
    <col min="1304" max="1304" width="30.33203125" style="926" bestFit="1" customWidth="1"/>
    <col min="1305" max="1536" width="9" style="926"/>
    <col min="1537" max="1537" width="1.6640625" style="926" customWidth="1"/>
    <col min="1538" max="1538" width="9.6640625" style="926" customWidth="1"/>
    <col min="1539" max="1539" width="8.6640625" style="926" customWidth="1"/>
    <col min="1540" max="1540" width="5.6640625" style="926" customWidth="1"/>
    <col min="1541" max="1542" width="15.6640625" style="926" customWidth="1"/>
    <col min="1543" max="1543" width="5.6640625" style="926" customWidth="1"/>
    <col min="1544" max="1544" width="16.6640625" style="926" customWidth="1"/>
    <col min="1545" max="1545" width="5.6640625" style="926" customWidth="1"/>
    <col min="1546" max="1546" width="15.6640625" style="926" customWidth="1"/>
    <col min="1547" max="1547" width="5.6640625" style="926" customWidth="1"/>
    <col min="1548" max="1548" width="3.109375" style="926" customWidth="1"/>
    <col min="1549" max="1554" width="4.6640625" style="926" customWidth="1"/>
    <col min="1555" max="1555" width="1.6640625" style="926" customWidth="1"/>
    <col min="1556" max="1557" width="9" style="926"/>
    <col min="1558" max="1558" width="18.44140625" style="926" bestFit="1" customWidth="1"/>
    <col min="1559" max="1559" width="29.88671875" style="926" bestFit="1" customWidth="1"/>
    <col min="1560" max="1560" width="30.33203125" style="926" bestFit="1" customWidth="1"/>
    <col min="1561" max="1792" width="9" style="926"/>
    <col min="1793" max="1793" width="1.6640625" style="926" customWidth="1"/>
    <col min="1794" max="1794" width="9.6640625" style="926" customWidth="1"/>
    <col min="1795" max="1795" width="8.6640625" style="926" customWidth="1"/>
    <col min="1796" max="1796" width="5.6640625" style="926" customWidth="1"/>
    <col min="1797" max="1798" width="15.6640625" style="926" customWidth="1"/>
    <col min="1799" max="1799" width="5.6640625" style="926" customWidth="1"/>
    <col min="1800" max="1800" width="16.6640625" style="926" customWidth="1"/>
    <col min="1801" max="1801" width="5.6640625" style="926" customWidth="1"/>
    <col min="1802" max="1802" width="15.6640625" style="926" customWidth="1"/>
    <col min="1803" max="1803" width="5.6640625" style="926" customWidth="1"/>
    <col min="1804" max="1804" width="3.109375" style="926" customWidth="1"/>
    <col min="1805" max="1810" width="4.6640625" style="926" customWidth="1"/>
    <col min="1811" max="1811" width="1.6640625" style="926" customWidth="1"/>
    <col min="1812" max="1813" width="9" style="926"/>
    <col min="1814" max="1814" width="18.44140625" style="926" bestFit="1" customWidth="1"/>
    <col min="1815" max="1815" width="29.88671875" style="926" bestFit="1" customWidth="1"/>
    <col min="1816" max="1816" width="30.33203125" style="926" bestFit="1" customWidth="1"/>
    <col min="1817" max="2048" width="9" style="926"/>
    <col min="2049" max="2049" width="1.6640625" style="926" customWidth="1"/>
    <col min="2050" max="2050" width="9.6640625" style="926" customWidth="1"/>
    <col min="2051" max="2051" width="8.6640625" style="926" customWidth="1"/>
    <col min="2052" max="2052" width="5.6640625" style="926" customWidth="1"/>
    <col min="2053" max="2054" width="15.6640625" style="926" customWidth="1"/>
    <col min="2055" max="2055" width="5.6640625" style="926" customWidth="1"/>
    <col min="2056" max="2056" width="16.6640625" style="926" customWidth="1"/>
    <col min="2057" max="2057" width="5.6640625" style="926" customWidth="1"/>
    <col min="2058" max="2058" width="15.6640625" style="926" customWidth="1"/>
    <col min="2059" max="2059" width="5.6640625" style="926" customWidth="1"/>
    <col min="2060" max="2060" width="3.109375" style="926" customWidth="1"/>
    <col min="2061" max="2066" width="4.6640625" style="926" customWidth="1"/>
    <col min="2067" max="2067" width="1.6640625" style="926" customWidth="1"/>
    <col min="2068" max="2069" width="9" style="926"/>
    <col min="2070" max="2070" width="18.44140625" style="926" bestFit="1" customWidth="1"/>
    <col min="2071" max="2071" width="29.88671875" style="926" bestFit="1" customWidth="1"/>
    <col min="2072" max="2072" width="30.33203125" style="926" bestFit="1" customWidth="1"/>
    <col min="2073" max="2304" width="9" style="926"/>
    <col min="2305" max="2305" width="1.6640625" style="926" customWidth="1"/>
    <col min="2306" max="2306" width="9.6640625" style="926" customWidth="1"/>
    <col min="2307" max="2307" width="8.6640625" style="926" customWidth="1"/>
    <col min="2308" max="2308" width="5.6640625" style="926" customWidth="1"/>
    <col min="2309" max="2310" width="15.6640625" style="926" customWidth="1"/>
    <col min="2311" max="2311" width="5.6640625" style="926" customWidth="1"/>
    <col min="2312" max="2312" width="16.6640625" style="926" customWidth="1"/>
    <col min="2313" max="2313" width="5.6640625" style="926" customWidth="1"/>
    <col min="2314" max="2314" width="15.6640625" style="926" customWidth="1"/>
    <col min="2315" max="2315" width="5.6640625" style="926" customWidth="1"/>
    <col min="2316" max="2316" width="3.109375" style="926" customWidth="1"/>
    <col min="2317" max="2322" width="4.6640625" style="926" customWidth="1"/>
    <col min="2323" max="2323" width="1.6640625" style="926" customWidth="1"/>
    <col min="2324" max="2325" width="9" style="926"/>
    <col min="2326" max="2326" width="18.44140625" style="926" bestFit="1" customWidth="1"/>
    <col min="2327" max="2327" width="29.88671875" style="926" bestFit="1" customWidth="1"/>
    <col min="2328" max="2328" width="30.33203125" style="926" bestFit="1" customWidth="1"/>
    <col min="2329" max="2560" width="9" style="926"/>
    <col min="2561" max="2561" width="1.6640625" style="926" customWidth="1"/>
    <col min="2562" max="2562" width="9.6640625" style="926" customWidth="1"/>
    <col min="2563" max="2563" width="8.6640625" style="926" customWidth="1"/>
    <col min="2564" max="2564" width="5.6640625" style="926" customWidth="1"/>
    <col min="2565" max="2566" width="15.6640625" style="926" customWidth="1"/>
    <col min="2567" max="2567" width="5.6640625" style="926" customWidth="1"/>
    <col min="2568" max="2568" width="16.6640625" style="926" customWidth="1"/>
    <col min="2569" max="2569" width="5.6640625" style="926" customWidth="1"/>
    <col min="2570" max="2570" width="15.6640625" style="926" customWidth="1"/>
    <col min="2571" max="2571" width="5.6640625" style="926" customWidth="1"/>
    <col min="2572" max="2572" width="3.109375" style="926" customWidth="1"/>
    <col min="2573" max="2578" width="4.6640625" style="926" customWidth="1"/>
    <col min="2579" max="2579" width="1.6640625" style="926" customWidth="1"/>
    <col min="2580" max="2581" width="9" style="926"/>
    <col min="2582" max="2582" width="18.44140625" style="926" bestFit="1" customWidth="1"/>
    <col min="2583" max="2583" width="29.88671875" style="926" bestFit="1" customWidth="1"/>
    <col min="2584" max="2584" width="30.33203125" style="926" bestFit="1" customWidth="1"/>
    <col min="2585" max="2816" width="9" style="926"/>
    <col min="2817" max="2817" width="1.6640625" style="926" customWidth="1"/>
    <col min="2818" max="2818" width="9.6640625" style="926" customWidth="1"/>
    <col min="2819" max="2819" width="8.6640625" style="926" customWidth="1"/>
    <col min="2820" max="2820" width="5.6640625" style="926" customWidth="1"/>
    <col min="2821" max="2822" width="15.6640625" style="926" customWidth="1"/>
    <col min="2823" max="2823" width="5.6640625" style="926" customWidth="1"/>
    <col min="2824" max="2824" width="16.6640625" style="926" customWidth="1"/>
    <col min="2825" max="2825" width="5.6640625" style="926" customWidth="1"/>
    <col min="2826" max="2826" width="15.6640625" style="926" customWidth="1"/>
    <col min="2827" max="2827" width="5.6640625" style="926" customWidth="1"/>
    <col min="2828" max="2828" width="3.109375" style="926" customWidth="1"/>
    <col min="2829" max="2834" width="4.6640625" style="926" customWidth="1"/>
    <col min="2835" max="2835" width="1.6640625" style="926" customWidth="1"/>
    <col min="2836" max="2837" width="9" style="926"/>
    <col min="2838" max="2838" width="18.44140625" style="926" bestFit="1" customWidth="1"/>
    <col min="2839" max="2839" width="29.88671875" style="926" bestFit="1" customWidth="1"/>
    <col min="2840" max="2840" width="30.33203125" style="926" bestFit="1" customWidth="1"/>
    <col min="2841" max="3072" width="9" style="926"/>
    <col min="3073" max="3073" width="1.6640625" style="926" customWidth="1"/>
    <col min="3074" max="3074" width="9.6640625" style="926" customWidth="1"/>
    <col min="3075" max="3075" width="8.6640625" style="926" customWidth="1"/>
    <col min="3076" max="3076" width="5.6640625" style="926" customWidth="1"/>
    <col min="3077" max="3078" width="15.6640625" style="926" customWidth="1"/>
    <col min="3079" max="3079" width="5.6640625" style="926" customWidth="1"/>
    <col min="3080" max="3080" width="16.6640625" style="926" customWidth="1"/>
    <col min="3081" max="3081" width="5.6640625" style="926" customWidth="1"/>
    <col min="3082" max="3082" width="15.6640625" style="926" customWidth="1"/>
    <col min="3083" max="3083" width="5.6640625" style="926" customWidth="1"/>
    <col min="3084" max="3084" width="3.109375" style="926" customWidth="1"/>
    <col min="3085" max="3090" width="4.6640625" style="926" customWidth="1"/>
    <col min="3091" max="3091" width="1.6640625" style="926" customWidth="1"/>
    <col min="3092" max="3093" width="9" style="926"/>
    <col min="3094" max="3094" width="18.44140625" style="926" bestFit="1" customWidth="1"/>
    <col min="3095" max="3095" width="29.88671875" style="926" bestFit="1" customWidth="1"/>
    <col min="3096" max="3096" width="30.33203125" style="926" bestFit="1" customWidth="1"/>
    <col min="3097" max="3328" width="9" style="926"/>
    <col min="3329" max="3329" width="1.6640625" style="926" customWidth="1"/>
    <col min="3330" max="3330" width="9.6640625" style="926" customWidth="1"/>
    <col min="3331" max="3331" width="8.6640625" style="926" customWidth="1"/>
    <col min="3332" max="3332" width="5.6640625" style="926" customWidth="1"/>
    <col min="3333" max="3334" width="15.6640625" style="926" customWidth="1"/>
    <col min="3335" max="3335" width="5.6640625" style="926" customWidth="1"/>
    <col min="3336" max="3336" width="16.6640625" style="926" customWidth="1"/>
    <col min="3337" max="3337" width="5.6640625" style="926" customWidth="1"/>
    <col min="3338" max="3338" width="15.6640625" style="926" customWidth="1"/>
    <col min="3339" max="3339" width="5.6640625" style="926" customWidth="1"/>
    <col min="3340" max="3340" width="3.109375" style="926" customWidth="1"/>
    <col min="3341" max="3346" width="4.6640625" style="926" customWidth="1"/>
    <col min="3347" max="3347" width="1.6640625" style="926" customWidth="1"/>
    <col min="3348" max="3349" width="9" style="926"/>
    <col min="3350" max="3350" width="18.44140625" style="926" bestFit="1" customWidth="1"/>
    <col min="3351" max="3351" width="29.88671875" style="926" bestFit="1" customWidth="1"/>
    <col min="3352" max="3352" width="30.33203125" style="926" bestFit="1" customWidth="1"/>
    <col min="3353" max="3584" width="9" style="926"/>
    <col min="3585" max="3585" width="1.6640625" style="926" customWidth="1"/>
    <col min="3586" max="3586" width="9.6640625" style="926" customWidth="1"/>
    <col min="3587" max="3587" width="8.6640625" style="926" customWidth="1"/>
    <col min="3588" max="3588" width="5.6640625" style="926" customWidth="1"/>
    <col min="3589" max="3590" width="15.6640625" style="926" customWidth="1"/>
    <col min="3591" max="3591" width="5.6640625" style="926" customWidth="1"/>
    <col min="3592" max="3592" width="16.6640625" style="926" customWidth="1"/>
    <col min="3593" max="3593" width="5.6640625" style="926" customWidth="1"/>
    <col min="3594" max="3594" width="15.6640625" style="926" customWidth="1"/>
    <col min="3595" max="3595" width="5.6640625" style="926" customWidth="1"/>
    <col min="3596" max="3596" width="3.109375" style="926" customWidth="1"/>
    <col min="3597" max="3602" width="4.6640625" style="926" customWidth="1"/>
    <col min="3603" max="3603" width="1.6640625" style="926" customWidth="1"/>
    <col min="3604" max="3605" width="9" style="926"/>
    <col min="3606" max="3606" width="18.44140625" style="926" bestFit="1" customWidth="1"/>
    <col min="3607" max="3607" width="29.88671875" style="926" bestFit="1" customWidth="1"/>
    <col min="3608" max="3608" width="30.33203125" style="926" bestFit="1" customWidth="1"/>
    <col min="3609" max="3840" width="9" style="926"/>
    <col min="3841" max="3841" width="1.6640625" style="926" customWidth="1"/>
    <col min="3842" max="3842" width="9.6640625" style="926" customWidth="1"/>
    <col min="3843" max="3843" width="8.6640625" style="926" customWidth="1"/>
    <col min="3844" max="3844" width="5.6640625" style="926" customWidth="1"/>
    <col min="3845" max="3846" width="15.6640625" style="926" customWidth="1"/>
    <col min="3847" max="3847" width="5.6640625" style="926" customWidth="1"/>
    <col min="3848" max="3848" width="16.6640625" style="926" customWidth="1"/>
    <col min="3849" max="3849" width="5.6640625" style="926" customWidth="1"/>
    <col min="3850" max="3850" width="15.6640625" style="926" customWidth="1"/>
    <col min="3851" max="3851" width="5.6640625" style="926" customWidth="1"/>
    <col min="3852" max="3852" width="3.109375" style="926" customWidth="1"/>
    <col min="3853" max="3858" width="4.6640625" style="926" customWidth="1"/>
    <col min="3859" max="3859" width="1.6640625" style="926" customWidth="1"/>
    <col min="3860" max="3861" width="9" style="926"/>
    <col min="3862" max="3862" width="18.44140625" style="926" bestFit="1" customWidth="1"/>
    <col min="3863" max="3863" width="29.88671875" style="926" bestFit="1" customWidth="1"/>
    <col min="3864" max="3864" width="30.33203125" style="926" bestFit="1" customWidth="1"/>
    <col min="3865" max="4096" width="9" style="926"/>
    <col min="4097" max="4097" width="1.6640625" style="926" customWidth="1"/>
    <col min="4098" max="4098" width="9.6640625" style="926" customWidth="1"/>
    <col min="4099" max="4099" width="8.6640625" style="926" customWidth="1"/>
    <col min="4100" max="4100" width="5.6640625" style="926" customWidth="1"/>
    <col min="4101" max="4102" width="15.6640625" style="926" customWidth="1"/>
    <col min="4103" max="4103" width="5.6640625" style="926" customWidth="1"/>
    <col min="4104" max="4104" width="16.6640625" style="926" customWidth="1"/>
    <col min="4105" max="4105" width="5.6640625" style="926" customWidth="1"/>
    <col min="4106" max="4106" width="15.6640625" style="926" customWidth="1"/>
    <col min="4107" max="4107" width="5.6640625" style="926" customWidth="1"/>
    <col min="4108" max="4108" width="3.109375" style="926" customWidth="1"/>
    <col min="4109" max="4114" width="4.6640625" style="926" customWidth="1"/>
    <col min="4115" max="4115" width="1.6640625" style="926" customWidth="1"/>
    <col min="4116" max="4117" width="9" style="926"/>
    <col min="4118" max="4118" width="18.44140625" style="926" bestFit="1" customWidth="1"/>
    <col min="4119" max="4119" width="29.88671875" style="926" bestFit="1" customWidth="1"/>
    <col min="4120" max="4120" width="30.33203125" style="926" bestFit="1" customWidth="1"/>
    <col min="4121" max="4352" width="9" style="926"/>
    <col min="4353" max="4353" width="1.6640625" style="926" customWidth="1"/>
    <col min="4354" max="4354" width="9.6640625" style="926" customWidth="1"/>
    <col min="4355" max="4355" width="8.6640625" style="926" customWidth="1"/>
    <col min="4356" max="4356" width="5.6640625" style="926" customWidth="1"/>
    <col min="4357" max="4358" width="15.6640625" style="926" customWidth="1"/>
    <col min="4359" max="4359" width="5.6640625" style="926" customWidth="1"/>
    <col min="4360" max="4360" width="16.6640625" style="926" customWidth="1"/>
    <col min="4361" max="4361" width="5.6640625" style="926" customWidth="1"/>
    <col min="4362" max="4362" width="15.6640625" style="926" customWidth="1"/>
    <col min="4363" max="4363" width="5.6640625" style="926" customWidth="1"/>
    <col min="4364" max="4364" width="3.109375" style="926" customWidth="1"/>
    <col min="4365" max="4370" width="4.6640625" style="926" customWidth="1"/>
    <col min="4371" max="4371" width="1.6640625" style="926" customWidth="1"/>
    <col min="4372" max="4373" width="9" style="926"/>
    <col min="4374" max="4374" width="18.44140625" style="926" bestFit="1" customWidth="1"/>
    <col min="4375" max="4375" width="29.88671875" style="926" bestFit="1" customWidth="1"/>
    <col min="4376" max="4376" width="30.33203125" style="926" bestFit="1" customWidth="1"/>
    <col min="4377" max="4608" width="9" style="926"/>
    <col min="4609" max="4609" width="1.6640625" style="926" customWidth="1"/>
    <col min="4610" max="4610" width="9.6640625" style="926" customWidth="1"/>
    <col min="4611" max="4611" width="8.6640625" style="926" customWidth="1"/>
    <col min="4612" max="4612" width="5.6640625" style="926" customWidth="1"/>
    <col min="4613" max="4614" width="15.6640625" style="926" customWidth="1"/>
    <col min="4615" max="4615" width="5.6640625" style="926" customWidth="1"/>
    <col min="4616" max="4616" width="16.6640625" style="926" customWidth="1"/>
    <col min="4617" max="4617" width="5.6640625" style="926" customWidth="1"/>
    <col min="4618" max="4618" width="15.6640625" style="926" customWidth="1"/>
    <col min="4619" max="4619" width="5.6640625" style="926" customWidth="1"/>
    <col min="4620" max="4620" width="3.109375" style="926" customWidth="1"/>
    <col min="4621" max="4626" width="4.6640625" style="926" customWidth="1"/>
    <col min="4627" max="4627" width="1.6640625" style="926" customWidth="1"/>
    <col min="4628" max="4629" width="9" style="926"/>
    <col min="4630" max="4630" width="18.44140625" style="926" bestFit="1" customWidth="1"/>
    <col min="4631" max="4631" width="29.88671875" style="926" bestFit="1" customWidth="1"/>
    <col min="4632" max="4632" width="30.33203125" style="926" bestFit="1" customWidth="1"/>
    <col min="4633" max="4864" width="9" style="926"/>
    <col min="4865" max="4865" width="1.6640625" style="926" customWidth="1"/>
    <col min="4866" max="4866" width="9.6640625" style="926" customWidth="1"/>
    <col min="4867" max="4867" width="8.6640625" style="926" customWidth="1"/>
    <col min="4868" max="4868" width="5.6640625" style="926" customWidth="1"/>
    <col min="4869" max="4870" width="15.6640625" style="926" customWidth="1"/>
    <col min="4871" max="4871" width="5.6640625" style="926" customWidth="1"/>
    <col min="4872" max="4872" width="16.6640625" style="926" customWidth="1"/>
    <col min="4873" max="4873" width="5.6640625" style="926" customWidth="1"/>
    <col min="4874" max="4874" width="15.6640625" style="926" customWidth="1"/>
    <col min="4875" max="4875" width="5.6640625" style="926" customWidth="1"/>
    <col min="4876" max="4876" width="3.109375" style="926" customWidth="1"/>
    <col min="4877" max="4882" width="4.6640625" style="926" customWidth="1"/>
    <col min="4883" max="4883" width="1.6640625" style="926" customWidth="1"/>
    <col min="4884" max="4885" width="9" style="926"/>
    <col min="4886" max="4886" width="18.44140625" style="926" bestFit="1" customWidth="1"/>
    <col min="4887" max="4887" width="29.88671875" style="926" bestFit="1" customWidth="1"/>
    <col min="4888" max="4888" width="30.33203125" style="926" bestFit="1" customWidth="1"/>
    <col min="4889" max="5120" width="9" style="926"/>
    <col min="5121" max="5121" width="1.6640625" style="926" customWidth="1"/>
    <col min="5122" max="5122" width="9.6640625" style="926" customWidth="1"/>
    <col min="5123" max="5123" width="8.6640625" style="926" customWidth="1"/>
    <col min="5124" max="5124" width="5.6640625" style="926" customWidth="1"/>
    <col min="5125" max="5126" width="15.6640625" style="926" customWidth="1"/>
    <col min="5127" max="5127" width="5.6640625" style="926" customWidth="1"/>
    <col min="5128" max="5128" width="16.6640625" style="926" customWidth="1"/>
    <col min="5129" max="5129" width="5.6640625" style="926" customWidth="1"/>
    <col min="5130" max="5130" width="15.6640625" style="926" customWidth="1"/>
    <col min="5131" max="5131" width="5.6640625" style="926" customWidth="1"/>
    <col min="5132" max="5132" width="3.109375" style="926" customWidth="1"/>
    <col min="5133" max="5138" width="4.6640625" style="926" customWidth="1"/>
    <col min="5139" max="5139" width="1.6640625" style="926" customWidth="1"/>
    <col min="5140" max="5141" width="9" style="926"/>
    <col min="5142" max="5142" width="18.44140625" style="926" bestFit="1" customWidth="1"/>
    <col min="5143" max="5143" width="29.88671875" style="926" bestFit="1" customWidth="1"/>
    <col min="5144" max="5144" width="30.33203125" style="926" bestFit="1" customWidth="1"/>
    <col min="5145" max="5376" width="9" style="926"/>
    <col min="5377" max="5377" width="1.6640625" style="926" customWidth="1"/>
    <col min="5378" max="5378" width="9.6640625" style="926" customWidth="1"/>
    <col min="5379" max="5379" width="8.6640625" style="926" customWidth="1"/>
    <col min="5380" max="5380" width="5.6640625" style="926" customWidth="1"/>
    <col min="5381" max="5382" width="15.6640625" style="926" customWidth="1"/>
    <col min="5383" max="5383" width="5.6640625" style="926" customWidth="1"/>
    <col min="5384" max="5384" width="16.6640625" style="926" customWidth="1"/>
    <col min="5385" max="5385" width="5.6640625" style="926" customWidth="1"/>
    <col min="5386" max="5386" width="15.6640625" style="926" customWidth="1"/>
    <col min="5387" max="5387" width="5.6640625" style="926" customWidth="1"/>
    <col min="5388" max="5388" width="3.109375" style="926" customWidth="1"/>
    <col min="5389" max="5394" width="4.6640625" style="926" customWidth="1"/>
    <col min="5395" max="5395" width="1.6640625" style="926" customWidth="1"/>
    <col min="5396" max="5397" width="9" style="926"/>
    <col min="5398" max="5398" width="18.44140625" style="926" bestFit="1" customWidth="1"/>
    <col min="5399" max="5399" width="29.88671875" style="926" bestFit="1" customWidth="1"/>
    <col min="5400" max="5400" width="30.33203125" style="926" bestFit="1" customWidth="1"/>
    <col min="5401" max="5632" width="9" style="926"/>
    <col min="5633" max="5633" width="1.6640625" style="926" customWidth="1"/>
    <col min="5634" max="5634" width="9.6640625" style="926" customWidth="1"/>
    <col min="5635" max="5635" width="8.6640625" style="926" customWidth="1"/>
    <col min="5636" max="5636" width="5.6640625" style="926" customWidth="1"/>
    <col min="5637" max="5638" width="15.6640625" style="926" customWidth="1"/>
    <col min="5639" max="5639" width="5.6640625" style="926" customWidth="1"/>
    <col min="5640" max="5640" width="16.6640625" style="926" customWidth="1"/>
    <col min="5641" max="5641" width="5.6640625" style="926" customWidth="1"/>
    <col min="5642" max="5642" width="15.6640625" style="926" customWidth="1"/>
    <col min="5643" max="5643" width="5.6640625" style="926" customWidth="1"/>
    <col min="5644" max="5644" width="3.109375" style="926" customWidth="1"/>
    <col min="5645" max="5650" width="4.6640625" style="926" customWidth="1"/>
    <col min="5651" max="5651" width="1.6640625" style="926" customWidth="1"/>
    <col min="5652" max="5653" width="9" style="926"/>
    <col min="5654" max="5654" width="18.44140625" style="926" bestFit="1" customWidth="1"/>
    <col min="5655" max="5655" width="29.88671875" style="926" bestFit="1" customWidth="1"/>
    <col min="5656" max="5656" width="30.33203125" style="926" bestFit="1" customWidth="1"/>
    <col min="5657" max="5888" width="9" style="926"/>
    <col min="5889" max="5889" width="1.6640625" style="926" customWidth="1"/>
    <col min="5890" max="5890" width="9.6640625" style="926" customWidth="1"/>
    <col min="5891" max="5891" width="8.6640625" style="926" customWidth="1"/>
    <col min="5892" max="5892" width="5.6640625" style="926" customWidth="1"/>
    <col min="5893" max="5894" width="15.6640625" style="926" customWidth="1"/>
    <col min="5895" max="5895" width="5.6640625" style="926" customWidth="1"/>
    <col min="5896" max="5896" width="16.6640625" style="926" customWidth="1"/>
    <col min="5897" max="5897" width="5.6640625" style="926" customWidth="1"/>
    <col min="5898" max="5898" width="15.6640625" style="926" customWidth="1"/>
    <col min="5899" max="5899" width="5.6640625" style="926" customWidth="1"/>
    <col min="5900" max="5900" width="3.109375" style="926" customWidth="1"/>
    <col min="5901" max="5906" width="4.6640625" style="926" customWidth="1"/>
    <col min="5907" max="5907" width="1.6640625" style="926" customWidth="1"/>
    <col min="5908" max="5909" width="9" style="926"/>
    <col min="5910" max="5910" width="18.44140625" style="926" bestFit="1" customWidth="1"/>
    <col min="5911" max="5911" width="29.88671875" style="926" bestFit="1" customWidth="1"/>
    <col min="5912" max="5912" width="30.33203125" style="926" bestFit="1" customWidth="1"/>
    <col min="5913" max="6144" width="9" style="926"/>
    <col min="6145" max="6145" width="1.6640625" style="926" customWidth="1"/>
    <col min="6146" max="6146" width="9.6640625" style="926" customWidth="1"/>
    <col min="6147" max="6147" width="8.6640625" style="926" customWidth="1"/>
    <col min="6148" max="6148" width="5.6640625" style="926" customWidth="1"/>
    <col min="6149" max="6150" width="15.6640625" style="926" customWidth="1"/>
    <col min="6151" max="6151" width="5.6640625" style="926" customWidth="1"/>
    <col min="6152" max="6152" width="16.6640625" style="926" customWidth="1"/>
    <col min="6153" max="6153" width="5.6640625" style="926" customWidth="1"/>
    <col min="6154" max="6154" width="15.6640625" style="926" customWidth="1"/>
    <col min="6155" max="6155" width="5.6640625" style="926" customWidth="1"/>
    <col min="6156" max="6156" width="3.109375" style="926" customWidth="1"/>
    <col min="6157" max="6162" width="4.6640625" style="926" customWidth="1"/>
    <col min="6163" max="6163" width="1.6640625" style="926" customWidth="1"/>
    <col min="6164" max="6165" width="9" style="926"/>
    <col min="6166" max="6166" width="18.44140625" style="926" bestFit="1" customWidth="1"/>
    <col min="6167" max="6167" width="29.88671875" style="926" bestFit="1" customWidth="1"/>
    <col min="6168" max="6168" width="30.33203125" style="926" bestFit="1" customWidth="1"/>
    <col min="6169" max="6400" width="9" style="926"/>
    <col min="6401" max="6401" width="1.6640625" style="926" customWidth="1"/>
    <col min="6402" max="6402" width="9.6640625" style="926" customWidth="1"/>
    <col min="6403" max="6403" width="8.6640625" style="926" customWidth="1"/>
    <col min="6404" max="6404" width="5.6640625" style="926" customWidth="1"/>
    <col min="6405" max="6406" width="15.6640625" style="926" customWidth="1"/>
    <col min="6407" max="6407" width="5.6640625" style="926" customWidth="1"/>
    <col min="6408" max="6408" width="16.6640625" style="926" customWidth="1"/>
    <col min="6409" max="6409" width="5.6640625" style="926" customWidth="1"/>
    <col min="6410" max="6410" width="15.6640625" style="926" customWidth="1"/>
    <col min="6411" max="6411" width="5.6640625" style="926" customWidth="1"/>
    <col min="6412" max="6412" width="3.109375" style="926" customWidth="1"/>
    <col min="6413" max="6418" width="4.6640625" style="926" customWidth="1"/>
    <col min="6419" max="6419" width="1.6640625" style="926" customWidth="1"/>
    <col min="6420" max="6421" width="9" style="926"/>
    <col min="6422" max="6422" width="18.44140625" style="926" bestFit="1" customWidth="1"/>
    <col min="6423" max="6423" width="29.88671875" style="926" bestFit="1" customWidth="1"/>
    <col min="6424" max="6424" width="30.33203125" style="926" bestFit="1" customWidth="1"/>
    <col min="6425" max="6656" width="9" style="926"/>
    <col min="6657" max="6657" width="1.6640625" style="926" customWidth="1"/>
    <col min="6658" max="6658" width="9.6640625" style="926" customWidth="1"/>
    <col min="6659" max="6659" width="8.6640625" style="926" customWidth="1"/>
    <col min="6660" max="6660" width="5.6640625" style="926" customWidth="1"/>
    <col min="6661" max="6662" width="15.6640625" style="926" customWidth="1"/>
    <col min="6663" max="6663" width="5.6640625" style="926" customWidth="1"/>
    <col min="6664" max="6664" width="16.6640625" style="926" customWidth="1"/>
    <col min="6665" max="6665" width="5.6640625" style="926" customWidth="1"/>
    <col min="6666" max="6666" width="15.6640625" style="926" customWidth="1"/>
    <col min="6667" max="6667" width="5.6640625" style="926" customWidth="1"/>
    <col min="6668" max="6668" width="3.109375" style="926" customWidth="1"/>
    <col min="6669" max="6674" width="4.6640625" style="926" customWidth="1"/>
    <col min="6675" max="6675" width="1.6640625" style="926" customWidth="1"/>
    <col min="6676" max="6677" width="9" style="926"/>
    <col min="6678" max="6678" width="18.44140625" style="926" bestFit="1" customWidth="1"/>
    <col min="6679" max="6679" width="29.88671875" style="926" bestFit="1" customWidth="1"/>
    <col min="6680" max="6680" width="30.33203125" style="926" bestFit="1" customWidth="1"/>
    <col min="6681" max="6912" width="9" style="926"/>
    <col min="6913" max="6913" width="1.6640625" style="926" customWidth="1"/>
    <col min="6914" max="6914" width="9.6640625" style="926" customWidth="1"/>
    <col min="6915" max="6915" width="8.6640625" style="926" customWidth="1"/>
    <col min="6916" max="6916" width="5.6640625" style="926" customWidth="1"/>
    <col min="6917" max="6918" width="15.6640625" style="926" customWidth="1"/>
    <col min="6919" max="6919" width="5.6640625" style="926" customWidth="1"/>
    <col min="6920" max="6920" width="16.6640625" style="926" customWidth="1"/>
    <col min="6921" max="6921" width="5.6640625" style="926" customWidth="1"/>
    <col min="6922" max="6922" width="15.6640625" style="926" customWidth="1"/>
    <col min="6923" max="6923" width="5.6640625" style="926" customWidth="1"/>
    <col min="6924" max="6924" width="3.109375" style="926" customWidth="1"/>
    <col min="6925" max="6930" width="4.6640625" style="926" customWidth="1"/>
    <col min="6931" max="6931" width="1.6640625" style="926" customWidth="1"/>
    <col min="6932" max="6933" width="9" style="926"/>
    <col min="6934" max="6934" width="18.44140625" style="926" bestFit="1" customWidth="1"/>
    <col min="6935" max="6935" width="29.88671875" style="926" bestFit="1" customWidth="1"/>
    <col min="6936" max="6936" width="30.33203125" style="926" bestFit="1" customWidth="1"/>
    <col min="6937" max="7168" width="9" style="926"/>
    <col min="7169" max="7169" width="1.6640625" style="926" customWidth="1"/>
    <col min="7170" max="7170" width="9.6640625" style="926" customWidth="1"/>
    <col min="7171" max="7171" width="8.6640625" style="926" customWidth="1"/>
    <col min="7172" max="7172" width="5.6640625" style="926" customWidth="1"/>
    <col min="7173" max="7174" width="15.6640625" style="926" customWidth="1"/>
    <col min="7175" max="7175" width="5.6640625" style="926" customWidth="1"/>
    <col min="7176" max="7176" width="16.6640625" style="926" customWidth="1"/>
    <col min="7177" max="7177" width="5.6640625" style="926" customWidth="1"/>
    <col min="7178" max="7178" width="15.6640625" style="926" customWidth="1"/>
    <col min="7179" max="7179" width="5.6640625" style="926" customWidth="1"/>
    <col min="7180" max="7180" width="3.109375" style="926" customWidth="1"/>
    <col min="7181" max="7186" width="4.6640625" style="926" customWidth="1"/>
    <col min="7187" max="7187" width="1.6640625" style="926" customWidth="1"/>
    <col min="7188" max="7189" width="9" style="926"/>
    <col min="7190" max="7190" width="18.44140625" style="926" bestFit="1" customWidth="1"/>
    <col min="7191" max="7191" width="29.88671875" style="926" bestFit="1" customWidth="1"/>
    <col min="7192" max="7192" width="30.33203125" style="926" bestFit="1" customWidth="1"/>
    <col min="7193" max="7424" width="9" style="926"/>
    <col min="7425" max="7425" width="1.6640625" style="926" customWidth="1"/>
    <col min="7426" max="7426" width="9.6640625" style="926" customWidth="1"/>
    <col min="7427" max="7427" width="8.6640625" style="926" customWidth="1"/>
    <col min="7428" max="7428" width="5.6640625" style="926" customWidth="1"/>
    <col min="7429" max="7430" width="15.6640625" style="926" customWidth="1"/>
    <col min="7431" max="7431" width="5.6640625" style="926" customWidth="1"/>
    <col min="7432" max="7432" width="16.6640625" style="926" customWidth="1"/>
    <col min="7433" max="7433" width="5.6640625" style="926" customWidth="1"/>
    <col min="7434" max="7434" width="15.6640625" style="926" customWidth="1"/>
    <col min="7435" max="7435" width="5.6640625" style="926" customWidth="1"/>
    <col min="7436" max="7436" width="3.109375" style="926" customWidth="1"/>
    <col min="7437" max="7442" width="4.6640625" style="926" customWidth="1"/>
    <col min="7443" max="7443" width="1.6640625" style="926" customWidth="1"/>
    <col min="7444" max="7445" width="9" style="926"/>
    <col min="7446" max="7446" width="18.44140625" style="926" bestFit="1" customWidth="1"/>
    <col min="7447" max="7447" width="29.88671875" style="926" bestFit="1" customWidth="1"/>
    <col min="7448" max="7448" width="30.33203125" style="926" bestFit="1" customWidth="1"/>
    <col min="7449" max="7680" width="9" style="926"/>
    <col min="7681" max="7681" width="1.6640625" style="926" customWidth="1"/>
    <col min="7682" max="7682" width="9.6640625" style="926" customWidth="1"/>
    <col min="7683" max="7683" width="8.6640625" style="926" customWidth="1"/>
    <col min="7684" max="7684" width="5.6640625" style="926" customWidth="1"/>
    <col min="7685" max="7686" width="15.6640625" style="926" customWidth="1"/>
    <col min="7687" max="7687" width="5.6640625" style="926" customWidth="1"/>
    <col min="7688" max="7688" width="16.6640625" style="926" customWidth="1"/>
    <col min="7689" max="7689" width="5.6640625" style="926" customWidth="1"/>
    <col min="7690" max="7690" width="15.6640625" style="926" customWidth="1"/>
    <col min="7691" max="7691" width="5.6640625" style="926" customWidth="1"/>
    <col min="7692" max="7692" width="3.109375" style="926" customWidth="1"/>
    <col min="7693" max="7698" width="4.6640625" style="926" customWidth="1"/>
    <col min="7699" max="7699" width="1.6640625" style="926" customWidth="1"/>
    <col min="7700" max="7701" width="9" style="926"/>
    <col min="7702" max="7702" width="18.44140625" style="926" bestFit="1" customWidth="1"/>
    <col min="7703" max="7703" width="29.88671875" style="926" bestFit="1" customWidth="1"/>
    <col min="7704" max="7704" width="30.33203125" style="926" bestFit="1" customWidth="1"/>
    <col min="7705" max="7936" width="9" style="926"/>
    <col min="7937" max="7937" width="1.6640625" style="926" customWidth="1"/>
    <col min="7938" max="7938" width="9.6640625" style="926" customWidth="1"/>
    <col min="7939" max="7939" width="8.6640625" style="926" customWidth="1"/>
    <col min="7940" max="7940" width="5.6640625" style="926" customWidth="1"/>
    <col min="7941" max="7942" width="15.6640625" style="926" customWidth="1"/>
    <col min="7943" max="7943" width="5.6640625" style="926" customWidth="1"/>
    <col min="7944" max="7944" width="16.6640625" style="926" customWidth="1"/>
    <col min="7945" max="7945" width="5.6640625" style="926" customWidth="1"/>
    <col min="7946" max="7946" width="15.6640625" style="926" customWidth="1"/>
    <col min="7947" max="7947" width="5.6640625" style="926" customWidth="1"/>
    <col min="7948" max="7948" width="3.109375" style="926" customWidth="1"/>
    <col min="7949" max="7954" width="4.6640625" style="926" customWidth="1"/>
    <col min="7955" max="7955" width="1.6640625" style="926" customWidth="1"/>
    <col min="7956" max="7957" width="9" style="926"/>
    <col min="7958" max="7958" width="18.44140625" style="926" bestFit="1" customWidth="1"/>
    <col min="7959" max="7959" width="29.88671875" style="926" bestFit="1" customWidth="1"/>
    <col min="7960" max="7960" width="30.33203125" style="926" bestFit="1" customWidth="1"/>
    <col min="7961" max="8192" width="9" style="926"/>
    <col min="8193" max="8193" width="1.6640625" style="926" customWidth="1"/>
    <col min="8194" max="8194" width="9.6640625" style="926" customWidth="1"/>
    <col min="8195" max="8195" width="8.6640625" style="926" customWidth="1"/>
    <col min="8196" max="8196" width="5.6640625" style="926" customWidth="1"/>
    <col min="8197" max="8198" width="15.6640625" style="926" customWidth="1"/>
    <col min="8199" max="8199" width="5.6640625" style="926" customWidth="1"/>
    <col min="8200" max="8200" width="16.6640625" style="926" customWidth="1"/>
    <col min="8201" max="8201" width="5.6640625" style="926" customWidth="1"/>
    <col min="8202" max="8202" width="15.6640625" style="926" customWidth="1"/>
    <col min="8203" max="8203" width="5.6640625" style="926" customWidth="1"/>
    <col min="8204" max="8204" width="3.109375" style="926" customWidth="1"/>
    <col min="8205" max="8210" width="4.6640625" style="926" customWidth="1"/>
    <col min="8211" max="8211" width="1.6640625" style="926" customWidth="1"/>
    <col min="8212" max="8213" width="9" style="926"/>
    <col min="8214" max="8214" width="18.44140625" style="926" bestFit="1" customWidth="1"/>
    <col min="8215" max="8215" width="29.88671875" style="926" bestFit="1" customWidth="1"/>
    <col min="8216" max="8216" width="30.33203125" style="926" bestFit="1" customWidth="1"/>
    <col min="8217" max="8448" width="9" style="926"/>
    <col min="8449" max="8449" width="1.6640625" style="926" customWidth="1"/>
    <col min="8450" max="8450" width="9.6640625" style="926" customWidth="1"/>
    <col min="8451" max="8451" width="8.6640625" style="926" customWidth="1"/>
    <col min="8452" max="8452" width="5.6640625" style="926" customWidth="1"/>
    <col min="8453" max="8454" width="15.6640625" style="926" customWidth="1"/>
    <col min="8455" max="8455" width="5.6640625" style="926" customWidth="1"/>
    <col min="8456" max="8456" width="16.6640625" style="926" customWidth="1"/>
    <col min="8457" max="8457" width="5.6640625" style="926" customWidth="1"/>
    <col min="8458" max="8458" width="15.6640625" style="926" customWidth="1"/>
    <col min="8459" max="8459" width="5.6640625" style="926" customWidth="1"/>
    <col min="8460" max="8460" width="3.109375" style="926" customWidth="1"/>
    <col min="8461" max="8466" width="4.6640625" style="926" customWidth="1"/>
    <col min="8467" max="8467" width="1.6640625" style="926" customWidth="1"/>
    <col min="8468" max="8469" width="9" style="926"/>
    <col min="8470" max="8470" width="18.44140625" style="926" bestFit="1" customWidth="1"/>
    <col min="8471" max="8471" width="29.88671875" style="926" bestFit="1" customWidth="1"/>
    <col min="8472" max="8472" width="30.33203125" style="926" bestFit="1" customWidth="1"/>
    <col min="8473" max="8704" width="9" style="926"/>
    <col min="8705" max="8705" width="1.6640625" style="926" customWidth="1"/>
    <col min="8706" max="8706" width="9.6640625" style="926" customWidth="1"/>
    <col min="8707" max="8707" width="8.6640625" style="926" customWidth="1"/>
    <col min="8708" max="8708" width="5.6640625" style="926" customWidth="1"/>
    <col min="8709" max="8710" width="15.6640625" style="926" customWidth="1"/>
    <col min="8711" max="8711" width="5.6640625" style="926" customWidth="1"/>
    <col min="8712" max="8712" width="16.6640625" style="926" customWidth="1"/>
    <col min="8713" max="8713" width="5.6640625" style="926" customWidth="1"/>
    <col min="8714" max="8714" width="15.6640625" style="926" customWidth="1"/>
    <col min="8715" max="8715" width="5.6640625" style="926" customWidth="1"/>
    <col min="8716" max="8716" width="3.109375" style="926" customWidth="1"/>
    <col min="8717" max="8722" width="4.6640625" style="926" customWidth="1"/>
    <col min="8723" max="8723" width="1.6640625" style="926" customWidth="1"/>
    <col min="8724" max="8725" width="9" style="926"/>
    <col min="8726" max="8726" width="18.44140625" style="926" bestFit="1" customWidth="1"/>
    <col min="8727" max="8727" width="29.88671875" style="926" bestFit="1" customWidth="1"/>
    <col min="8728" max="8728" width="30.33203125" style="926" bestFit="1" customWidth="1"/>
    <col min="8729" max="8960" width="9" style="926"/>
    <col min="8961" max="8961" width="1.6640625" style="926" customWidth="1"/>
    <col min="8962" max="8962" width="9.6640625" style="926" customWidth="1"/>
    <col min="8963" max="8963" width="8.6640625" style="926" customWidth="1"/>
    <col min="8964" max="8964" width="5.6640625" style="926" customWidth="1"/>
    <col min="8965" max="8966" width="15.6640625" style="926" customWidth="1"/>
    <col min="8967" max="8967" width="5.6640625" style="926" customWidth="1"/>
    <col min="8968" max="8968" width="16.6640625" style="926" customWidth="1"/>
    <col min="8969" max="8969" width="5.6640625" style="926" customWidth="1"/>
    <col min="8970" max="8970" width="15.6640625" style="926" customWidth="1"/>
    <col min="8971" max="8971" width="5.6640625" style="926" customWidth="1"/>
    <col min="8972" max="8972" width="3.109375" style="926" customWidth="1"/>
    <col min="8973" max="8978" width="4.6640625" style="926" customWidth="1"/>
    <col min="8979" max="8979" width="1.6640625" style="926" customWidth="1"/>
    <col min="8980" max="8981" width="9" style="926"/>
    <col min="8982" max="8982" width="18.44140625" style="926" bestFit="1" customWidth="1"/>
    <col min="8983" max="8983" width="29.88671875" style="926" bestFit="1" customWidth="1"/>
    <col min="8984" max="8984" width="30.33203125" style="926" bestFit="1" customWidth="1"/>
    <col min="8985" max="9216" width="9" style="926"/>
    <col min="9217" max="9217" width="1.6640625" style="926" customWidth="1"/>
    <col min="9218" max="9218" width="9.6640625" style="926" customWidth="1"/>
    <col min="9219" max="9219" width="8.6640625" style="926" customWidth="1"/>
    <col min="9220" max="9220" width="5.6640625" style="926" customWidth="1"/>
    <col min="9221" max="9222" width="15.6640625" style="926" customWidth="1"/>
    <col min="9223" max="9223" width="5.6640625" style="926" customWidth="1"/>
    <col min="9224" max="9224" width="16.6640625" style="926" customWidth="1"/>
    <col min="9225" max="9225" width="5.6640625" style="926" customWidth="1"/>
    <col min="9226" max="9226" width="15.6640625" style="926" customWidth="1"/>
    <col min="9227" max="9227" width="5.6640625" style="926" customWidth="1"/>
    <col min="9228" max="9228" width="3.109375" style="926" customWidth="1"/>
    <col min="9229" max="9234" width="4.6640625" style="926" customWidth="1"/>
    <col min="9235" max="9235" width="1.6640625" style="926" customWidth="1"/>
    <col min="9236" max="9237" width="9" style="926"/>
    <col min="9238" max="9238" width="18.44140625" style="926" bestFit="1" customWidth="1"/>
    <col min="9239" max="9239" width="29.88671875" style="926" bestFit="1" customWidth="1"/>
    <col min="9240" max="9240" width="30.33203125" style="926" bestFit="1" customWidth="1"/>
    <col min="9241" max="9472" width="9" style="926"/>
    <col min="9473" max="9473" width="1.6640625" style="926" customWidth="1"/>
    <col min="9474" max="9474" width="9.6640625" style="926" customWidth="1"/>
    <col min="9475" max="9475" width="8.6640625" style="926" customWidth="1"/>
    <col min="9476" max="9476" width="5.6640625" style="926" customWidth="1"/>
    <col min="9477" max="9478" width="15.6640625" style="926" customWidth="1"/>
    <col min="9479" max="9479" width="5.6640625" style="926" customWidth="1"/>
    <col min="9480" max="9480" width="16.6640625" style="926" customWidth="1"/>
    <col min="9481" max="9481" width="5.6640625" style="926" customWidth="1"/>
    <col min="9482" max="9482" width="15.6640625" style="926" customWidth="1"/>
    <col min="9483" max="9483" width="5.6640625" style="926" customWidth="1"/>
    <col min="9484" max="9484" width="3.109375" style="926" customWidth="1"/>
    <col min="9485" max="9490" width="4.6640625" style="926" customWidth="1"/>
    <col min="9491" max="9491" width="1.6640625" style="926" customWidth="1"/>
    <col min="9492" max="9493" width="9" style="926"/>
    <col min="9494" max="9494" width="18.44140625" style="926" bestFit="1" customWidth="1"/>
    <col min="9495" max="9495" width="29.88671875" style="926" bestFit="1" customWidth="1"/>
    <col min="9496" max="9496" width="30.33203125" style="926" bestFit="1" customWidth="1"/>
    <col min="9497" max="9728" width="9" style="926"/>
    <col min="9729" max="9729" width="1.6640625" style="926" customWidth="1"/>
    <col min="9730" max="9730" width="9.6640625" style="926" customWidth="1"/>
    <col min="9731" max="9731" width="8.6640625" style="926" customWidth="1"/>
    <col min="9732" max="9732" width="5.6640625" style="926" customWidth="1"/>
    <col min="9733" max="9734" width="15.6640625" style="926" customWidth="1"/>
    <col min="9735" max="9735" width="5.6640625" style="926" customWidth="1"/>
    <col min="9736" max="9736" width="16.6640625" style="926" customWidth="1"/>
    <col min="9737" max="9737" width="5.6640625" style="926" customWidth="1"/>
    <col min="9738" max="9738" width="15.6640625" style="926" customWidth="1"/>
    <col min="9739" max="9739" width="5.6640625" style="926" customWidth="1"/>
    <col min="9740" max="9740" width="3.109375" style="926" customWidth="1"/>
    <col min="9741" max="9746" width="4.6640625" style="926" customWidth="1"/>
    <col min="9747" max="9747" width="1.6640625" style="926" customWidth="1"/>
    <col min="9748" max="9749" width="9" style="926"/>
    <col min="9750" max="9750" width="18.44140625" style="926" bestFit="1" customWidth="1"/>
    <col min="9751" max="9751" width="29.88671875" style="926" bestFit="1" customWidth="1"/>
    <col min="9752" max="9752" width="30.33203125" style="926" bestFit="1" customWidth="1"/>
    <col min="9753" max="9984" width="9" style="926"/>
    <col min="9985" max="9985" width="1.6640625" style="926" customWidth="1"/>
    <col min="9986" max="9986" width="9.6640625" style="926" customWidth="1"/>
    <col min="9987" max="9987" width="8.6640625" style="926" customWidth="1"/>
    <col min="9988" max="9988" width="5.6640625" style="926" customWidth="1"/>
    <col min="9989" max="9990" width="15.6640625" style="926" customWidth="1"/>
    <col min="9991" max="9991" width="5.6640625" style="926" customWidth="1"/>
    <col min="9992" max="9992" width="16.6640625" style="926" customWidth="1"/>
    <col min="9993" max="9993" width="5.6640625" style="926" customWidth="1"/>
    <col min="9994" max="9994" width="15.6640625" style="926" customWidth="1"/>
    <col min="9995" max="9995" width="5.6640625" style="926" customWidth="1"/>
    <col min="9996" max="9996" width="3.109375" style="926" customWidth="1"/>
    <col min="9997" max="10002" width="4.6640625" style="926" customWidth="1"/>
    <col min="10003" max="10003" width="1.6640625" style="926" customWidth="1"/>
    <col min="10004" max="10005" width="9" style="926"/>
    <col min="10006" max="10006" width="18.44140625" style="926" bestFit="1" customWidth="1"/>
    <col min="10007" max="10007" width="29.88671875" style="926" bestFit="1" customWidth="1"/>
    <col min="10008" max="10008" width="30.33203125" style="926" bestFit="1" customWidth="1"/>
    <col min="10009" max="10240" width="9" style="926"/>
    <col min="10241" max="10241" width="1.6640625" style="926" customWidth="1"/>
    <col min="10242" max="10242" width="9.6640625" style="926" customWidth="1"/>
    <col min="10243" max="10243" width="8.6640625" style="926" customWidth="1"/>
    <col min="10244" max="10244" width="5.6640625" style="926" customWidth="1"/>
    <col min="10245" max="10246" width="15.6640625" style="926" customWidth="1"/>
    <col min="10247" max="10247" width="5.6640625" style="926" customWidth="1"/>
    <col min="10248" max="10248" width="16.6640625" style="926" customWidth="1"/>
    <col min="10249" max="10249" width="5.6640625" style="926" customWidth="1"/>
    <col min="10250" max="10250" width="15.6640625" style="926" customWidth="1"/>
    <col min="10251" max="10251" width="5.6640625" style="926" customWidth="1"/>
    <col min="10252" max="10252" width="3.109375" style="926" customWidth="1"/>
    <col min="10253" max="10258" width="4.6640625" style="926" customWidth="1"/>
    <col min="10259" max="10259" width="1.6640625" style="926" customWidth="1"/>
    <col min="10260" max="10261" width="9" style="926"/>
    <col min="10262" max="10262" width="18.44140625" style="926" bestFit="1" customWidth="1"/>
    <col min="10263" max="10263" width="29.88671875" style="926" bestFit="1" customWidth="1"/>
    <col min="10264" max="10264" width="30.33203125" style="926" bestFit="1" customWidth="1"/>
    <col min="10265" max="10496" width="9" style="926"/>
    <col min="10497" max="10497" width="1.6640625" style="926" customWidth="1"/>
    <col min="10498" max="10498" width="9.6640625" style="926" customWidth="1"/>
    <col min="10499" max="10499" width="8.6640625" style="926" customWidth="1"/>
    <col min="10500" max="10500" width="5.6640625" style="926" customWidth="1"/>
    <col min="10501" max="10502" width="15.6640625" style="926" customWidth="1"/>
    <col min="10503" max="10503" width="5.6640625" style="926" customWidth="1"/>
    <col min="10504" max="10504" width="16.6640625" style="926" customWidth="1"/>
    <col min="10505" max="10505" width="5.6640625" style="926" customWidth="1"/>
    <col min="10506" max="10506" width="15.6640625" style="926" customWidth="1"/>
    <col min="10507" max="10507" width="5.6640625" style="926" customWidth="1"/>
    <col min="10508" max="10508" width="3.109375" style="926" customWidth="1"/>
    <col min="10509" max="10514" width="4.6640625" style="926" customWidth="1"/>
    <col min="10515" max="10515" width="1.6640625" style="926" customWidth="1"/>
    <col min="10516" max="10517" width="9" style="926"/>
    <col min="10518" max="10518" width="18.44140625" style="926" bestFit="1" customWidth="1"/>
    <col min="10519" max="10519" width="29.88671875" style="926" bestFit="1" customWidth="1"/>
    <col min="10520" max="10520" width="30.33203125" style="926" bestFit="1" customWidth="1"/>
    <col min="10521" max="10752" width="9" style="926"/>
    <col min="10753" max="10753" width="1.6640625" style="926" customWidth="1"/>
    <col min="10754" max="10754" width="9.6640625" style="926" customWidth="1"/>
    <col min="10755" max="10755" width="8.6640625" style="926" customWidth="1"/>
    <col min="10756" max="10756" width="5.6640625" style="926" customWidth="1"/>
    <col min="10757" max="10758" width="15.6640625" style="926" customWidth="1"/>
    <col min="10759" max="10759" width="5.6640625" style="926" customWidth="1"/>
    <col min="10760" max="10760" width="16.6640625" style="926" customWidth="1"/>
    <col min="10761" max="10761" width="5.6640625" style="926" customWidth="1"/>
    <col min="10762" max="10762" width="15.6640625" style="926" customWidth="1"/>
    <col min="10763" max="10763" width="5.6640625" style="926" customWidth="1"/>
    <col min="10764" max="10764" width="3.109375" style="926" customWidth="1"/>
    <col min="10765" max="10770" width="4.6640625" style="926" customWidth="1"/>
    <col min="10771" max="10771" width="1.6640625" style="926" customWidth="1"/>
    <col min="10772" max="10773" width="9" style="926"/>
    <col min="10774" max="10774" width="18.44140625" style="926" bestFit="1" customWidth="1"/>
    <col min="10775" max="10775" width="29.88671875" style="926" bestFit="1" customWidth="1"/>
    <col min="10776" max="10776" width="30.33203125" style="926" bestFit="1" customWidth="1"/>
    <col min="10777" max="11008" width="9" style="926"/>
    <col min="11009" max="11009" width="1.6640625" style="926" customWidth="1"/>
    <col min="11010" max="11010" width="9.6640625" style="926" customWidth="1"/>
    <col min="11011" max="11011" width="8.6640625" style="926" customWidth="1"/>
    <col min="11012" max="11012" width="5.6640625" style="926" customWidth="1"/>
    <col min="11013" max="11014" width="15.6640625" style="926" customWidth="1"/>
    <col min="11015" max="11015" width="5.6640625" style="926" customWidth="1"/>
    <col min="11016" max="11016" width="16.6640625" style="926" customWidth="1"/>
    <col min="11017" max="11017" width="5.6640625" style="926" customWidth="1"/>
    <col min="11018" max="11018" width="15.6640625" style="926" customWidth="1"/>
    <col min="11019" max="11019" width="5.6640625" style="926" customWidth="1"/>
    <col min="11020" max="11020" width="3.109375" style="926" customWidth="1"/>
    <col min="11021" max="11026" width="4.6640625" style="926" customWidth="1"/>
    <col min="11027" max="11027" width="1.6640625" style="926" customWidth="1"/>
    <col min="11028" max="11029" width="9" style="926"/>
    <col min="11030" max="11030" width="18.44140625" style="926" bestFit="1" customWidth="1"/>
    <col min="11031" max="11031" width="29.88671875" style="926" bestFit="1" customWidth="1"/>
    <col min="11032" max="11032" width="30.33203125" style="926" bestFit="1" customWidth="1"/>
    <col min="11033" max="11264" width="9" style="926"/>
    <col min="11265" max="11265" width="1.6640625" style="926" customWidth="1"/>
    <col min="11266" max="11266" width="9.6640625" style="926" customWidth="1"/>
    <col min="11267" max="11267" width="8.6640625" style="926" customWidth="1"/>
    <col min="11268" max="11268" width="5.6640625" style="926" customWidth="1"/>
    <col min="11269" max="11270" width="15.6640625" style="926" customWidth="1"/>
    <col min="11271" max="11271" width="5.6640625" style="926" customWidth="1"/>
    <col min="11272" max="11272" width="16.6640625" style="926" customWidth="1"/>
    <col min="11273" max="11273" width="5.6640625" style="926" customWidth="1"/>
    <col min="11274" max="11274" width="15.6640625" style="926" customWidth="1"/>
    <col min="11275" max="11275" width="5.6640625" style="926" customWidth="1"/>
    <col min="11276" max="11276" width="3.109375" style="926" customWidth="1"/>
    <col min="11277" max="11282" width="4.6640625" style="926" customWidth="1"/>
    <col min="11283" max="11283" width="1.6640625" style="926" customWidth="1"/>
    <col min="11284" max="11285" width="9" style="926"/>
    <col min="11286" max="11286" width="18.44140625" style="926" bestFit="1" customWidth="1"/>
    <col min="11287" max="11287" width="29.88671875" style="926" bestFit="1" customWidth="1"/>
    <col min="11288" max="11288" width="30.33203125" style="926" bestFit="1" customWidth="1"/>
    <col min="11289" max="11520" width="9" style="926"/>
    <col min="11521" max="11521" width="1.6640625" style="926" customWidth="1"/>
    <col min="11522" max="11522" width="9.6640625" style="926" customWidth="1"/>
    <col min="11523" max="11523" width="8.6640625" style="926" customWidth="1"/>
    <col min="11524" max="11524" width="5.6640625" style="926" customWidth="1"/>
    <col min="11525" max="11526" width="15.6640625" style="926" customWidth="1"/>
    <col min="11527" max="11527" width="5.6640625" style="926" customWidth="1"/>
    <col min="11528" max="11528" width="16.6640625" style="926" customWidth="1"/>
    <col min="11529" max="11529" width="5.6640625" style="926" customWidth="1"/>
    <col min="11530" max="11530" width="15.6640625" style="926" customWidth="1"/>
    <col min="11531" max="11531" width="5.6640625" style="926" customWidth="1"/>
    <col min="11532" max="11532" width="3.109375" style="926" customWidth="1"/>
    <col min="11533" max="11538" width="4.6640625" style="926" customWidth="1"/>
    <col min="11539" max="11539" width="1.6640625" style="926" customWidth="1"/>
    <col min="11540" max="11541" width="9" style="926"/>
    <col min="11542" max="11542" width="18.44140625" style="926" bestFit="1" customWidth="1"/>
    <col min="11543" max="11543" width="29.88671875" style="926" bestFit="1" customWidth="1"/>
    <col min="11544" max="11544" width="30.33203125" style="926" bestFit="1" customWidth="1"/>
    <col min="11545" max="11776" width="9" style="926"/>
    <col min="11777" max="11777" width="1.6640625" style="926" customWidth="1"/>
    <col min="11778" max="11778" width="9.6640625" style="926" customWidth="1"/>
    <col min="11779" max="11779" width="8.6640625" style="926" customWidth="1"/>
    <col min="11780" max="11780" width="5.6640625" style="926" customWidth="1"/>
    <col min="11781" max="11782" width="15.6640625" style="926" customWidth="1"/>
    <col min="11783" max="11783" width="5.6640625" style="926" customWidth="1"/>
    <col min="11784" max="11784" width="16.6640625" style="926" customWidth="1"/>
    <col min="11785" max="11785" width="5.6640625" style="926" customWidth="1"/>
    <col min="11786" max="11786" width="15.6640625" style="926" customWidth="1"/>
    <col min="11787" max="11787" width="5.6640625" style="926" customWidth="1"/>
    <col min="11788" max="11788" width="3.109375" style="926" customWidth="1"/>
    <col min="11789" max="11794" width="4.6640625" style="926" customWidth="1"/>
    <col min="11795" max="11795" width="1.6640625" style="926" customWidth="1"/>
    <col min="11796" max="11797" width="9" style="926"/>
    <col min="11798" max="11798" width="18.44140625" style="926" bestFit="1" customWidth="1"/>
    <col min="11799" max="11799" width="29.88671875" style="926" bestFit="1" customWidth="1"/>
    <col min="11800" max="11800" width="30.33203125" style="926" bestFit="1" customWidth="1"/>
    <col min="11801" max="12032" width="9" style="926"/>
    <col min="12033" max="12033" width="1.6640625" style="926" customWidth="1"/>
    <col min="12034" max="12034" width="9.6640625" style="926" customWidth="1"/>
    <col min="12035" max="12035" width="8.6640625" style="926" customWidth="1"/>
    <col min="12036" max="12036" width="5.6640625" style="926" customWidth="1"/>
    <col min="12037" max="12038" width="15.6640625" style="926" customWidth="1"/>
    <col min="12039" max="12039" width="5.6640625" style="926" customWidth="1"/>
    <col min="12040" max="12040" width="16.6640625" style="926" customWidth="1"/>
    <col min="12041" max="12041" width="5.6640625" style="926" customWidth="1"/>
    <col min="12042" max="12042" width="15.6640625" style="926" customWidth="1"/>
    <col min="12043" max="12043" width="5.6640625" style="926" customWidth="1"/>
    <col min="12044" max="12044" width="3.109375" style="926" customWidth="1"/>
    <col min="12045" max="12050" width="4.6640625" style="926" customWidth="1"/>
    <col min="12051" max="12051" width="1.6640625" style="926" customWidth="1"/>
    <col min="12052" max="12053" width="9" style="926"/>
    <col min="12054" max="12054" width="18.44140625" style="926" bestFit="1" customWidth="1"/>
    <col min="12055" max="12055" width="29.88671875" style="926" bestFit="1" customWidth="1"/>
    <col min="12056" max="12056" width="30.33203125" style="926" bestFit="1" customWidth="1"/>
    <col min="12057" max="12288" width="9" style="926"/>
    <col min="12289" max="12289" width="1.6640625" style="926" customWidth="1"/>
    <col min="12290" max="12290" width="9.6640625" style="926" customWidth="1"/>
    <col min="12291" max="12291" width="8.6640625" style="926" customWidth="1"/>
    <col min="12292" max="12292" width="5.6640625" style="926" customWidth="1"/>
    <col min="12293" max="12294" width="15.6640625" style="926" customWidth="1"/>
    <col min="12295" max="12295" width="5.6640625" style="926" customWidth="1"/>
    <col min="12296" max="12296" width="16.6640625" style="926" customWidth="1"/>
    <col min="12297" max="12297" width="5.6640625" style="926" customWidth="1"/>
    <col min="12298" max="12298" width="15.6640625" style="926" customWidth="1"/>
    <col min="12299" max="12299" width="5.6640625" style="926" customWidth="1"/>
    <col min="12300" max="12300" width="3.109375" style="926" customWidth="1"/>
    <col min="12301" max="12306" width="4.6640625" style="926" customWidth="1"/>
    <col min="12307" max="12307" width="1.6640625" style="926" customWidth="1"/>
    <col min="12308" max="12309" width="9" style="926"/>
    <col min="12310" max="12310" width="18.44140625" style="926" bestFit="1" customWidth="1"/>
    <col min="12311" max="12311" width="29.88671875" style="926" bestFit="1" customWidth="1"/>
    <col min="12312" max="12312" width="30.33203125" style="926" bestFit="1" customWidth="1"/>
    <col min="12313" max="12544" width="9" style="926"/>
    <col min="12545" max="12545" width="1.6640625" style="926" customWidth="1"/>
    <col min="12546" max="12546" width="9.6640625" style="926" customWidth="1"/>
    <col min="12547" max="12547" width="8.6640625" style="926" customWidth="1"/>
    <col min="12548" max="12548" width="5.6640625" style="926" customWidth="1"/>
    <col min="12549" max="12550" width="15.6640625" style="926" customWidth="1"/>
    <col min="12551" max="12551" width="5.6640625" style="926" customWidth="1"/>
    <col min="12552" max="12552" width="16.6640625" style="926" customWidth="1"/>
    <col min="12553" max="12553" width="5.6640625" style="926" customWidth="1"/>
    <col min="12554" max="12554" width="15.6640625" style="926" customWidth="1"/>
    <col min="12555" max="12555" width="5.6640625" style="926" customWidth="1"/>
    <col min="12556" max="12556" width="3.109375" style="926" customWidth="1"/>
    <col min="12557" max="12562" width="4.6640625" style="926" customWidth="1"/>
    <col min="12563" max="12563" width="1.6640625" style="926" customWidth="1"/>
    <col min="12564" max="12565" width="9" style="926"/>
    <col min="12566" max="12566" width="18.44140625" style="926" bestFit="1" customWidth="1"/>
    <col min="12567" max="12567" width="29.88671875" style="926" bestFit="1" customWidth="1"/>
    <col min="12568" max="12568" width="30.33203125" style="926" bestFit="1" customWidth="1"/>
    <col min="12569" max="12800" width="9" style="926"/>
    <col min="12801" max="12801" width="1.6640625" style="926" customWidth="1"/>
    <col min="12802" max="12802" width="9.6640625" style="926" customWidth="1"/>
    <col min="12803" max="12803" width="8.6640625" style="926" customWidth="1"/>
    <col min="12804" max="12804" width="5.6640625" style="926" customWidth="1"/>
    <col min="12805" max="12806" width="15.6640625" style="926" customWidth="1"/>
    <col min="12807" max="12807" width="5.6640625" style="926" customWidth="1"/>
    <col min="12808" max="12808" width="16.6640625" style="926" customWidth="1"/>
    <col min="12809" max="12809" width="5.6640625" style="926" customWidth="1"/>
    <col min="12810" max="12810" width="15.6640625" style="926" customWidth="1"/>
    <col min="12811" max="12811" width="5.6640625" style="926" customWidth="1"/>
    <col min="12812" max="12812" width="3.109375" style="926" customWidth="1"/>
    <col min="12813" max="12818" width="4.6640625" style="926" customWidth="1"/>
    <col min="12819" max="12819" width="1.6640625" style="926" customWidth="1"/>
    <col min="12820" max="12821" width="9" style="926"/>
    <col min="12822" max="12822" width="18.44140625" style="926" bestFit="1" customWidth="1"/>
    <col min="12823" max="12823" width="29.88671875" style="926" bestFit="1" customWidth="1"/>
    <col min="12824" max="12824" width="30.33203125" style="926" bestFit="1" customWidth="1"/>
    <col min="12825" max="13056" width="9" style="926"/>
    <col min="13057" max="13057" width="1.6640625" style="926" customWidth="1"/>
    <col min="13058" max="13058" width="9.6640625" style="926" customWidth="1"/>
    <col min="13059" max="13059" width="8.6640625" style="926" customWidth="1"/>
    <col min="13060" max="13060" width="5.6640625" style="926" customWidth="1"/>
    <col min="13061" max="13062" width="15.6640625" style="926" customWidth="1"/>
    <col min="13063" max="13063" width="5.6640625" style="926" customWidth="1"/>
    <col min="13064" max="13064" width="16.6640625" style="926" customWidth="1"/>
    <col min="13065" max="13065" width="5.6640625" style="926" customWidth="1"/>
    <col min="13066" max="13066" width="15.6640625" style="926" customWidth="1"/>
    <col min="13067" max="13067" width="5.6640625" style="926" customWidth="1"/>
    <col min="13068" max="13068" width="3.109375" style="926" customWidth="1"/>
    <col min="13069" max="13074" width="4.6640625" style="926" customWidth="1"/>
    <col min="13075" max="13075" width="1.6640625" style="926" customWidth="1"/>
    <col min="13076" max="13077" width="9" style="926"/>
    <col min="13078" max="13078" width="18.44140625" style="926" bestFit="1" customWidth="1"/>
    <col min="13079" max="13079" width="29.88671875" style="926" bestFit="1" customWidth="1"/>
    <col min="13080" max="13080" width="30.33203125" style="926" bestFit="1" customWidth="1"/>
    <col min="13081" max="13312" width="9" style="926"/>
    <col min="13313" max="13313" width="1.6640625" style="926" customWidth="1"/>
    <col min="13314" max="13314" width="9.6640625" style="926" customWidth="1"/>
    <col min="13315" max="13315" width="8.6640625" style="926" customWidth="1"/>
    <col min="13316" max="13316" width="5.6640625" style="926" customWidth="1"/>
    <col min="13317" max="13318" width="15.6640625" style="926" customWidth="1"/>
    <col min="13319" max="13319" width="5.6640625" style="926" customWidth="1"/>
    <col min="13320" max="13320" width="16.6640625" style="926" customWidth="1"/>
    <col min="13321" max="13321" width="5.6640625" style="926" customWidth="1"/>
    <col min="13322" max="13322" width="15.6640625" style="926" customWidth="1"/>
    <col min="13323" max="13323" width="5.6640625" style="926" customWidth="1"/>
    <col min="13324" max="13324" width="3.109375" style="926" customWidth="1"/>
    <col min="13325" max="13330" width="4.6640625" style="926" customWidth="1"/>
    <col min="13331" max="13331" width="1.6640625" style="926" customWidth="1"/>
    <col min="13332" max="13333" width="9" style="926"/>
    <col min="13334" max="13334" width="18.44140625" style="926" bestFit="1" customWidth="1"/>
    <col min="13335" max="13335" width="29.88671875" style="926" bestFit="1" customWidth="1"/>
    <col min="13336" max="13336" width="30.33203125" style="926" bestFit="1" customWidth="1"/>
    <col min="13337" max="13568" width="9" style="926"/>
    <col min="13569" max="13569" width="1.6640625" style="926" customWidth="1"/>
    <col min="13570" max="13570" width="9.6640625" style="926" customWidth="1"/>
    <col min="13571" max="13571" width="8.6640625" style="926" customWidth="1"/>
    <col min="13572" max="13572" width="5.6640625" style="926" customWidth="1"/>
    <col min="13573" max="13574" width="15.6640625" style="926" customWidth="1"/>
    <col min="13575" max="13575" width="5.6640625" style="926" customWidth="1"/>
    <col min="13576" max="13576" width="16.6640625" style="926" customWidth="1"/>
    <col min="13577" max="13577" width="5.6640625" style="926" customWidth="1"/>
    <col min="13578" max="13578" width="15.6640625" style="926" customWidth="1"/>
    <col min="13579" max="13579" width="5.6640625" style="926" customWidth="1"/>
    <col min="13580" max="13580" width="3.109375" style="926" customWidth="1"/>
    <col min="13581" max="13586" width="4.6640625" style="926" customWidth="1"/>
    <col min="13587" max="13587" width="1.6640625" style="926" customWidth="1"/>
    <col min="13588" max="13589" width="9" style="926"/>
    <col min="13590" max="13590" width="18.44140625" style="926" bestFit="1" customWidth="1"/>
    <col min="13591" max="13591" width="29.88671875" style="926" bestFit="1" customWidth="1"/>
    <col min="13592" max="13592" width="30.33203125" style="926" bestFit="1" customWidth="1"/>
    <col min="13593" max="13824" width="9" style="926"/>
    <col min="13825" max="13825" width="1.6640625" style="926" customWidth="1"/>
    <col min="13826" max="13826" width="9.6640625" style="926" customWidth="1"/>
    <col min="13827" max="13827" width="8.6640625" style="926" customWidth="1"/>
    <col min="13828" max="13828" width="5.6640625" style="926" customWidth="1"/>
    <col min="13829" max="13830" width="15.6640625" style="926" customWidth="1"/>
    <col min="13831" max="13831" width="5.6640625" style="926" customWidth="1"/>
    <col min="13832" max="13832" width="16.6640625" style="926" customWidth="1"/>
    <col min="13833" max="13833" width="5.6640625" style="926" customWidth="1"/>
    <col min="13834" max="13834" width="15.6640625" style="926" customWidth="1"/>
    <col min="13835" max="13835" width="5.6640625" style="926" customWidth="1"/>
    <col min="13836" max="13836" width="3.109375" style="926" customWidth="1"/>
    <col min="13837" max="13842" width="4.6640625" style="926" customWidth="1"/>
    <col min="13843" max="13843" width="1.6640625" style="926" customWidth="1"/>
    <col min="13844" max="13845" width="9" style="926"/>
    <col min="13846" max="13846" width="18.44140625" style="926" bestFit="1" customWidth="1"/>
    <col min="13847" max="13847" width="29.88671875" style="926" bestFit="1" customWidth="1"/>
    <col min="13848" max="13848" width="30.33203125" style="926" bestFit="1" customWidth="1"/>
    <col min="13849" max="14080" width="9" style="926"/>
    <col min="14081" max="14081" width="1.6640625" style="926" customWidth="1"/>
    <col min="14082" max="14082" width="9.6640625" style="926" customWidth="1"/>
    <col min="14083" max="14083" width="8.6640625" style="926" customWidth="1"/>
    <col min="14084" max="14084" width="5.6640625" style="926" customWidth="1"/>
    <col min="14085" max="14086" width="15.6640625" style="926" customWidth="1"/>
    <col min="14087" max="14087" width="5.6640625" style="926" customWidth="1"/>
    <col min="14088" max="14088" width="16.6640625" style="926" customWidth="1"/>
    <col min="14089" max="14089" width="5.6640625" style="926" customWidth="1"/>
    <col min="14090" max="14090" width="15.6640625" style="926" customWidth="1"/>
    <col min="14091" max="14091" width="5.6640625" style="926" customWidth="1"/>
    <col min="14092" max="14092" width="3.109375" style="926" customWidth="1"/>
    <col min="14093" max="14098" width="4.6640625" style="926" customWidth="1"/>
    <col min="14099" max="14099" width="1.6640625" style="926" customWidth="1"/>
    <col min="14100" max="14101" width="9" style="926"/>
    <col min="14102" max="14102" width="18.44140625" style="926" bestFit="1" customWidth="1"/>
    <col min="14103" max="14103" width="29.88671875" style="926" bestFit="1" customWidth="1"/>
    <col min="14104" max="14104" width="30.33203125" style="926" bestFit="1" customWidth="1"/>
    <col min="14105" max="14336" width="9" style="926"/>
    <col min="14337" max="14337" width="1.6640625" style="926" customWidth="1"/>
    <col min="14338" max="14338" width="9.6640625" style="926" customWidth="1"/>
    <col min="14339" max="14339" width="8.6640625" style="926" customWidth="1"/>
    <col min="14340" max="14340" width="5.6640625" style="926" customWidth="1"/>
    <col min="14341" max="14342" width="15.6640625" style="926" customWidth="1"/>
    <col min="14343" max="14343" width="5.6640625" style="926" customWidth="1"/>
    <col min="14344" max="14344" width="16.6640625" style="926" customWidth="1"/>
    <col min="14345" max="14345" width="5.6640625" style="926" customWidth="1"/>
    <col min="14346" max="14346" width="15.6640625" style="926" customWidth="1"/>
    <col min="14347" max="14347" width="5.6640625" style="926" customWidth="1"/>
    <col min="14348" max="14348" width="3.109375" style="926" customWidth="1"/>
    <col min="14349" max="14354" width="4.6640625" style="926" customWidth="1"/>
    <col min="14355" max="14355" width="1.6640625" style="926" customWidth="1"/>
    <col min="14356" max="14357" width="9" style="926"/>
    <col min="14358" max="14358" width="18.44140625" style="926" bestFit="1" customWidth="1"/>
    <col min="14359" max="14359" width="29.88671875" style="926" bestFit="1" customWidth="1"/>
    <col min="14360" max="14360" width="30.33203125" style="926" bestFit="1" customWidth="1"/>
    <col min="14361" max="14592" width="9" style="926"/>
    <col min="14593" max="14593" width="1.6640625" style="926" customWidth="1"/>
    <col min="14594" max="14594" width="9.6640625" style="926" customWidth="1"/>
    <col min="14595" max="14595" width="8.6640625" style="926" customWidth="1"/>
    <col min="14596" max="14596" width="5.6640625" style="926" customWidth="1"/>
    <col min="14597" max="14598" width="15.6640625" style="926" customWidth="1"/>
    <col min="14599" max="14599" width="5.6640625" style="926" customWidth="1"/>
    <col min="14600" max="14600" width="16.6640625" style="926" customWidth="1"/>
    <col min="14601" max="14601" width="5.6640625" style="926" customWidth="1"/>
    <col min="14602" max="14602" width="15.6640625" style="926" customWidth="1"/>
    <col min="14603" max="14603" width="5.6640625" style="926" customWidth="1"/>
    <col min="14604" max="14604" width="3.109375" style="926" customWidth="1"/>
    <col min="14605" max="14610" width="4.6640625" style="926" customWidth="1"/>
    <col min="14611" max="14611" width="1.6640625" style="926" customWidth="1"/>
    <col min="14612" max="14613" width="9" style="926"/>
    <col min="14614" max="14614" width="18.44140625" style="926" bestFit="1" customWidth="1"/>
    <col min="14615" max="14615" width="29.88671875" style="926" bestFit="1" customWidth="1"/>
    <col min="14616" max="14616" width="30.33203125" style="926" bestFit="1" customWidth="1"/>
    <col min="14617" max="14848" width="9" style="926"/>
    <col min="14849" max="14849" width="1.6640625" style="926" customWidth="1"/>
    <col min="14850" max="14850" width="9.6640625" style="926" customWidth="1"/>
    <col min="14851" max="14851" width="8.6640625" style="926" customWidth="1"/>
    <col min="14852" max="14852" width="5.6640625" style="926" customWidth="1"/>
    <col min="14853" max="14854" width="15.6640625" style="926" customWidth="1"/>
    <col min="14855" max="14855" width="5.6640625" style="926" customWidth="1"/>
    <col min="14856" max="14856" width="16.6640625" style="926" customWidth="1"/>
    <col min="14857" max="14857" width="5.6640625" style="926" customWidth="1"/>
    <col min="14858" max="14858" width="15.6640625" style="926" customWidth="1"/>
    <col min="14859" max="14859" width="5.6640625" style="926" customWidth="1"/>
    <col min="14860" max="14860" width="3.109375" style="926" customWidth="1"/>
    <col min="14861" max="14866" width="4.6640625" style="926" customWidth="1"/>
    <col min="14867" max="14867" width="1.6640625" style="926" customWidth="1"/>
    <col min="14868" max="14869" width="9" style="926"/>
    <col min="14870" max="14870" width="18.44140625" style="926" bestFit="1" customWidth="1"/>
    <col min="14871" max="14871" width="29.88671875" style="926" bestFit="1" customWidth="1"/>
    <col min="14872" max="14872" width="30.33203125" style="926" bestFit="1" customWidth="1"/>
    <col min="14873" max="15104" width="9" style="926"/>
    <col min="15105" max="15105" width="1.6640625" style="926" customWidth="1"/>
    <col min="15106" max="15106" width="9.6640625" style="926" customWidth="1"/>
    <col min="15107" max="15107" width="8.6640625" style="926" customWidth="1"/>
    <col min="15108" max="15108" width="5.6640625" style="926" customWidth="1"/>
    <col min="15109" max="15110" width="15.6640625" style="926" customWidth="1"/>
    <col min="15111" max="15111" width="5.6640625" style="926" customWidth="1"/>
    <col min="15112" max="15112" width="16.6640625" style="926" customWidth="1"/>
    <col min="15113" max="15113" width="5.6640625" style="926" customWidth="1"/>
    <col min="15114" max="15114" width="15.6640625" style="926" customWidth="1"/>
    <col min="15115" max="15115" width="5.6640625" style="926" customWidth="1"/>
    <col min="15116" max="15116" width="3.109375" style="926" customWidth="1"/>
    <col min="15117" max="15122" width="4.6640625" style="926" customWidth="1"/>
    <col min="15123" max="15123" width="1.6640625" style="926" customWidth="1"/>
    <col min="15124" max="15125" width="9" style="926"/>
    <col min="15126" max="15126" width="18.44140625" style="926" bestFit="1" customWidth="1"/>
    <col min="15127" max="15127" width="29.88671875" style="926" bestFit="1" customWidth="1"/>
    <col min="15128" max="15128" width="30.33203125" style="926" bestFit="1" customWidth="1"/>
    <col min="15129" max="15360" width="9" style="926"/>
    <col min="15361" max="15361" width="1.6640625" style="926" customWidth="1"/>
    <col min="15362" max="15362" width="9.6640625" style="926" customWidth="1"/>
    <col min="15363" max="15363" width="8.6640625" style="926" customWidth="1"/>
    <col min="15364" max="15364" width="5.6640625" style="926" customWidth="1"/>
    <col min="15365" max="15366" width="15.6640625" style="926" customWidth="1"/>
    <col min="15367" max="15367" width="5.6640625" style="926" customWidth="1"/>
    <col min="15368" max="15368" width="16.6640625" style="926" customWidth="1"/>
    <col min="15369" max="15369" width="5.6640625" style="926" customWidth="1"/>
    <col min="15370" max="15370" width="15.6640625" style="926" customWidth="1"/>
    <col min="15371" max="15371" width="5.6640625" style="926" customWidth="1"/>
    <col min="15372" max="15372" width="3.109375" style="926" customWidth="1"/>
    <col min="15373" max="15378" width="4.6640625" style="926" customWidth="1"/>
    <col min="15379" max="15379" width="1.6640625" style="926" customWidth="1"/>
    <col min="15380" max="15381" width="9" style="926"/>
    <col min="15382" max="15382" width="18.44140625" style="926" bestFit="1" customWidth="1"/>
    <col min="15383" max="15383" width="29.88671875" style="926" bestFit="1" customWidth="1"/>
    <col min="15384" max="15384" width="30.33203125" style="926" bestFit="1" customWidth="1"/>
    <col min="15385" max="15616" width="9" style="926"/>
    <col min="15617" max="15617" width="1.6640625" style="926" customWidth="1"/>
    <col min="15618" max="15618" width="9.6640625" style="926" customWidth="1"/>
    <col min="15619" max="15619" width="8.6640625" style="926" customWidth="1"/>
    <col min="15620" max="15620" width="5.6640625" style="926" customWidth="1"/>
    <col min="15621" max="15622" width="15.6640625" style="926" customWidth="1"/>
    <col min="15623" max="15623" width="5.6640625" style="926" customWidth="1"/>
    <col min="15624" max="15624" width="16.6640625" style="926" customWidth="1"/>
    <col min="15625" max="15625" width="5.6640625" style="926" customWidth="1"/>
    <col min="15626" max="15626" width="15.6640625" style="926" customWidth="1"/>
    <col min="15627" max="15627" width="5.6640625" style="926" customWidth="1"/>
    <col min="15628" max="15628" width="3.109375" style="926" customWidth="1"/>
    <col min="15629" max="15634" width="4.6640625" style="926" customWidth="1"/>
    <col min="15635" max="15635" width="1.6640625" style="926" customWidth="1"/>
    <col min="15636" max="15637" width="9" style="926"/>
    <col min="15638" max="15638" width="18.44140625" style="926" bestFit="1" customWidth="1"/>
    <col min="15639" max="15639" width="29.88671875" style="926" bestFit="1" customWidth="1"/>
    <col min="15640" max="15640" width="30.33203125" style="926" bestFit="1" customWidth="1"/>
    <col min="15641" max="15872" width="9" style="926"/>
    <col min="15873" max="15873" width="1.6640625" style="926" customWidth="1"/>
    <col min="15874" max="15874" width="9.6640625" style="926" customWidth="1"/>
    <col min="15875" max="15875" width="8.6640625" style="926" customWidth="1"/>
    <col min="15876" max="15876" width="5.6640625" style="926" customWidth="1"/>
    <col min="15877" max="15878" width="15.6640625" style="926" customWidth="1"/>
    <col min="15879" max="15879" width="5.6640625" style="926" customWidth="1"/>
    <col min="15880" max="15880" width="16.6640625" style="926" customWidth="1"/>
    <col min="15881" max="15881" width="5.6640625" style="926" customWidth="1"/>
    <col min="15882" max="15882" width="15.6640625" style="926" customWidth="1"/>
    <col min="15883" max="15883" width="5.6640625" style="926" customWidth="1"/>
    <col min="15884" max="15884" width="3.109375" style="926" customWidth="1"/>
    <col min="15885" max="15890" width="4.6640625" style="926" customWidth="1"/>
    <col min="15891" max="15891" width="1.6640625" style="926" customWidth="1"/>
    <col min="15892" max="15893" width="9" style="926"/>
    <col min="15894" max="15894" width="18.44140625" style="926" bestFit="1" customWidth="1"/>
    <col min="15895" max="15895" width="29.88671875" style="926" bestFit="1" customWidth="1"/>
    <col min="15896" max="15896" width="30.33203125" style="926" bestFit="1" customWidth="1"/>
    <col min="15897" max="16128" width="9" style="926"/>
    <col min="16129" max="16129" width="1.6640625" style="926" customWidth="1"/>
    <col min="16130" max="16130" width="9.6640625" style="926" customWidth="1"/>
    <col min="16131" max="16131" width="8.6640625" style="926" customWidth="1"/>
    <col min="16132" max="16132" width="5.6640625" style="926" customWidth="1"/>
    <col min="16133" max="16134" width="15.6640625" style="926" customWidth="1"/>
    <col min="16135" max="16135" width="5.6640625" style="926" customWidth="1"/>
    <col min="16136" max="16136" width="16.6640625" style="926" customWidth="1"/>
    <col min="16137" max="16137" width="5.6640625" style="926" customWidth="1"/>
    <col min="16138" max="16138" width="15.6640625" style="926" customWidth="1"/>
    <col min="16139" max="16139" width="5.6640625" style="926" customWidth="1"/>
    <col min="16140" max="16140" width="3.109375" style="926" customWidth="1"/>
    <col min="16141" max="16146" width="4.6640625" style="926" customWidth="1"/>
    <col min="16147" max="16147" width="1.6640625" style="926" customWidth="1"/>
    <col min="16148" max="16149" width="9" style="926"/>
    <col min="16150" max="16150" width="18.44140625" style="926" bestFit="1" customWidth="1"/>
    <col min="16151" max="16151" width="29.88671875" style="926" bestFit="1" customWidth="1"/>
    <col min="16152" max="16152" width="30.33203125" style="926" bestFit="1" customWidth="1"/>
    <col min="16153" max="16384" width="9" style="926"/>
  </cols>
  <sheetData>
    <row r="1" spans="2:24">
      <c r="B1" s="924" t="s">
        <v>1635</v>
      </c>
      <c r="C1" s="925"/>
      <c r="K1" s="927" t="s">
        <v>544</v>
      </c>
      <c r="L1" s="1985"/>
      <c r="M1" s="1985"/>
      <c r="N1" s="928" t="s">
        <v>34</v>
      </c>
      <c r="O1" s="656"/>
      <c r="P1" s="928" t="s">
        <v>392</v>
      </c>
      <c r="Q1" s="656"/>
      <c r="R1" s="928" t="s">
        <v>241</v>
      </c>
    </row>
    <row r="2" spans="2:24" ht="19.2">
      <c r="B2" s="1986" t="s">
        <v>1636</v>
      </c>
      <c r="C2" s="1986"/>
      <c r="D2" s="1986"/>
      <c r="E2" s="1986"/>
      <c r="F2" s="1986"/>
      <c r="G2" s="1986"/>
      <c r="H2" s="1986"/>
      <c r="I2" s="1986"/>
      <c r="J2" s="1986"/>
      <c r="K2" s="1986"/>
      <c r="L2" s="1986"/>
      <c r="M2" s="1986"/>
      <c r="N2" s="1986"/>
      <c r="O2" s="1986"/>
      <c r="P2" s="1986"/>
      <c r="Q2" s="1986"/>
      <c r="R2" s="1986"/>
    </row>
    <row r="3" spans="2:24" ht="7.5" customHeight="1">
      <c r="B3" s="929"/>
      <c r="C3" s="929"/>
      <c r="D3" s="929"/>
      <c r="E3" s="929"/>
      <c r="F3" s="929"/>
      <c r="G3" s="929"/>
      <c r="H3" s="929"/>
      <c r="I3" s="929"/>
      <c r="J3" s="929"/>
      <c r="K3" s="929"/>
      <c r="L3" s="929"/>
      <c r="M3" s="929"/>
      <c r="N3" s="929"/>
      <c r="O3" s="929"/>
      <c r="P3" s="929"/>
      <c r="Q3" s="929"/>
      <c r="R3" s="929"/>
    </row>
    <row r="4" spans="2:24" ht="25.05" customHeight="1">
      <c r="I4" s="927" t="s">
        <v>92</v>
      </c>
      <c r="J4" s="1987"/>
      <c r="K4" s="1987"/>
      <c r="L4" s="1987"/>
      <c r="M4" s="1987"/>
      <c r="N4" s="1987"/>
      <c r="O4" s="1987"/>
      <c r="P4" s="1987"/>
      <c r="Q4" s="1987"/>
      <c r="R4" s="1987"/>
    </row>
    <row r="5" spans="2:24" ht="25.05" customHeight="1">
      <c r="I5" s="927" t="s">
        <v>1565</v>
      </c>
      <c r="J5" s="1988"/>
      <c r="K5" s="1988"/>
      <c r="L5" s="1988"/>
      <c r="M5" s="1988"/>
      <c r="N5" s="1988"/>
      <c r="O5" s="1988"/>
      <c r="P5" s="1988"/>
      <c r="Q5" s="1988"/>
      <c r="R5" s="1988"/>
    </row>
    <row r="6" spans="2:24" ht="25.05" customHeight="1">
      <c r="I6" s="927" t="s">
        <v>1637</v>
      </c>
      <c r="J6" s="1988"/>
      <c r="K6" s="1988"/>
      <c r="L6" s="1988"/>
      <c r="M6" s="1988"/>
      <c r="N6" s="1988"/>
      <c r="O6" s="1988"/>
      <c r="P6" s="1988"/>
      <c r="Q6" s="1988"/>
      <c r="R6" s="1988"/>
    </row>
    <row r="7" spans="2:24" ht="9" customHeight="1">
      <c r="I7" s="927"/>
      <c r="J7" s="930"/>
      <c r="K7" s="930"/>
      <c r="L7" s="930"/>
      <c r="M7" s="930"/>
      <c r="N7" s="930"/>
      <c r="O7" s="930"/>
      <c r="P7" s="930"/>
      <c r="Q7" s="930"/>
      <c r="R7" s="930"/>
    </row>
    <row r="8" spans="2:24">
      <c r="B8" s="1989" t="s">
        <v>1638</v>
      </c>
      <c r="C8" s="1989"/>
      <c r="D8" s="1989"/>
      <c r="E8" s="931"/>
      <c r="F8" s="1990" t="s">
        <v>1639</v>
      </c>
      <c r="G8" s="1990"/>
      <c r="H8" s="1990"/>
      <c r="I8" s="1990"/>
    </row>
    <row r="9" spans="2:24" hidden="1">
      <c r="E9" s="931"/>
      <c r="F9" s="1947" t="s">
        <v>1445</v>
      </c>
      <c r="G9" s="1947"/>
      <c r="H9" s="1947"/>
      <c r="I9" s="1947"/>
    </row>
    <row r="10" spans="2:24" ht="9" customHeight="1"/>
    <row r="11" spans="2:24">
      <c r="B11" s="932" t="s">
        <v>1640</v>
      </c>
      <c r="F11" s="1991" t="s">
        <v>1201</v>
      </c>
      <c r="G11" s="1991"/>
      <c r="H11" s="1991"/>
      <c r="I11" s="1991"/>
      <c r="J11" s="927" t="s">
        <v>1641</v>
      </c>
      <c r="K11" s="756"/>
    </row>
    <row r="12" spans="2:24" ht="9" customHeight="1"/>
    <row r="13" spans="2:24">
      <c r="B13" s="932" t="s">
        <v>1642</v>
      </c>
    </row>
    <row r="14" spans="2:24">
      <c r="B14" s="656" t="s">
        <v>121</v>
      </c>
      <c r="C14" s="1972" t="s">
        <v>1643</v>
      </c>
      <c r="D14" s="1972"/>
      <c r="E14" s="1972"/>
      <c r="F14" s="1972"/>
      <c r="G14" s="1972"/>
      <c r="H14" s="1972"/>
      <c r="I14" s="1972"/>
      <c r="J14" s="1972"/>
      <c r="K14" s="1972"/>
      <c r="M14" s="1973" t="s">
        <v>1644</v>
      </c>
      <c r="N14" s="1974"/>
      <c r="O14" s="1974"/>
      <c r="P14" s="1974"/>
      <c r="Q14" s="1974"/>
      <c r="R14" s="1975"/>
    </row>
    <row r="15" spans="2:24" ht="80.099999999999994" customHeight="1">
      <c r="B15" s="933"/>
      <c r="C15" s="1976" t="s">
        <v>1645</v>
      </c>
      <c r="D15" s="1976"/>
      <c r="E15" s="933"/>
      <c r="F15" s="1977" t="s">
        <v>1646</v>
      </c>
      <c r="G15" s="1977"/>
      <c r="H15" s="1978" t="s">
        <v>1647</v>
      </c>
      <c r="I15" s="1978"/>
      <c r="J15" s="1976" t="s">
        <v>1648</v>
      </c>
      <c r="K15" s="1976"/>
      <c r="M15" s="1979" t="str">
        <f>F8</f>
        <v>介護福祉士</v>
      </c>
      <c r="N15" s="1980"/>
      <c r="O15" s="1981"/>
      <c r="P15" s="1979" t="str">
        <f>F9</f>
        <v>介護職員</v>
      </c>
      <c r="Q15" s="1980"/>
      <c r="R15" s="1981"/>
    </row>
    <row r="16" spans="2:24" ht="26.1" customHeight="1">
      <c r="B16" s="934" t="s">
        <v>1649</v>
      </c>
      <c r="C16" s="1963"/>
      <c r="D16" s="1964" t="s">
        <v>235</v>
      </c>
      <c r="E16" s="935" t="str">
        <f>$F$8</f>
        <v>介護福祉士</v>
      </c>
      <c r="F16" s="936"/>
      <c r="G16" s="937" t="s">
        <v>89</v>
      </c>
      <c r="H16" s="936"/>
      <c r="I16" s="937" t="s">
        <v>235</v>
      </c>
      <c r="J16" s="936"/>
      <c r="K16" s="937" t="s">
        <v>235</v>
      </c>
      <c r="M16" s="1966" t="str">
        <f>IF(C16="","",F16+ROUNDDOWN((H16+J16)/C16,1))</f>
        <v/>
      </c>
      <c r="N16" s="1967"/>
      <c r="O16" s="1968"/>
      <c r="P16" s="1966" t="str">
        <f>IF(C16="","",F17+ROUNDDOWN((H17+J17)/C16,1))</f>
        <v/>
      </c>
      <c r="Q16" s="1967"/>
      <c r="R16" s="1968"/>
      <c r="V16" s="938"/>
      <c r="W16" s="755" t="s">
        <v>1650</v>
      </c>
      <c r="X16" s="755" t="s">
        <v>1651</v>
      </c>
    </row>
    <row r="17" spans="2:24" ht="26.1" customHeight="1">
      <c r="B17" s="939" t="s">
        <v>1652</v>
      </c>
      <c r="C17" s="1963"/>
      <c r="D17" s="1965"/>
      <c r="E17" s="940" t="str">
        <f>$F$9</f>
        <v>介護職員</v>
      </c>
      <c r="F17" s="941"/>
      <c r="G17" s="942" t="s">
        <v>89</v>
      </c>
      <c r="H17" s="941"/>
      <c r="I17" s="942" t="s">
        <v>235</v>
      </c>
      <c r="J17" s="941"/>
      <c r="K17" s="942" t="s">
        <v>235</v>
      </c>
      <c r="M17" s="1969"/>
      <c r="N17" s="1970"/>
      <c r="O17" s="1971"/>
      <c r="P17" s="1969"/>
      <c r="Q17" s="1970"/>
      <c r="R17" s="1971"/>
      <c r="V17" s="1982" t="s">
        <v>1653</v>
      </c>
      <c r="W17" s="938" t="s">
        <v>1639</v>
      </c>
      <c r="X17" s="938" t="s">
        <v>397</v>
      </c>
    </row>
    <row r="18" spans="2:24" ht="26.1" customHeight="1">
      <c r="B18" s="943"/>
      <c r="C18" s="1963"/>
      <c r="D18" s="1964" t="s">
        <v>235</v>
      </c>
      <c r="E18" s="944" t="str">
        <f>$F$8</f>
        <v>介護福祉士</v>
      </c>
      <c r="F18" s="945"/>
      <c r="G18" s="946" t="s">
        <v>89</v>
      </c>
      <c r="H18" s="936"/>
      <c r="I18" s="946" t="s">
        <v>235</v>
      </c>
      <c r="J18" s="936"/>
      <c r="K18" s="946" t="s">
        <v>235</v>
      </c>
      <c r="M18" s="1966" t="str">
        <f>IF(C18="","",F18+ROUNDDOWN((H18+J18)/C18,1))</f>
        <v/>
      </c>
      <c r="N18" s="1967"/>
      <c r="O18" s="1968"/>
      <c r="P18" s="1966" t="str">
        <f>IF(C18="","",F19+ROUNDDOWN((H19+J19)/C18,1))</f>
        <v/>
      </c>
      <c r="Q18" s="1967"/>
      <c r="R18" s="1968"/>
      <c r="V18" s="1983"/>
      <c r="W18" s="938" t="s">
        <v>1654</v>
      </c>
      <c r="X18" s="938" t="s">
        <v>1655</v>
      </c>
    </row>
    <row r="19" spans="2:24" ht="26.1" customHeight="1">
      <c r="B19" s="939" t="s">
        <v>1202</v>
      </c>
      <c r="C19" s="1963"/>
      <c r="D19" s="1965"/>
      <c r="E19" s="940" t="str">
        <f>$F$9</f>
        <v>介護職員</v>
      </c>
      <c r="F19" s="941"/>
      <c r="G19" s="942" t="s">
        <v>89</v>
      </c>
      <c r="H19" s="941"/>
      <c r="I19" s="942" t="s">
        <v>235</v>
      </c>
      <c r="J19" s="941"/>
      <c r="K19" s="942" t="s">
        <v>235</v>
      </c>
      <c r="M19" s="1969"/>
      <c r="N19" s="1970"/>
      <c r="O19" s="1971"/>
      <c r="P19" s="1969"/>
      <c r="Q19" s="1970"/>
      <c r="R19" s="1971"/>
      <c r="V19" s="1983"/>
      <c r="W19" s="938" t="s">
        <v>1656</v>
      </c>
      <c r="X19" s="938" t="s">
        <v>1103</v>
      </c>
    </row>
    <row r="20" spans="2:24" ht="26.1" customHeight="1">
      <c r="B20" s="943"/>
      <c r="C20" s="1963"/>
      <c r="D20" s="1964" t="s">
        <v>235</v>
      </c>
      <c r="E20" s="944" t="str">
        <f>$F$8</f>
        <v>介護福祉士</v>
      </c>
      <c r="F20" s="945"/>
      <c r="G20" s="946" t="s">
        <v>89</v>
      </c>
      <c r="H20" s="936"/>
      <c r="I20" s="946" t="s">
        <v>235</v>
      </c>
      <c r="J20" s="936"/>
      <c r="K20" s="946" t="s">
        <v>235</v>
      </c>
      <c r="M20" s="1966" t="str">
        <f>IF(C20="","",F20+ROUNDDOWN((H20+J20)/C20,1))</f>
        <v/>
      </c>
      <c r="N20" s="1967"/>
      <c r="O20" s="1968"/>
      <c r="P20" s="1966" t="str">
        <f>IF(C20="","",F21+ROUNDDOWN((H21+J21)/C20,1))</f>
        <v/>
      </c>
      <c r="Q20" s="1967"/>
      <c r="R20" s="1968"/>
      <c r="V20" s="1983"/>
      <c r="W20" s="938" t="s">
        <v>1103</v>
      </c>
      <c r="X20" s="938" t="s">
        <v>1103</v>
      </c>
    </row>
    <row r="21" spans="2:24" ht="26.1" customHeight="1">
      <c r="B21" s="939" t="s">
        <v>1203</v>
      </c>
      <c r="C21" s="1963"/>
      <c r="D21" s="1965"/>
      <c r="E21" s="940" t="str">
        <f>$F$9</f>
        <v>介護職員</v>
      </c>
      <c r="F21" s="941"/>
      <c r="G21" s="942" t="s">
        <v>89</v>
      </c>
      <c r="H21" s="941"/>
      <c r="I21" s="942" t="s">
        <v>235</v>
      </c>
      <c r="J21" s="941"/>
      <c r="K21" s="942" t="s">
        <v>235</v>
      </c>
      <c r="M21" s="1969"/>
      <c r="N21" s="1970"/>
      <c r="O21" s="1971"/>
      <c r="P21" s="1969"/>
      <c r="Q21" s="1970"/>
      <c r="R21" s="1971"/>
      <c r="V21" s="1983"/>
      <c r="W21" s="938" t="s">
        <v>1103</v>
      </c>
      <c r="X21" s="938" t="s">
        <v>1103</v>
      </c>
    </row>
    <row r="22" spans="2:24" ht="26.1" customHeight="1">
      <c r="B22" s="943"/>
      <c r="C22" s="1963"/>
      <c r="D22" s="1964" t="s">
        <v>235</v>
      </c>
      <c r="E22" s="944" t="str">
        <f>$F$8</f>
        <v>介護福祉士</v>
      </c>
      <c r="F22" s="945"/>
      <c r="G22" s="946" t="s">
        <v>89</v>
      </c>
      <c r="H22" s="936"/>
      <c r="I22" s="946" t="s">
        <v>235</v>
      </c>
      <c r="J22" s="936"/>
      <c r="K22" s="946" t="s">
        <v>235</v>
      </c>
      <c r="M22" s="1966" t="str">
        <f>IF(C22="","",F22+ROUNDDOWN((H22+J22)/C22,1))</f>
        <v/>
      </c>
      <c r="N22" s="1967"/>
      <c r="O22" s="1968"/>
      <c r="P22" s="1966" t="str">
        <f>IF(C22="","",F23+ROUNDDOWN((H23+J23)/C22,1))</f>
        <v/>
      </c>
      <c r="Q22" s="1967"/>
      <c r="R22" s="1968"/>
      <c r="V22" s="1984"/>
      <c r="W22" s="938" t="s">
        <v>1103</v>
      </c>
      <c r="X22" s="938" t="s">
        <v>1103</v>
      </c>
    </row>
    <row r="23" spans="2:24" ht="26.1" customHeight="1">
      <c r="B23" s="939" t="s">
        <v>1204</v>
      </c>
      <c r="C23" s="1963"/>
      <c r="D23" s="1965"/>
      <c r="E23" s="940" t="str">
        <f>$F$9</f>
        <v>介護職員</v>
      </c>
      <c r="F23" s="941"/>
      <c r="G23" s="942" t="s">
        <v>89</v>
      </c>
      <c r="H23" s="941"/>
      <c r="I23" s="942" t="s">
        <v>235</v>
      </c>
      <c r="J23" s="941"/>
      <c r="K23" s="942" t="s">
        <v>235</v>
      </c>
      <c r="M23" s="1969"/>
      <c r="N23" s="1970"/>
      <c r="O23" s="1971"/>
      <c r="P23" s="1969"/>
      <c r="Q23" s="1970"/>
      <c r="R23" s="1971"/>
    </row>
    <row r="24" spans="2:24" ht="26.1" customHeight="1">
      <c r="B24" s="943"/>
      <c r="C24" s="1963"/>
      <c r="D24" s="1964" t="s">
        <v>235</v>
      </c>
      <c r="E24" s="944" t="str">
        <f>$F$8</f>
        <v>介護福祉士</v>
      </c>
      <c r="F24" s="945"/>
      <c r="G24" s="946" t="s">
        <v>89</v>
      </c>
      <c r="H24" s="936"/>
      <c r="I24" s="946" t="s">
        <v>235</v>
      </c>
      <c r="J24" s="936"/>
      <c r="K24" s="946" t="s">
        <v>235</v>
      </c>
      <c r="M24" s="1966" t="str">
        <f>IF(C24="","",F24+ROUNDDOWN((H24+J24)/C24,1))</f>
        <v/>
      </c>
      <c r="N24" s="1967"/>
      <c r="O24" s="1968"/>
      <c r="P24" s="1966" t="str">
        <f>IF(C24="","",F25+ROUNDDOWN((H25+J25)/C24,1))</f>
        <v/>
      </c>
      <c r="Q24" s="1967"/>
      <c r="R24" s="1968"/>
    </row>
    <row r="25" spans="2:24" ht="26.1" customHeight="1">
      <c r="B25" s="939" t="s">
        <v>1205</v>
      </c>
      <c r="C25" s="1963"/>
      <c r="D25" s="1965"/>
      <c r="E25" s="940" t="str">
        <f>$F$9</f>
        <v>介護職員</v>
      </c>
      <c r="F25" s="941"/>
      <c r="G25" s="942" t="s">
        <v>89</v>
      </c>
      <c r="H25" s="941"/>
      <c r="I25" s="942" t="s">
        <v>235</v>
      </c>
      <c r="J25" s="941"/>
      <c r="K25" s="942" t="s">
        <v>235</v>
      </c>
      <c r="M25" s="1969"/>
      <c r="N25" s="1970"/>
      <c r="O25" s="1971"/>
      <c r="P25" s="1969"/>
      <c r="Q25" s="1970"/>
      <c r="R25" s="1971"/>
    </row>
    <row r="26" spans="2:24" ht="26.1" customHeight="1">
      <c r="B26" s="943"/>
      <c r="C26" s="1963"/>
      <c r="D26" s="1964" t="s">
        <v>235</v>
      </c>
      <c r="E26" s="944" t="str">
        <f>$F$8</f>
        <v>介護福祉士</v>
      </c>
      <c r="F26" s="945"/>
      <c r="G26" s="946" t="s">
        <v>89</v>
      </c>
      <c r="H26" s="936"/>
      <c r="I26" s="946" t="s">
        <v>235</v>
      </c>
      <c r="J26" s="936"/>
      <c r="K26" s="946" t="s">
        <v>235</v>
      </c>
      <c r="M26" s="1966" t="str">
        <f>IF(C26="","",F26+ROUNDDOWN((H26+J26)/C26,1))</f>
        <v/>
      </c>
      <c r="N26" s="1967"/>
      <c r="O26" s="1968"/>
      <c r="P26" s="1966" t="str">
        <f>IF(C26="","",F27+ROUNDDOWN((H27+J27)/C26,1))</f>
        <v/>
      </c>
      <c r="Q26" s="1967"/>
      <c r="R26" s="1968"/>
    </row>
    <row r="27" spans="2:24" ht="26.1" customHeight="1">
      <c r="B27" s="939" t="s">
        <v>1206</v>
      </c>
      <c r="C27" s="1963"/>
      <c r="D27" s="1965"/>
      <c r="E27" s="940" t="str">
        <f>$F$9</f>
        <v>介護職員</v>
      </c>
      <c r="F27" s="941"/>
      <c r="G27" s="942" t="s">
        <v>89</v>
      </c>
      <c r="H27" s="941"/>
      <c r="I27" s="942" t="s">
        <v>235</v>
      </c>
      <c r="J27" s="941"/>
      <c r="K27" s="942" t="s">
        <v>235</v>
      </c>
      <c r="M27" s="1969"/>
      <c r="N27" s="1970"/>
      <c r="O27" s="1971"/>
      <c r="P27" s="1969"/>
      <c r="Q27" s="1970"/>
      <c r="R27" s="1971"/>
    </row>
    <row r="28" spans="2:24" ht="26.1" customHeight="1">
      <c r="B28" s="943"/>
      <c r="C28" s="1963"/>
      <c r="D28" s="1964" t="s">
        <v>235</v>
      </c>
      <c r="E28" s="944" t="str">
        <f>$F$8</f>
        <v>介護福祉士</v>
      </c>
      <c r="F28" s="945"/>
      <c r="G28" s="946" t="s">
        <v>89</v>
      </c>
      <c r="H28" s="936"/>
      <c r="I28" s="946" t="s">
        <v>235</v>
      </c>
      <c r="J28" s="936"/>
      <c r="K28" s="946" t="s">
        <v>235</v>
      </c>
      <c r="M28" s="1966" t="str">
        <f>IF(C28="","",F28+ROUNDDOWN((H28+J28)/C28,1))</f>
        <v/>
      </c>
      <c r="N28" s="1967"/>
      <c r="O28" s="1968"/>
      <c r="P28" s="1966" t="str">
        <f>IF(C28="","",F29+ROUNDDOWN((H29+J29)/C28,1))</f>
        <v/>
      </c>
      <c r="Q28" s="1967"/>
      <c r="R28" s="1968"/>
    </row>
    <row r="29" spans="2:24" ht="26.1" customHeight="1">
      <c r="B29" s="939" t="s">
        <v>1207</v>
      </c>
      <c r="C29" s="1963"/>
      <c r="D29" s="1965"/>
      <c r="E29" s="940" t="str">
        <f>$F$9</f>
        <v>介護職員</v>
      </c>
      <c r="F29" s="941"/>
      <c r="G29" s="942" t="s">
        <v>89</v>
      </c>
      <c r="H29" s="941"/>
      <c r="I29" s="942" t="s">
        <v>235</v>
      </c>
      <c r="J29" s="941"/>
      <c r="K29" s="942" t="s">
        <v>235</v>
      </c>
      <c r="M29" s="1969"/>
      <c r="N29" s="1970"/>
      <c r="O29" s="1971"/>
      <c r="P29" s="1969"/>
      <c r="Q29" s="1970"/>
      <c r="R29" s="1971"/>
    </row>
    <row r="30" spans="2:24" ht="26.1" customHeight="1">
      <c r="B30" s="943"/>
      <c r="C30" s="1963"/>
      <c r="D30" s="1964" t="s">
        <v>235</v>
      </c>
      <c r="E30" s="944" t="str">
        <f>$F$8</f>
        <v>介護福祉士</v>
      </c>
      <c r="F30" s="945"/>
      <c r="G30" s="946" t="s">
        <v>89</v>
      </c>
      <c r="H30" s="936"/>
      <c r="I30" s="946" t="s">
        <v>235</v>
      </c>
      <c r="J30" s="936"/>
      <c r="K30" s="946" t="s">
        <v>235</v>
      </c>
      <c r="M30" s="1966" t="str">
        <f>IF(C30="","",F30+ROUNDDOWN((H30+J30)/C30,1))</f>
        <v/>
      </c>
      <c r="N30" s="1967"/>
      <c r="O30" s="1968"/>
      <c r="P30" s="1966" t="str">
        <f>IF(C30="","",F31+ROUNDDOWN((H31+J31)/C30,1))</f>
        <v/>
      </c>
      <c r="Q30" s="1967"/>
      <c r="R30" s="1968"/>
    </row>
    <row r="31" spans="2:24" ht="26.1" customHeight="1">
      <c r="B31" s="939" t="s">
        <v>665</v>
      </c>
      <c r="C31" s="1963"/>
      <c r="D31" s="1965"/>
      <c r="E31" s="940" t="str">
        <f>$F$9</f>
        <v>介護職員</v>
      </c>
      <c r="F31" s="941"/>
      <c r="G31" s="942" t="s">
        <v>89</v>
      </c>
      <c r="H31" s="941"/>
      <c r="I31" s="942" t="s">
        <v>235</v>
      </c>
      <c r="J31" s="941"/>
      <c r="K31" s="942" t="s">
        <v>235</v>
      </c>
      <c r="M31" s="1969"/>
      <c r="N31" s="1970"/>
      <c r="O31" s="1971"/>
      <c r="P31" s="1969"/>
      <c r="Q31" s="1970"/>
      <c r="R31" s="1971"/>
    </row>
    <row r="32" spans="2:24" ht="26.1" customHeight="1">
      <c r="B32" s="943"/>
      <c r="C32" s="1963"/>
      <c r="D32" s="1964" t="s">
        <v>235</v>
      </c>
      <c r="E32" s="944" t="str">
        <f>$F$8</f>
        <v>介護福祉士</v>
      </c>
      <c r="F32" s="945"/>
      <c r="G32" s="946" t="s">
        <v>89</v>
      </c>
      <c r="H32" s="936"/>
      <c r="I32" s="946" t="s">
        <v>235</v>
      </c>
      <c r="J32" s="936"/>
      <c r="K32" s="946" t="s">
        <v>235</v>
      </c>
      <c r="M32" s="1966" t="str">
        <f>IF(C32="","",F32+ROUNDDOWN((H32+J32)/C32,1))</f>
        <v/>
      </c>
      <c r="N32" s="1967"/>
      <c r="O32" s="1968"/>
      <c r="P32" s="1966" t="str">
        <f>IF(C32="","",F33+ROUNDDOWN((H33+J33)/C32,1))</f>
        <v/>
      </c>
      <c r="Q32" s="1967"/>
      <c r="R32" s="1968"/>
    </row>
    <row r="33" spans="2:19" ht="26.1" customHeight="1">
      <c r="B33" s="939" t="s">
        <v>666</v>
      </c>
      <c r="C33" s="1963"/>
      <c r="D33" s="1965"/>
      <c r="E33" s="940" t="str">
        <f>$F$9</f>
        <v>介護職員</v>
      </c>
      <c r="F33" s="941"/>
      <c r="G33" s="942" t="s">
        <v>89</v>
      </c>
      <c r="H33" s="941"/>
      <c r="I33" s="942" t="s">
        <v>235</v>
      </c>
      <c r="J33" s="941"/>
      <c r="K33" s="942" t="s">
        <v>235</v>
      </c>
      <c r="M33" s="1969"/>
      <c r="N33" s="1970"/>
      <c r="O33" s="1971"/>
      <c r="P33" s="1969"/>
      <c r="Q33" s="1970"/>
      <c r="R33" s="1971"/>
    </row>
    <row r="34" spans="2:19" ht="26.1" customHeight="1">
      <c r="B34" s="934" t="s">
        <v>1649</v>
      </c>
      <c r="C34" s="1963"/>
      <c r="D34" s="1964" t="s">
        <v>235</v>
      </c>
      <c r="E34" s="944" t="str">
        <f>$F$8</f>
        <v>介護福祉士</v>
      </c>
      <c r="F34" s="945"/>
      <c r="G34" s="946" t="s">
        <v>89</v>
      </c>
      <c r="H34" s="936"/>
      <c r="I34" s="946" t="s">
        <v>235</v>
      </c>
      <c r="J34" s="936"/>
      <c r="K34" s="946" t="s">
        <v>235</v>
      </c>
      <c r="M34" s="1966" t="str">
        <f>IF(C34="","",F34+ROUNDDOWN((H34+J34)/C34,1))</f>
        <v/>
      </c>
      <c r="N34" s="1967"/>
      <c r="O34" s="1968"/>
      <c r="P34" s="1966" t="str">
        <f>IF(C34="","",F35+ROUNDDOWN((H35+J35)/C34,1))</f>
        <v/>
      </c>
      <c r="Q34" s="1967"/>
      <c r="R34" s="1968"/>
    </row>
    <row r="35" spans="2:19" ht="26.1" customHeight="1">
      <c r="B35" s="939" t="s">
        <v>1208</v>
      </c>
      <c r="C35" s="1963"/>
      <c r="D35" s="1965"/>
      <c r="E35" s="940" t="str">
        <f>$F$9</f>
        <v>介護職員</v>
      </c>
      <c r="F35" s="941"/>
      <c r="G35" s="942" t="s">
        <v>89</v>
      </c>
      <c r="H35" s="941"/>
      <c r="I35" s="942" t="s">
        <v>235</v>
      </c>
      <c r="J35" s="941"/>
      <c r="K35" s="942" t="s">
        <v>235</v>
      </c>
      <c r="M35" s="1969"/>
      <c r="N35" s="1970"/>
      <c r="O35" s="1971"/>
      <c r="P35" s="1969"/>
      <c r="Q35" s="1970"/>
      <c r="R35" s="1971"/>
    </row>
    <row r="36" spans="2:19" ht="26.1" customHeight="1">
      <c r="B36" s="943"/>
      <c r="C36" s="1963"/>
      <c r="D36" s="1964" t="s">
        <v>235</v>
      </c>
      <c r="E36" s="944" t="str">
        <f>$F$8</f>
        <v>介護福祉士</v>
      </c>
      <c r="F36" s="945"/>
      <c r="G36" s="946" t="s">
        <v>89</v>
      </c>
      <c r="H36" s="936"/>
      <c r="I36" s="946" t="s">
        <v>235</v>
      </c>
      <c r="J36" s="936"/>
      <c r="K36" s="946" t="s">
        <v>235</v>
      </c>
      <c r="M36" s="1966" t="str">
        <f>IF(C36="","",F36+ROUNDDOWN((H36+J36)/C36,1))</f>
        <v/>
      </c>
      <c r="N36" s="1967"/>
      <c r="O36" s="1968"/>
      <c r="P36" s="1966" t="str">
        <f>IF(C36="","",F37+ROUNDDOWN((H37+J37)/C36,1))</f>
        <v/>
      </c>
      <c r="Q36" s="1967"/>
      <c r="R36" s="1968"/>
    </row>
    <row r="37" spans="2:19" ht="26.1" customHeight="1">
      <c r="B37" s="939" t="s">
        <v>1209</v>
      </c>
      <c r="C37" s="1963"/>
      <c r="D37" s="1965"/>
      <c r="E37" s="940" t="str">
        <f>$F$9</f>
        <v>介護職員</v>
      </c>
      <c r="F37" s="941"/>
      <c r="G37" s="942" t="s">
        <v>89</v>
      </c>
      <c r="H37" s="941"/>
      <c r="I37" s="942" t="s">
        <v>235</v>
      </c>
      <c r="J37" s="941"/>
      <c r="K37" s="942" t="s">
        <v>235</v>
      </c>
      <c r="M37" s="1969"/>
      <c r="N37" s="1970"/>
      <c r="O37" s="1971"/>
      <c r="P37" s="1969"/>
      <c r="Q37" s="1970"/>
      <c r="R37" s="1971"/>
    </row>
    <row r="38" spans="2:19" ht="6.75" customHeight="1">
      <c r="B38" s="947"/>
      <c r="C38" s="948"/>
      <c r="D38" s="947"/>
      <c r="E38" s="949"/>
      <c r="F38" s="950"/>
      <c r="G38" s="951"/>
      <c r="H38" s="950"/>
      <c r="I38" s="951"/>
      <c r="J38" s="952"/>
      <c r="K38" s="953"/>
      <c r="L38" s="953"/>
      <c r="M38" s="954"/>
      <c r="N38" s="954"/>
      <c r="O38" s="954"/>
      <c r="P38" s="954"/>
      <c r="Q38" s="954"/>
      <c r="R38" s="954"/>
    </row>
    <row r="39" spans="2:19" ht="20.100000000000001" customHeight="1">
      <c r="H39" s="928"/>
      <c r="J39" s="1965" t="s">
        <v>664</v>
      </c>
      <c r="K39" s="1965"/>
      <c r="L39" s="1965"/>
      <c r="M39" s="1969" t="str">
        <f>IF(SUM(M16:O37)=0,"",SUM(M16:O37))</f>
        <v/>
      </c>
      <c r="N39" s="1970"/>
      <c r="O39" s="1971"/>
      <c r="P39" s="1969" t="str">
        <f>IF(SUM(P16:R37)=0,"",SUM(P16:R37))</f>
        <v/>
      </c>
      <c r="Q39" s="1970"/>
      <c r="R39" s="1970"/>
      <c r="S39" s="955"/>
    </row>
    <row r="40" spans="2:19" ht="20.100000000000001" customHeight="1">
      <c r="H40" s="928"/>
      <c r="J40" s="1947" t="s">
        <v>1657</v>
      </c>
      <c r="K40" s="1947"/>
      <c r="L40" s="1947"/>
      <c r="M40" s="1948" t="str">
        <f>IF(M39="","",ROUNDDOWN(M39/$K$11,1))</f>
        <v/>
      </c>
      <c r="N40" s="1949"/>
      <c r="O40" s="1950"/>
      <c r="P40" s="1948" t="str">
        <f>IF(P39="","",ROUNDDOWN(P39/$K$11,1))</f>
        <v/>
      </c>
      <c r="Q40" s="1949"/>
      <c r="R40" s="1950"/>
    </row>
    <row r="41" spans="2:19" ht="18.75" customHeight="1">
      <c r="J41" s="1951" t="str">
        <f>$M$15</f>
        <v>介護福祉士</v>
      </c>
      <c r="K41" s="1952"/>
      <c r="L41" s="1952"/>
      <c r="M41" s="1952"/>
      <c r="N41" s="1952"/>
      <c r="O41" s="1953"/>
      <c r="P41" s="1954" t="str">
        <f>IF(M40="","",M40/P40)</f>
        <v/>
      </c>
      <c r="Q41" s="1955"/>
      <c r="R41" s="1956"/>
    </row>
    <row r="42" spans="2:19" ht="18.75" customHeight="1">
      <c r="J42" s="1960" t="s">
        <v>1658</v>
      </c>
      <c r="K42" s="1961"/>
      <c r="L42" s="1961"/>
      <c r="M42" s="1961"/>
      <c r="N42" s="1961"/>
      <c r="O42" s="1962"/>
      <c r="P42" s="1957"/>
      <c r="Q42" s="1958"/>
      <c r="R42" s="1959"/>
    </row>
    <row r="43" spans="2:19" ht="18.75" customHeight="1">
      <c r="J43" s="928"/>
      <c r="K43" s="928"/>
      <c r="L43" s="928"/>
      <c r="M43" s="928"/>
      <c r="N43" s="928"/>
      <c r="O43" s="928"/>
      <c r="P43" s="928"/>
      <c r="Q43" s="928"/>
      <c r="R43" s="956"/>
    </row>
    <row r="44" spans="2:19" ht="18.75" customHeight="1">
      <c r="B44" s="656" t="s">
        <v>121</v>
      </c>
      <c r="C44" s="1972" t="s">
        <v>1659</v>
      </c>
      <c r="D44" s="1972"/>
      <c r="E44" s="1972"/>
      <c r="F44" s="1972"/>
      <c r="G44" s="1972"/>
      <c r="H44" s="1972"/>
      <c r="I44" s="1972"/>
      <c r="J44" s="1972"/>
      <c r="K44" s="1972"/>
      <c r="M44" s="1973" t="s">
        <v>1644</v>
      </c>
      <c r="N44" s="1974"/>
      <c r="O44" s="1974"/>
      <c r="P44" s="1974"/>
      <c r="Q44" s="1974"/>
      <c r="R44" s="1975"/>
    </row>
    <row r="45" spans="2:19" ht="79.5" customHeight="1">
      <c r="B45" s="933"/>
      <c r="C45" s="1976" t="s">
        <v>1645</v>
      </c>
      <c r="D45" s="1976"/>
      <c r="E45" s="933"/>
      <c r="F45" s="1977" t="s">
        <v>1646</v>
      </c>
      <c r="G45" s="1977"/>
      <c r="H45" s="1978" t="s">
        <v>1647</v>
      </c>
      <c r="I45" s="1978"/>
      <c r="J45" s="1976" t="s">
        <v>1648</v>
      </c>
      <c r="K45" s="1976"/>
      <c r="M45" s="1979" t="str">
        <f>F8</f>
        <v>介護福祉士</v>
      </c>
      <c r="N45" s="1980"/>
      <c r="O45" s="1981"/>
      <c r="P45" s="1979" t="str">
        <f>F9</f>
        <v>介護職員</v>
      </c>
      <c r="Q45" s="1980"/>
      <c r="R45" s="1981"/>
    </row>
    <row r="46" spans="2:19" ht="25.5" customHeight="1">
      <c r="B46" s="934" t="s">
        <v>1649</v>
      </c>
      <c r="C46" s="1963"/>
      <c r="D46" s="1964" t="s">
        <v>235</v>
      </c>
      <c r="E46" s="957" t="str">
        <f>$F$8</f>
        <v>介護福祉士</v>
      </c>
      <c r="F46" s="936"/>
      <c r="G46" s="937" t="s">
        <v>89</v>
      </c>
      <c r="H46" s="936"/>
      <c r="I46" s="937" t="s">
        <v>235</v>
      </c>
      <c r="J46" s="936"/>
      <c r="K46" s="937" t="s">
        <v>235</v>
      </c>
      <c r="M46" s="1966" t="str">
        <f>IF(C46="","",F46+ROUNDDOWN((H46+J46)/C46,1))</f>
        <v/>
      </c>
      <c r="N46" s="1967"/>
      <c r="O46" s="1968"/>
      <c r="P46" s="1966" t="str">
        <f>IF(C46="","",F47+ROUNDDOWN((H47+J47)/C46,1))</f>
        <v/>
      </c>
      <c r="Q46" s="1967"/>
      <c r="R46" s="1968"/>
    </row>
    <row r="47" spans="2:19" ht="25.5" customHeight="1">
      <c r="B47" s="958" t="s">
        <v>1652</v>
      </c>
      <c r="C47" s="1963"/>
      <c r="D47" s="1965"/>
      <c r="E47" s="959" t="str">
        <f>$F$9</f>
        <v>介護職員</v>
      </c>
      <c r="F47" s="941"/>
      <c r="G47" s="942" t="s">
        <v>89</v>
      </c>
      <c r="H47" s="941"/>
      <c r="I47" s="942" t="s">
        <v>235</v>
      </c>
      <c r="J47" s="941"/>
      <c r="K47" s="942" t="s">
        <v>235</v>
      </c>
      <c r="M47" s="1969"/>
      <c r="N47" s="1970"/>
      <c r="O47" s="1971"/>
      <c r="P47" s="1969"/>
      <c r="Q47" s="1970"/>
      <c r="R47" s="1971"/>
    </row>
    <row r="48" spans="2:19" ht="25.5" customHeight="1">
      <c r="B48" s="960"/>
      <c r="C48" s="1963"/>
      <c r="D48" s="1964" t="s">
        <v>235</v>
      </c>
      <c r="E48" s="961" t="str">
        <f>$F$8</f>
        <v>介護福祉士</v>
      </c>
      <c r="F48" s="945"/>
      <c r="G48" s="946" t="s">
        <v>89</v>
      </c>
      <c r="H48" s="936"/>
      <c r="I48" s="946" t="s">
        <v>235</v>
      </c>
      <c r="J48" s="936"/>
      <c r="K48" s="946" t="s">
        <v>235</v>
      </c>
      <c r="M48" s="1966" t="str">
        <f>IF(C48="","",F48+ROUNDDOWN((H48+J48)/C48,1))</f>
        <v/>
      </c>
      <c r="N48" s="1967"/>
      <c r="O48" s="1968"/>
      <c r="P48" s="1966" t="str">
        <f>IF(C48="","",F49+ROUNDDOWN((H49+J49)/C48,1))</f>
        <v/>
      </c>
      <c r="Q48" s="1967"/>
      <c r="R48" s="1968"/>
    </row>
    <row r="49" spans="2:18" ht="25.5" customHeight="1">
      <c r="B49" s="958" t="s">
        <v>1202</v>
      </c>
      <c r="C49" s="1963"/>
      <c r="D49" s="1965"/>
      <c r="E49" s="959" t="str">
        <f>$F$9</f>
        <v>介護職員</v>
      </c>
      <c r="F49" s="941"/>
      <c r="G49" s="942" t="s">
        <v>89</v>
      </c>
      <c r="H49" s="941"/>
      <c r="I49" s="942" t="s">
        <v>235</v>
      </c>
      <c r="J49" s="941"/>
      <c r="K49" s="942" t="s">
        <v>235</v>
      </c>
      <c r="M49" s="1969"/>
      <c r="N49" s="1970"/>
      <c r="O49" s="1971"/>
      <c r="P49" s="1969"/>
      <c r="Q49" s="1970"/>
      <c r="R49" s="1971"/>
    </row>
    <row r="50" spans="2:18" ht="25.5" customHeight="1">
      <c r="B50" s="960"/>
      <c r="C50" s="1963"/>
      <c r="D50" s="1964" t="s">
        <v>235</v>
      </c>
      <c r="E50" s="961" t="str">
        <f>$F$8</f>
        <v>介護福祉士</v>
      </c>
      <c r="F50" s="945"/>
      <c r="G50" s="946" t="s">
        <v>89</v>
      </c>
      <c r="H50" s="936"/>
      <c r="I50" s="946" t="s">
        <v>235</v>
      </c>
      <c r="J50" s="936"/>
      <c r="K50" s="946" t="s">
        <v>235</v>
      </c>
      <c r="M50" s="1966" t="str">
        <f>IF(C50="","",F50+ROUNDDOWN((H50+J50)/C50,1))</f>
        <v/>
      </c>
      <c r="N50" s="1967"/>
      <c r="O50" s="1968"/>
      <c r="P50" s="1966" t="str">
        <f>IF(C50="","",F51+ROUNDDOWN((H51+J51)/C50,1))</f>
        <v/>
      </c>
      <c r="Q50" s="1967"/>
      <c r="R50" s="1968"/>
    </row>
    <row r="51" spans="2:18" ht="25.5" customHeight="1">
      <c r="B51" s="958" t="s">
        <v>1203</v>
      </c>
      <c r="C51" s="1963"/>
      <c r="D51" s="1965"/>
      <c r="E51" s="959" t="str">
        <f>$F$9</f>
        <v>介護職員</v>
      </c>
      <c r="F51" s="941"/>
      <c r="G51" s="942" t="s">
        <v>89</v>
      </c>
      <c r="H51" s="941"/>
      <c r="I51" s="942" t="s">
        <v>235</v>
      </c>
      <c r="J51" s="941"/>
      <c r="K51" s="942" t="s">
        <v>235</v>
      </c>
      <c r="M51" s="1969"/>
      <c r="N51" s="1970"/>
      <c r="O51" s="1971"/>
      <c r="P51" s="1969"/>
      <c r="Q51" s="1970"/>
      <c r="R51" s="1971"/>
    </row>
    <row r="52" spans="2:18" ht="6.75" customHeight="1">
      <c r="J52" s="928"/>
      <c r="K52" s="928"/>
      <c r="L52" s="928"/>
      <c r="M52" s="928"/>
      <c r="N52" s="928"/>
      <c r="O52" s="928"/>
      <c r="P52" s="928"/>
      <c r="Q52" s="928"/>
      <c r="R52" s="956"/>
    </row>
    <row r="53" spans="2:18" ht="20.100000000000001" customHeight="1">
      <c r="J53" s="1947" t="s">
        <v>664</v>
      </c>
      <c r="K53" s="1947"/>
      <c r="L53" s="1947"/>
      <c r="M53" s="1948" t="str">
        <f>IF(SUM(M46:O51)=0,"",SUM(M46:O51))</f>
        <v/>
      </c>
      <c r="N53" s="1949"/>
      <c r="O53" s="1950"/>
      <c r="P53" s="1948" t="str">
        <f>IF(SUM(P46:R51)=0,"",SUM(P46:R51))</f>
        <v/>
      </c>
      <c r="Q53" s="1949"/>
      <c r="R53" s="1950"/>
    </row>
    <row r="54" spans="2:18" ht="20.100000000000001" customHeight="1">
      <c r="J54" s="1947" t="s">
        <v>1657</v>
      </c>
      <c r="K54" s="1947"/>
      <c r="L54" s="1947"/>
      <c r="M54" s="1948" t="str">
        <f>IF(M53="","",ROUNDDOWN(M53/3,1))</f>
        <v/>
      </c>
      <c r="N54" s="1949"/>
      <c r="O54" s="1950"/>
      <c r="P54" s="1948" t="str">
        <f>IF(P53="","",ROUNDDOWN(P53/3,1))</f>
        <v/>
      </c>
      <c r="Q54" s="1949"/>
      <c r="R54" s="1950"/>
    </row>
    <row r="55" spans="2:18" ht="18.75" customHeight="1">
      <c r="J55" s="1951" t="str">
        <f>$M$15</f>
        <v>介護福祉士</v>
      </c>
      <c r="K55" s="1952"/>
      <c r="L55" s="1952"/>
      <c r="M55" s="1952"/>
      <c r="N55" s="1952"/>
      <c r="O55" s="1953"/>
      <c r="P55" s="1954" t="str">
        <f>IF(M54="","",M54/P54)</f>
        <v/>
      </c>
      <c r="Q55" s="1955"/>
      <c r="R55" s="1956"/>
    </row>
    <row r="56" spans="2:18" ht="18.75" customHeight="1">
      <c r="J56" s="1960" t="s">
        <v>1658</v>
      </c>
      <c r="K56" s="1961"/>
      <c r="L56" s="1961"/>
      <c r="M56" s="1961"/>
      <c r="N56" s="1961"/>
      <c r="O56" s="1962"/>
      <c r="P56" s="1957"/>
      <c r="Q56" s="1958"/>
      <c r="R56" s="1959"/>
    </row>
    <row r="57" spans="2:18" ht="18.75" customHeight="1">
      <c r="J57" s="928"/>
      <c r="K57" s="928"/>
      <c r="L57" s="928"/>
      <c r="M57" s="928"/>
      <c r="N57" s="928"/>
      <c r="O57" s="928"/>
      <c r="P57" s="928"/>
      <c r="Q57" s="928"/>
      <c r="R57" s="956"/>
    </row>
    <row r="59" spans="2:18">
      <c r="B59" s="926" t="s">
        <v>545</v>
      </c>
    </row>
    <row r="60" spans="2:18">
      <c r="B60" s="1945" t="s">
        <v>1660</v>
      </c>
      <c r="C60" s="1945"/>
      <c r="D60" s="1945"/>
      <c r="E60" s="1945"/>
      <c r="F60" s="1945"/>
      <c r="G60" s="1945"/>
      <c r="H60" s="1945"/>
      <c r="I60" s="1945"/>
      <c r="J60" s="1945"/>
      <c r="K60" s="1945"/>
      <c r="L60" s="1945"/>
      <c r="M60" s="1945"/>
      <c r="N60" s="1945"/>
      <c r="O60" s="1945"/>
      <c r="P60" s="1945"/>
      <c r="Q60" s="1945"/>
      <c r="R60" s="1945"/>
    </row>
    <row r="61" spans="2:18">
      <c r="B61" s="1945" t="s">
        <v>1661</v>
      </c>
      <c r="C61" s="1945"/>
      <c r="D61" s="1945"/>
      <c r="E61" s="1945"/>
      <c r="F61" s="1945"/>
      <c r="G61" s="1945"/>
      <c r="H61" s="1945"/>
      <c r="I61" s="1945"/>
      <c r="J61" s="1945"/>
      <c r="K61" s="1945"/>
      <c r="L61" s="1945"/>
      <c r="M61" s="1945"/>
      <c r="N61" s="1945"/>
      <c r="O61" s="1945"/>
      <c r="P61" s="1945"/>
      <c r="Q61" s="1945"/>
      <c r="R61" s="1945"/>
    </row>
    <row r="62" spans="2:18">
      <c r="B62" s="1945" t="s">
        <v>1662</v>
      </c>
      <c r="C62" s="1945"/>
      <c r="D62" s="1945"/>
      <c r="E62" s="1945"/>
      <c r="F62" s="1945"/>
      <c r="G62" s="1945"/>
      <c r="H62" s="1945"/>
      <c r="I62" s="1945"/>
      <c r="J62" s="1945"/>
      <c r="K62" s="1945"/>
      <c r="L62" s="1945"/>
      <c r="M62" s="1945"/>
      <c r="N62" s="1945"/>
      <c r="O62" s="1945"/>
      <c r="P62" s="1945"/>
      <c r="Q62" s="1945"/>
      <c r="R62" s="1945"/>
    </row>
    <row r="63" spans="2:18">
      <c r="B63" s="962" t="s">
        <v>1663</v>
      </c>
      <c r="C63" s="962"/>
      <c r="D63" s="962"/>
      <c r="E63" s="962"/>
      <c r="F63" s="962"/>
      <c r="G63" s="962"/>
      <c r="H63" s="962"/>
      <c r="I63" s="962"/>
      <c r="J63" s="962"/>
      <c r="K63" s="962"/>
      <c r="L63" s="962"/>
      <c r="M63" s="962"/>
      <c r="N63" s="962"/>
      <c r="O63" s="962"/>
      <c r="P63" s="962"/>
      <c r="Q63" s="962"/>
      <c r="R63" s="962"/>
    </row>
    <row r="64" spans="2:18">
      <c r="B64" s="1945" t="s">
        <v>1664</v>
      </c>
      <c r="C64" s="1945"/>
      <c r="D64" s="1945"/>
      <c r="E64" s="1945"/>
      <c r="F64" s="1945"/>
      <c r="G64" s="1945"/>
      <c r="H64" s="1945"/>
      <c r="I64" s="1945"/>
      <c r="J64" s="1945"/>
      <c r="K64" s="1945"/>
      <c r="L64" s="1945"/>
      <c r="M64" s="1945"/>
      <c r="N64" s="1945"/>
      <c r="O64" s="1945"/>
      <c r="P64" s="1945"/>
      <c r="Q64" s="1945"/>
      <c r="R64" s="1945"/>
    </row>
    <row r="65" spans="2:18">
      <c r="B65" s="1945" t="s">
        <v>1665</v>
      </c>
      <c r="C65" s="1945"/>
      <c r="D65" s="1945"/>
      <c r="E65" s="1945"/>
      <c r="F65" s="1945"/>
      <c r="G65" s="1945"/>
      <c r="H65" s="1945"/>
      <c r="I65" s="1945"/>
      <c r="J65" s="1945"/>
      <c r="K65" s="1945"/>
      <c r="L65" s="1945"/>
      <c r="M65" s="1945"/>
      <c r="N65" s="1945"/>
      <c r="O65" s="1945"/>
      <c r="P65" s="1945"/>
      <c r="Q65" s="1945"/>
      <c r="R65" s="1945"/>
    </row>
    <row r="66" spans="2:18">
      <c r="B66" s="1945" t="s">
        <v>1666</v>
      </c>
      <c r="C66" s="1945"/>
      <c r="D66" s="1945"/>
      <c r="E66" s="1945"/>
      <c r="F66" s="1945"/>
      <c r="G66" s="1945"/>
      <c r="H66" s="1945"/>
      <c r="I66" s="1945"/>
      <c r="J66" s="1945"/>
      <c r="K66" s="1945"/>
      <c r="L66" s="1945"/>
      <c r="M66" s="1945"/>
      <c r="N66" s="1945"/>
      <c r="O66" s="1945"/>
      <c r="P66" s="1945"/>
      <c r="Q66" s="1945"/>
      <c r="R66" s="1945"/>
    </row>
    <row r="67" spans="2:18">
      <c r="B67" s="1945" t="s">
        <v>1667</v>
      </c>
      <c r="C67" s="1945"/>
      <c r="D67" s="1945"/>
      <c r="E67" s="1945"/>
      <c r="F67" s="1945"/>
      <c r="G67" s="1945"/>
      <c r="H67" s="1945"/>
      <c r="I67" s="1945"/>
      <c r="J67" s="1945"/>
      <c r="K67" s="1945"/>
      <c r="L67" s="1945"/>
      <c r="M67" s="1945"/>
      <c r="N67" s="1945"/>
      <c r="O67" s="1945"/>
      <c r="P67" s="1945"/>
      <c r="Q67" s="1945"/>
      <c r="R67" s="1945"/>
    </row>
    <row r="68" spans="2:18">
      <c r="B68" s="1945" t="s">
        <v>1668</v>
      </c>
      <c r="C68" s="1945"/>
      <c r="D68" s="1945"/>
      <c r="E68" s="1945"/>
      <c r="F68" s="1945"/>
      <c r="G68" s="1945"/>
      <c r="H68" s="1945"/>
      <c r="I68" s="1945"/>
      <c r="J68" s="1945"/>
      <c r="K68" s="1945"/>
      <c r="L68" s="1945"/>
      <c r="M68" s="1945"/>
      <c r="N68" s="1945"/>
      <c r="O68" s="1945"/>
      <c r="P68" s="1945"/>
      <c r="Q68" s="1945"/>
      <c r="R68" s="1945"/>
    </row>
    <row r="69" spans="2:18">
      <c r="B69" s="1945" t="s">
        <v>1669</v>
      </c>
      <c r="C69" s="1945"/>
      <c r="D69" s="1945"/>
      <c r="E69" s="1945"/>
      <c r="F69" s="1945"/>
      <c r="G69" s="1945"/>
      <c r="H69" s="1945"/>
      <c r="I69" s="1945"/>
      <c r="J69" s="1945"/>
      <c r="K69" s="1945"/>
      <c r="L69" s="1945"/>
      <c r="M69" s="1945"/>
      <c r="N69" s="1945"/>
      <c r="O69" s="1945"/>
      <c r="P69" s="1945"/>
      <c r="Q69" s="1945"/>
      <c r="R69" s="1945"/>
    </row>
    <row r="70" spans="2:18">
      <c r="B70" s="1945" t="s">
        <v>1670</v>
      </c>
      <c r="C70" s="1945"/>
      <c r="D70" s="1945"/>
      <c r="E70" s="1945"/>
      <c r="F70" s="1945"/>
      <c r="G70" s="1945"/>
      <c r="H70" s="1945"/>
      <c r="I70" s="1945"/>
      <c r="J70" s="1945"/>
      <c r="K70" s="1945"/>
      <c r="L70" s="1945"/>
      <c r="M70" s="1945"/>
      <c r="N70" s="1945"/>
      <c r="O70" s="1945"/>
      <c r="P70" s="1945"/>
      <c r="Q70" s="1945"/>
      <c r="R70" s="1945"/>
    </row>
    <row r="71" spans="2:18">
      <c r="B71" s="1945" t="s">
        <v>1671</v>
      </c>
      <c r="C71" s="1945"/>
      <c r="D71" s="1945"/>
      <c r="E71" s="1945"/>
      <c r="F71" s="1945"/>
      <c r="G71" s="1945"/>
      <c r="H71" s="1945"/>
      <c r="I71" s="1945"/>
      <c r="J71" s="1945"/>
      <c r="K71" s="1945"/>
      <c r="L71" s="1945"/>
      <c r="M71" s="1945"/>
      <c r="N71" s="1945"/>
      <c r="O71" s="1945"/>
      <c r="P71" s="1945"/>
      <c r="Q71" s="1945"/>
      <c r="R71" s="1945"/>
    </row>
    <row r="72" spans="2:18">
      <c r="B72" s="1945" t="s">
        <v>1672</v>
      </c>
      <c r="C72" s="1945"/>
      <c r="D72" s="1945"/>
      <c r="E72" s="1945"/>
      <c r="F72" s="1945"/>
      <c r="G72" s="1945"/>
      <c r="H72" s="1945"/>
      <c r="I72" s="1945"/>
      <c r="J72" s="1945"/>
      <c r="K72" s="1945"/>
      <c r="L72" s="1945"/>
      <c r="M72" s="1945"/>
      <c r="N72" s="1945"/>
      <c r="O72" s="1945"/>
      <c r="P72" s="1945"/>
      <c r="Q72" s="1945"/>
      <c r="R72" s="1945"/>
    </row>
    <row r="73" spans="2:18">
      <c r="B73" s="1945" t="s">
        <v>1673</v>
      </c>
      <c r="C73" s="1945"/>
      <c r="D73" s="1945"/>
      <c r="E73" s="1945"/>
      <c r="F73" s="1945"/>
      <c r="G73" s="1945"/>
      <c r="H73" s="1945"/>
      <c r="I73" s="1945"/>
      <c r="J73" s="1945"/>
      <c r="K73" s="1945"/>
      <c r="L73" s="1945"/>
      <c r="M73" s="1945"/>
      <c r="N73" s="1945"/>
      <c r="O73" s="1945"/>
      <c r="P73" s="1945"/>
      <c r="Q73" s="1945"/>
      <c r="R73" s="1945"/>
    </row>
    <row r="74" spans="2:18">
      <c r="B74" s="1945" t="s">
        <v>1674</v>
      </c>
      <c r="C74" s="1945"/>
      <c r="D74" s="1945"/>
      <c r="E74" s="1945"/>
      <c r="F74" s="1945"/>
      <c r="G74" s="1945"/>
      <c r="H74" s="1945"/>
      <c r="I74" s="1945"/>
      <c r="J74" s="1945"/>
      <c r="K74" s="1945"/>
      <c r="L74" s="1945"/>
      <c r="M74" s="1945"/>
      <c r="N74" s="1945"/>
      <c r="O74" s="1945"/>
      <c r="P74" s="1945"/>
      <c r="Q74" s="1945"/>
      <c r="R74" s="1945"/>
    </row>
    <row r="75" spans="2:18">
      <c r="B75" s="1945" t="s">
        <v>1675</v>
      </c>
      <c r="C75" s="1945"/>
      <c r="D75" s="1945"/>
      <c r="E75" s="1945"/>
      <c r="F75" s="1945"/>
      <c r="G75" s="1945"/>
      <c r="H75" s="1945"/>
      <c r="I75" s="1945"/>
      <c r="J75" s="1945"/>
      <c r="K75" s="1945"/>
      <c r="L75" s="1945"/>
      <c r="M75" s="1945"/>
      <c r="N75" s="1945"/>
      <c r="O75" s="1945"/>
      <c r="P75" s="1945"/>
      <c r="Q75" s="1945"/>
      <c r="R75" s="1945"/>
    </row>
    <row r="76" spans="2:18">
      <c r="B76" s="1945" t="s">
        <v>1676</v>
      </c>
      <c r="C76" s="1945"/>
      <c r="D76" s="1945"/>
      <c r="E76" s="1945"/>
      <c r="F76" s="1945"/>
      <c r="G76" s="1945"/>
      <c r="H76" s="1945"/>
      <c r="I76" s="1945"/>
      <c r="J76" s="1945"/>
      <c r="K76" s="1945"/>
      <c r="L76" s="1945"/>
      <c r="M76" s="1945"/>
      <c r="N76" s="1945"/>
      <c r="O76" s="1945"/>
      <c r="P76" s="1945"/>
      <c r="Q76" s="1945"/>
      <c r="R76" s="1945"/>
    </row>
    <row r="77" spans="2:18">
      <c r="B77" s="1945" t="s">
        <v>1677</v>
      </c>
      <c r="C77" s="1945"/>
      <c r="D77" s="1945"/>
      <c r="E77" s="1945"/>
      <c r="F77" s="1945"/>
      <c r="G77" s="1945"/>
      <c r="H77" s="1945"/>
      <c r="I77" s="1945"/>
      <c r="J77" s="1945"/>
      <c r="K77" s="1945"/>
      <c r="L77" s="1945"/>
      <c r="M77" s="1945"/>
      <c r="N77" s="1945"/>
      <c r="O77" s="1945"/>
      <c r="P77" s="1945"/>
      <c r="Q77" s="1945"/>
      <c r="R77" s="1945"/>
    </row>
    <row r="78" spans="2:18">
      <c r="B78" s="1945" t="s">
        <v>1678</v>
      </c>
      <c r="C78" s="1945"/>
      <c r="D78" s="1945"/>
      <c r="E78" s="1945"/>
      <c r="F78" s="1945"/>
      <c r="G78" s="1945"/>
      <c r="H78" s="1945"/>
      <c r="I78" s="1945"/>
      <c r="J78" s="1945"/>
      <c r="K78" s="1945"/>
      <c r="L78" s="1945"/>
      <c r="M78" s="1945"/>
      <c r="N78" s="1945"/>
      <c r="O78" s="1945"/>
      <c r="P78" s="1945"/>
      <c r="Q78" s="1945"/>
      <c r="R78" s="1945"/>
    </row>
    <row r="79" spans="2:18">
      <c r="B79" s="1945" t="s">
        <v>1679</v>
      </c>
      <c r="C79" s="1945"/>
      <c r="D79" s="1945"/>
      <c r="E79" s="1945"/>
      <c r="F79" s="1945"/>
      <c r="G79" s="1945"/>
      <c r="H79" s="1945"/>
      <c r="I79" s="1945"/>
      <c r="J79" s="1945"/>
      <c r="K79" s="1945"/>
      <c r="L79" s="1945"/>
      <c r="M79" s="1945"/>
      <c r="N79" s="1945"/>
      <c r="O79" s="1945"/>
      <c r="P79" s="1945"/>
      <c r="Q79" s="1945"/>
      <c r="R79" s="1945"/>
    </row>
    <row r="80" spans="2:18">
      <c r="B80" s="1945" t="s">
        <v>1680</v>
      </c>
      <c r="C80" s="1945"/>
      <c r="D80" s="1945"/>
      <c r="E80" s="1945"/>
      <c r="F80" s="1945"/>
      <c r="G80" s="1945"/>
      <c r="H80" s="1945"/>
      <c r="I80" s="1945"/>
      <c r="J80" s="1945"/>
      <c r="K80" s="1945"/>
      <c r="L80" s="1945"/>
      <c r="M80" s="1945"/>
      <c r="N80" s="1945"/>
      <c r="O80" s="1945"/>
      <c r="P80" s="1945"/>
      <c r="Q80" s="1945"/>
      <c r="R80" s="1945"/>
    </row>
    <row r="81" spans="2:18">
      <c r="B81" s="1945" t="s">
        <v>1681</v>
      </c>
      <c r="C81" s="1945"/>
      <c r="D81" s="1945"/>
      <c r="E81" s="1945"/>
      <c r="F81" s="1945"/>
      <c r="G81" s="1945"/>
      <c r="H81" s="1945"/>
      <c r="I81" s="1945"/>
      <c r="J81" s="1945"/>
      <c r="K81" s="1945"/>
      <c r="L81" s="1945"/>
      <c r="M81" s="1945"/>
      <c r="N81" s="1945"/>
      <c r="O81" s="1945"/>
      <c r="P81" s="1945"/>
      <c r="Q81" s="1945"/>
      <c r="R81" s="1945"/>
    </row>
    <row r="82" spans="2:18">
      <c r="B82" s="1945" t="s">
        <v>1682</v>
      </c>
      <c r="C82" s="1945"/>
      <c r="D82" s="1945"/>
      <c r="E82" s="1945"/>
      <c r="F82" s="1945"/>
      <c r="G82" s="1945"/>
      <c r="H82" s="1945"/>
      <c r="I82" s="1945"/>
      <c r="J82" s="1945"/>
      <c r="K82" s="1945"/>
      <c r="L82" s="1945"/>
      <c r="M82" s="1945"/>
      <c r="N82" s="1945"/>
      <c r="O82" s="1945"/>
      <c r="P82" s="1945"/>
      <c r="Q82" s="1945"/>
      <c r="R82" s="1945"/>
    </row>
    <row r="83" spans="2:18">
      <c r="B83" s="1946" t="s">
        <v>1683</v>
      </c>
      <c r="C83" s="1945"/>
      <c r="D83" s="1945"/>
      <c r="E83" s="1945"/>
      <c r="F83" s="1945"/>
      <c r="G83" s="1945"/>
      <c r="H83" s="1945"/>
      <c r="I83" s="1945"/>
      <c r="J83" s="1945"/>
      <c r="K83" s="1945"/>
      <c r="L83" s="1945"/>
      <c r="M83" s="1945"/>
      <c r="N83" s="1945"/>
      <c r="O83" s="1945"/>
      <c r="P83" s="1945"/>
      <c r="Q83" s="1945"/>
      <c r="R83" s="1945"/>
    </row>
    <row r="84" spans="2:18">
      <c r="B84" s="1945" t="s">
        <v>1684</v>
      </c>
      <c r="C84" s="1945"/>
      <c r="D84" s="1945"/>
      <c r="E84" s="1945"/>
      <c r="F84" s="1945"/>
      <c r="G84" s="1945"/>
      <c r="H84" s="1945"/>
      <c r="I84" s="1945"/>
      <c r="J84" s="1945"/>
      <c r="K84" s="1945"/>
      <c r="L84" s="1945"/>
      <c r="M84" s="1945"/>
      <c r="N84" s="1945"/>
      <c r="O84" s="1945"/>
      <c r="P84" s="1945"/>
      <c r="Q84" s="1945"/>
      <c r="R84" s="1945"/>
    </row>
    <row r="85" spans="2:18">
      <c r="B85" s="1945" t="s">
        <v>1685</v>
      </c>
      <c r="C85" s="1945"/>
      <c r="D85" s="1945"/>
      <c r="E85" s="1945"/>
      <c r="F85" s="1945"/>
      <c r="G85" s="1945"/>
      <c r="H85" s="1945"/>
      <c r="I85" s="1945"/>
      <c r="J85" s="1945"/>
      <c r="K85" s="1945"/>
      <c r="L85" s="1945"/>
      <c r="M85" s="1945"/>
      <c r="N85" s="1945"/>
      <c r="O85" s="1945"/>
      <c r="P85" s="1945"/>
      <c r="Q85" s="1945"/>
      <c r="R85" s="1945"/>
    </row>
    <row r="86" spans="2:18">
      <c r="B86" s="1945"/>
      <c r="C86" s="1945"/>
      <c r="D86" s="1945"/>
      <c r="E86" s="1945"/>
      <c r="F86" s="1945"/>
      <c r="G86" s="1945"/>
      <c r="H86" s="1945"/>
      <c r="I86" s="1945"/>
      <c r="J86" s="1945"/>
      <c r="K86" s="1945"/>
      <c r="L86" s="1945"/>
      <c r="M86" s="1945"/>
      <c r="N86" s="1945"/>
      <c r="O86" s="1945"/>
      <c r="P86" s="1945"/>
      <c r="Q86" s="1945"/>
      <c r="R86" s="1945"/>
    </row>
    <row r="87" spans="2:18">
      <c r="B87" s="1945"/>
      <c r="C87" s="1945"/>
      <c r="D87" s="1945"/>
      <c r="E87" s="1945"/>
      <c r="F87" s="1945"/>
      <c r="G87" s="1945"/>
      <c r="H87" s="1945"/>
      <c r="I87" s="1945"/>
      <c r="J87" s="1945"/>
      <c r="K87" s="1945"/>
      <c r="L87" s="1945"/>
      <c r="M87" s="1945"/>
      <c r="N87" s="1945"/>
      <c r="O87" s="1945"/>
      <c r="P87" s="1945"/>
      <c r="Q87" s="1945"/>
      <c r="R87" s="1945"/>
    </row>
    <row r="88" spans="2:18">
      <c r="B88" s="1945"/>
      <c r="C88" s="1945"/>
      <c r="D88" s="1945"/>
      <c r="E88" s="1945"/>
      <c r="F88" s="1945"/>
      <c r="G88" s="1945"/>
      <c r="H88" s="1945"/>
      <c r="I88" s="1945"/>
      <c r="J88" s="1945"/>
      <c r="K88" s="1945"/>
      <c r="L88" s="1945"/>
      <c r="M88" s="1945"/>
      <c r="N88" s="1945"/>
      <c r="O88" s="1945"/>
      <c r="P88" s="1945"/>
      <c r="Q88" s="1945"/>
      <c r="R88" s="1945"/>
    </row>
    <row r="89" spans="2:18">
      <c r="B89" s="1945"/>
      <c r="C89" s="1945"/>
      <c r="D89" s="1945"/>
      <c r="E89" s="1945"/>
      <c r="F89" s="1945"/>
      <c r="G89" s="1945"/>
      <c r="H89" s="1945"/>
      <c r="I89" s="1945"/>
      <c r="J89" s="1945"/>
      <c r="K89" s="1945"/>
      <c r="L89" s="1945"/>
      <c r="M89" s="1945"/>
      <c r="N89" s="1945"/>
      <c r="O89" s="1945"/>
      <c r="P89" s="1945"/>
      <c r="Q89" s="1945"/>
      <c r="R89" s="1945"/>
    </row>
    <row r="90" spans="2:18">
      <c r="B90" s="1945"/>
      <c r="C90" s="1945"/>
      <c r="D90" s="1945"/>
      <c r="E90" s="1945"/>
      <c r="F90" s="1945"/>
      <c r="G90" s="1945"/>
      <c r="H90" s="1945"/>
      <c r="I90" s="1945"/>
      <c r="J90" s="1945"/>
      <c r="K90" s="1945"/>
      <c r="L90" s="1945"/>
      <c r="M90" s="1945"/>
      <c r="N90" s="1945"/>
      <c r="O90" s="1945"/>
      <c r="P90" s="1945"/>
      <c r="Q90" s="1945"/>
      <c r="R90" s="1945"/>
    </row>
    <row r="91" spans="2:18">
      <c r="B91" s="1945"/>
      <c r="C91" s="1945"/>
      <c r="D91" s="1945"/>
      <c r="E91" s="1945"/>
      <c r="F91" s="1945"/>
      <c r="G91" s="1945"/>
      <c r="H91" s="1945"/>
      <c r="I91" s="1945"/>
      <c r="J91" s="1945"/>
      <c r="K91" s="1945"/>
      <c r="L91" s="1945"/>
      <c r="M91" s="1945"/>
      <c r="N91" s="1945"/>
      <c r="O91" s="1945"/>
      <c r="P91" s="1945"/>
      <c r="Q91" s="1945"/>
      <c r="R91" s="1945"/>
    </row>
    <row r="92" spans="2:18">
      <c r="B92" s="1945"/>
      <c r="C92" s="1945"/>
      <c r="D92" s="1945"/>
      <c r="E92" s="1945"/>
      <c r="F92" s="1945"/>
      <c r="G92" s="1945"/>
      <c r="H92" s="1945"/>
      <c r="I92" s="1945"/>
      <c r="J92" s="1945"/>
      <c r="K92" s="1945"/>
      <c r="L92" s="1945"/>
      <c r="M92" s="1945"/>
      <c r="N92" s="1945"/>
      <c r="O92" s="1945"/>
      <c r="P92" s="1945"/>
      <c r="Q92" s="1945"/>
      <c r="R92" s="1945"/>
    </row>
    <row r="93" spans="2:18">
      <c r="B93" s="1945"/>
      <c r="C93" s="1945"/>
      <c r="D93" s="1945"/>
      <c r="E93" s="1945"/>
      <c r="F93" s="1945"/>
      <c r="G93" s="1945"/>
      <c r="H93" s="1945"/>
      <c r="I93" s="1945"/>
      <c r="J93" s="1945"/>
      <c r="K93" s="1945"/>
      <c r="L93" s="1945"/>
      <c r="M93" s="1945"/>
      <c r="N93" s="1945"/>
      <c r="O93" s="1945"/>
      <c r="P93" s="1945"/>
      <c r="Q93" s="1945"/>
      <c r="R93" s="1945"/>
    </row>
    <row r="94" spans="2:18">
      <c r="B94" s="1945"/>
      <c r="C94" s="1945"/>
      <c r="D94" s="1945"/>
      <c r="E94" s="1945"/>
      <c r="F94" s="1945"/>
      <c r="G94" s="1945"/>
      <c r="H94" s="1945"/>
      <c r="I94" s="1945"/>
      <c r="J94" s="1945"/>
      <c r="K94" s="1945"/>
      <c r="L94" s="1945"/>
      <c r="M94" s="1945"/>
      <c r="N94" s="1945"/>
      <c r="O94" s="1945"/>
      <c r="P94" s="1945"/>
      <c r="Q94" s="1945"/>
      <c r="R94" s="1945"/>
    </row>
    <row r="147" spans="1:1">
      <c r="A147" s="953"/>
    </row>
    <row r="183" spans="1:1">
      <c r="A183" s="963"/>
    </row>
    <row r="234" spans="1:1">
      <c r="A234" s="963"/>
    </row>
    <row r="283" spans="1:1">
      <c r="A283" s="963"/>
    </row>
    <row r="310" spans="1:1">
      <c r="A310" s="953"/>
    </row>
    <row r="360" spans="1:1">
      <c r="A360" s="963"/>
    </row>
    <row r="384" spans="1:1">
      <c r="A384" s="953"/>
    </row>
    <row r="412" spans="1:1">
      <c r="A412" s="953"/>
    </row>
    <row r="440" spans="1:1">
      <c r="A440" s="953"/>
    </row>
    <row r="464" spans="1:1">
      <c r="A464" s="953"/>
    </row>
    <row r="493" spans="1:1">
      <c r="A493" s="953"/>
    </row>
    <row r="522" spans="1:1">
      <c r="A522" s="953"/>
    </row>
    <row r="571" spans="1:1">
      <c r="A571" s="963"/>
    </row>
    <row r="602" spans="1:1">
      <c r="A602" s="963"/>
    </row>
    <row r="646" spans="1:1">
      <c r="A646" s="963"/>
    </row>
    <row r="682" spans="1:1">
      <c r="A682" s="953"/>
    </row>
    <row r="721" spans="1:1">
      <c r="A721" s="963"/>
    </row>
    <row r="750" spans="1:1">
      <c r="A750" s="963"/>
    </row>
    <row r="789" spans="1:1">
      <c r="A789" s="963"/>
    </row>
    <row r="828" spans="1:1">
      <c r="A828" s="963"/>
    </row>
    <row r="856" spans="1:1">
      <c r="A856" s="963"/>
    </row>
    <row r="896" spans="1:1">
      <c r="A896" s="963"/>
    </row>
    <row r="936" spans="1:1">
      <c r="A936" s="963"/>
    </row>
    <row r="965" spans="1:1">
      <c r="A965" s="963"/>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3"/>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131FEC38-AA29-4472-B048-778546C33B66}"/>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FECFBBB-E338-401D-9BA1-D325CF6331A9}">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33F16BB7-4E48-4F61-B603-65BA5C1E826F}">
      <formula1>"□,■"</formula1>
    </dataValidation>
  </dataValidations>
  <printOptions horizontalCentered="1"/>
  <pageMargins left="0.51181102362204722" right="0.51181102362204722" top="0.35433070866141736" bottom="0.15748031496062992" header="0.31496062992125984" footer="0.31496062992125984"/>
  <pageSetup paperSize="9" scale="67" fitToWidth="0" fitToHeight="0" orientation="portrait" blackAndWhite="1" cellComments="asDisplayed" r:id="rId1"/>
  <headerFooter alignWithMargins="0"/>
  <rowBreaks count="1" manualBreakCount="1">
    <brk id="56"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1464-EBA5-449B-8DEF-A8C1E90210D6}">
  <sheetPr>
    <tabColor rgb="FFFFFF00"/>
  </sheetPr>
  <dimension ref="B2:Y62"/>
  <sheetViews>
    <sheetView view="pageBreakPreview" topLeftCell="A13" zoomScaleNormal="100" zoomScaleSheetLayoutView="100" workbookViewId="0"/>
  </sheetViews>
  <sheetFormatPr defaultColWidth="3.44140625" defaultRowHeight="13.2"/>
  <cols>
    <col min="1" max="1" width="2.33203125" style="3" customWidth="1"/>
    <col min="2" max="2" width="3" style="976" customWidth="1"/>
    <col min="3" max="7" width="3.44140625" style="3"/>
    <col min="8" max="25" width="4.44140625" style="3" customWidth="1"/>
    <col min="26" max="16384" width="3.44140625" style="3"/>
  </cols>
  <sheetData>
    <row r="2" spans="2:25">
      <c r="B2" s="3" t="s">
        <v>1720</v>
      </c>
    </row>
    <row r="3" spans="2:25">
      <c r="Q3" s="969"/>
      <c r="R3" s="45" t="s">
        <v>544</v>
      </c>
      <c r="S3" s="1899"/>
      <c r="T3" s="1899"/>
      <c r="U3" s="45" t="s">
        <v>34</v>
      </c>
      <c r="V3" s="968"/>
      <c r="W3" s="45" t="s">
        <v>1109</v>
      </c>
      <c r="X3" s="968"/>
      <c r="Y3" s="45" t="s">
        <v>241</v>
      </c>
    </row>
    <row r="4" spans="2:25">
      <c r="B4" s="2013" t="s">
        <v>1721</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row>
    <row r="6" spans="2:25" ht="30" customHeight="1">
      <c r="B6" s="966">
        <v>1</v>
      </c>
      <c r="C6" s="973" t="s">
        <v>92</v>
      </c>
      <c r="D6" s="16"/>
      <c r="E6" s="16"/>
      <c r="F6" s="16"/>
      <c r="G6" s="17"/>
      <c r="H6" s="2011"/>
      <c r="I6" s="2012"/>
      <c r="J6" s="2012"/>
      <c r="K6" s="2012"/>
      <c r="L6" s="2012"/>
      <c r="M6" s="2012"/>
      <c r="N6" s="2012"/>
      <c r="O6" s="2012"/>
      <c r="P6" s="2012"/>
      <c r="Q6" s="2012"/>
      <c r="R6" s="2012"/>
      <c r="S6" s="2012"/>
      <c r="T6" s="2012"/>
      <c r="U6" s="2012"/>
      <c r="V6" s="2012"/>
      <c r="W6" s="2012"/>
      <c r="X6" s="2012"/>
      <c r="Y6" s="2014"/>
    </row>
    <row r="7" spans="2:25" ht="30" customHeight="1">
      <c r="B7" s="966">
        <v>2</v>
      </c>
      <c r="C7" s="973" t="s">
        <v>62</v>
      </c>
      <c r="D7" s="973"/>
      <c r="E7" s="973"/>
      <c r="F7" s="973"/>
      <c r="G7" s="974"/>
      <c r="H7" s="837" t="s">
        <v>121</v>
      </c>
      <c r="I7" s="973" t="s">
        <v>1174</v>
      </c>
      <c r="J7" s="973"/>
      <c r="K7" s="973"/>
      <c r="L7" s="973"/>
      <c r="M7" s="706" t="s">
        <v>121</v>
      </c>
      <c r="N7" s="973" t="s">
        <v>1175</v>
      </c>
      <c r="O7" s="973"/>
      <c r="P7" s="973"/>
      <c r="Q7" s="973"/>
      <c r="R7" s="706" t="s">
        <v>121</v>
      </c>
      <c r="S7" s="973" t="s">
        <v>1176</v>
      </c>
      <c r="T7" s="973"/>
      <c r="U7" s="973"/>
      <c r="V7" s="973"/>
      <c r="W7" s="973"/>
      <c r="X7" s="973"/>
      <c r="Y7" s="974"/>
    </row>
    <row r="8" spans="2:25" ht="30" customHeight="1">
      <c r="B8" s="967">
        <v>3</v>
      </c>
      <c r="C8" s="750" t="s">
        <v>63</v>
      </c>
      <c r="D8" s="750"/>
      <c r="E8" s="750"/>
      <c r="F8" s="750"/>
      <c r="G8" s="751"/>
      <c r="H8" s="707" t="s">
        <v>121</v>
      </c>
      <c r="I8" s="969" t="s">
        <v>1722</v>
      </c>
      <c r="J8" s="750"/>
      <c r="K8" s="750"/>
      <c r="L8" s="750"/>
      <c r="M8" s="750"/>
      <c r="N8" s="750"/>
      <c r="O8" s="750"/>
      <c r="P8" s="707"/>
      <c r="Q8" s="969"/>
      <c r="R8" s="750"/>
      <c r="S8" s="750"/>
      <c r="T8" s="750"/>
      <c r="U8" s="750"/>
      <c r="V8" s="750"/>
      <c r="W8" s="750"/>
      <c r="X8" s="750"/>
      <c r="Y8" s="751"/>
    </row>
    <row r="9" spans="2:25" ht="30" customHeight="1">
      <c r="B9" s="967"/>
      <c r="C9" s="750"/>
      <c r="D9" s="750"/>
      <c r="E9" s="750"/>
      <c r="F9" s="750"/>
      <c r="G9" s="751"/>
      <c r="H9" s="707" t="s">
        <v>121</v>
      </c>
      <c r="I9" s="969" t="s">
        <v>1723</v>
      </c>
      <c r="J9" s="750"/>
      <c r="K9" s="750"/>
      <c r="L9" s="750"/>
      <c r="M9" s="750"/>
      <c r="N9" s="750"/>
      <c r="O9" s="750"/>
      <c r="P9" s="707"/>
      <c r="Q9" s="969"/>
      <c r="R9" s="750"/>
      <c r="S9" s="750"/>
      <c r="T9" s="750"/>
      <c r="U9" s="750"/>
      <c r="V9" s="750"/>
      <c r="W9" s="750"/>
      <c r="X9" s="750"/>
      <c r="Y9" s="751"/>
    </row>
    <row r="10" spans="2:25" ht="30" customHeight="1">
      <c r="B10" s="967"/>
      <c r="C10" s="750"/>
      <c r="D10" s="750"/>
      <c r="E10" s="750"/>
      <c r="F10" s="750"/>
      <c r="G10" s="751"/>
      <c r="H10" s="707" t="s">
        <v>121</v>
      </c>
      <c r="I10" s="969" t="s">
        <v>1724</v>
      </c>
      <c r="J10" s="750"/>
      <c r="K10" s="750"/>
      <c r="L10" s="750"/>
      <c r="M10" s="750"/>
      <c r="N10" s="750"/>
      <c r="O10" s="750"/>
      <c r="P10" s="707"/>
      <c r="Q10" s="969"/>
      <c r="R10" s="750"/>
      <c r="S10" s="750"/>
      <c r="T10" s="750"/>
      <c r="U10" s="750"/>
      <c r="V10" s="750"/>
      <c r="W10" s="750"/>
      <c r="X10" s="750"/>
      <c r="Y10" s="751"/>
    </row>
    <row r="11" spans="2:25" ht="30" customHeight="1">
      <c r="B11" s="967"/>
      <c r="C11" s="750"/>
      <c r="D11" s="750"/>
      <c r="E11" s="750"/>
      <c r="F11" s="750"/>
      <c r="G11" s="751"/>
      <c r="H11" s="707" t="s">
        <v>122</v>
      </c>
      <c r="I11" s="969" t="s">
        <v>1725</v>
      </c>
      <c r="J11" s="750"/>
      <c r="K11" s="750"/>
      <c r="L11" s="750"/>
      <c r="M11" s="750"/>
      <c r="N11" s="750"/>
      <c r="O11" s="750"/>
      <c r="P11" s="707"/>
      <c r="Q11" s="969"/>
      <c r="R11" s="750"/>
      <c r="S11" s="750"/>
      <c r="T11" s="750"/>
      <c r="U11" s="750"/>
      <c r="V11" s="750"/>
      <c r="W11" s="750"/>
      <c r="X11" s="750"/>
      <c r="Y11" s="751"/>
    </row>
    <row r="12" spans="2:25" ht="30" customHeight="1">
      <c r="B12" s="967"/>
      <c r="C12" s="750"/>
      <c r="D12" s="750"/>
      <c r="E12" s="750"/>
      <c r="F12" s="750"/>
      <c r="G12" s="751"/>
      <c r="H12" s="707" t="s">
        <v>122</v>
      </c>
      <c r="I12" s="969" t="s">
        <v>1726</v>
      </c>
      <c r="J12" s="750"/>
      <c r="K12" s="750"/>
      <c r="L12" s="750"/>
      <c r="M12" s="750"/>
      <c r="N12" s="750"/>
      <c r="O12" s="750"/>
      <c r="P12" s="707"/>
      <c r="Q12" s="969"/>
      <c r="R12" s="750"/>
      <c r="S12" s="750"/>
      <c r="T12" s="750"/>
      <c r="U12" s="750"/>
      <c r="V12" s="750"/>
      <c r="W12" s="750"/>
      <c r="X12" s="750"/>
      <c r="Y12" s="751"/>
    </row>
    <row r="13" spans="2:25" ht="30" customHeight="1">
      <c r="B13" s="967"/>
      <c r="C13" s="750"/>
      <c r="D13" s="750"/>
      <c r="E13" s="750"/>
      <c r="F13" s="750"/>
      <c r="G13" s="751"/>
      <c r="H13" s="707" t="s">
        <v>121</v>
      </c>
      <c r="I13" s="969" t="s">
        <v>1727</v>
      </c>
      <c r="J13" s="750"/>
      <c r="K13" s="750"/>
      <c r="L13" s="750"/>
      <c r="M13" s="750"/>
      <c r="N13" s="750"/>
      <c r="O13" s="750"/>
      <c r="P13" s="750"/>
      <c r="Q13" s="969"/>
      <c r="R13" s="750"/>
      <c r="S13" s="750"/>
      <c r="T13" s="750"/>
      <c r="U13" s="750"/>
      <c r="V13" s="750"/>
      <c r="W13" s="750"/>
      <c r="X13" s="750"/>
      <c r="Y13" s="751"/>
    </row>
    <row r="14" spans="2:25">
      <c r="B14" s="978"/>
      <c r="C14" s="58"/>
      <c r="D14" s="58"/>
      <c r="E14" s="58"/>
      <c r="F14" s="58"/>
      <c r="G14" s="59"/>
      <c r="H14" s="57"/>
      <c r="I14" s="58"/>
      <c r="J14" s="58"/>
      <c r="K14" s="58"/>
      <c r="L14" s="58"/>
      <c r="M14" s="58"/>
      <c r="N14" s="58"/>
      <c r="O14" s="58"/>
      <c r="P14" s="58"/>
      <c r="Q14" s="58"/>
      <c r="R14" s="58"/>
      <c r="S14" s="58"/>
      <c r="T14" s="58"/>
      <c r="U14" s="58"/>
      <c r="V14" s="58"/>
      <c r="W14" s="58"/>
      <c r="X14" s="58"/>
      <c r="Y14" s="59"/>
    </row>
    <row r="15" spans="2:25" ht="29.25" customHeight="1">
      <c r="B15" s="839">
        <v>4</v>
      </c>
      <c r="C15" s="2015" t="s">
        <v>1728</v>
      </c>
      <c r="D15" s="2015"/>
      <c r="E15" s="2015"/>
      <c r="F15" s="2015"/>
      <c r="G15" s="2016"/>
      <c r="H15" s="690" t="s">
        <v>1729</v>
      </c>
      <c r="I15" s="750"/>
      <c r="Y15" s="472"/>
    </row>
    <row r="16" spans="2:25" ht="12" customHeight="1">
      <c r="B16" s="471"/>
      <c r="G16" s="472"/>
      <c r="H16" s="475"/>
      <c r="I16" s="1993" t="s">
        <v>1730</v>
      </c>
      <c r="J16" s="1993"/>
      <c r="K16" s="1993"/>
      <c r="L16" s="1993"/>
      <c r="M16" s="1993"/>
      <c r="N16" s="1993"/>
      <c r="O16" s="1993"/>
      <c r="P16" s="1993"/>
      <c r="Q16" s="2002"/>
      <c r="R16" s="2003"/>
      <c r="S16" s="2003"/>
      <c r="T16" s="2003"/>
      <c r="U16" s="2003"/>
      <c r="V16" s="2003"/>
      <c r="W16" s="2004"/>
      <c r="Y16" s="472"/>
    </row>
    <row r="17" spans="2:25" ht="12" customHeight="1">
      <c r="B17" s="471"/>
      <c r="G17" s="472"/>
      <c r="H17" s="475"/>
      <c r="I17" s="1993"/>
      <c r="J17" s="1993"/>
      <c r="K17" s="1993"/>
      <c r="L17" s="1993"/>
      <c r="M17" s="1993"/>
      <c r="N17" s="1993"/>
      <c r="O17" s="1993"/>
      <c r="P17" s="1993"/>
      <c r="Q17" s="2005"/>
      <c r="R17" s="2006"/>
      <c r="S17" s="2006"/>
      <c r="T17" s="2006"/>
      <c r="U17" s="2006"/>
      <c r="V17" s="2006"/>
      <c r="W17" s="2007"/>
      <c r="Y17" s="472"/>
    </row>
    <row r="18" spans="2:25" ht="12" customHeight="1">
      <c r="B18" s="471"/>
      <c r="G18" s="472"/>
      <c r="H18" s="475"/>
      <c r="I18" s="2002" t="s">
        <v>1731</v>
      </c>
      <c r="J18" s="2003"/>
      <c r="K18" s="2003"/>
      <c r="L18" s="2003"/>
      <c r="M18" s="2003"/>
      <c r="N18" s="2003"/>
      <c r="O18" s="2003"/>
      <c r="P18" s="2004"/>
      <c r="Q18" s="2002"/>
      <c r="R18" s="2003"/>
      <c r="S18" s="2003"/>
      <c r="T18" s="2003"/>
      <c r="U18" s="2003"/>
      <c r="V18" s="2003"/>
      <c r="W18" s="2004"/>
      <c r="Y18" s="472"/>
    </row>
    <row r="19" spans="2:25" ht="12" customHeight="1">
      <c r="B19" s="471"/>
      <c r="G19" s="472"/>
      <c r="H19" s="475"/>
      <c r="I19" s="2008"/>
      <c r="J19" s="1899"/>
      <c r="K19" s="1899"/>
      <c r="L19" s="1899"/>
      <c r="M19" s="1899"/>
      <c r="N19" s="1899"/>
      <c r="O19" s="1899"/>
      <c r="P19" s="2009"/>
      <c r="Q19" s="2008"/>
      <c r="R19" s="1899"/>
      <c r="S19" s="1899"/>
      <c r="T19" s="1899"/>
      <c r="U19" s="1899"/>
      <c r="V19" s="1899"/>
      <c r="W19" s="2009"/>
      <c r="Y19" s="472"/>
    </row>
    <row r="20" spans="2:25" ht="12" customHeight="1">
      <c r="B20" s="471"/>
      <c r="G20" s="472"/>
      <c r="H20" s="475"/>
      <c r="I20" s="2008"/>
      <c r="J20" s="1899"/>
      <c r="K20" s="1899"/>
      <c r="L20" s="1899"/>
      <c r="M20" s="1899"/>
      <c r="N20" s="1899"/>
      <c r="O20" s="1899"/>
      <c r="P20" s="2009"/>
      <c r="Q20" s="2008"/>
      <c r="R20" s="1899"/>
      <c r="S20" s="1899"/>
      <c r="T20" s="1899"/>
      <c r="U20" s="1899"/>
      <c r="V20" s="1899"/>
      <c r="W20" s="2009"/>
      <c r="Y20" s="472"/>
    </row>
    <row r="21" spans="2:25" ht="12" customHeight="1">
      <c r="B21" s="471"/>
      <c r="G21" s="472"/>
      <c r="H21" s="475"/>
      <c r="I21" s="2005"/>
      <c r="J21" s="2006"/>
      <c r="K21" s="2006"/>
      <c r="L21" s="2006"/>
      <c r="M21" s="2006"/>
      <c r="N21" s="2006"/>
      <c r="O21" s="2006"/>
      <c r="P21" s="2007"/>
      <c r="Q21" s="2005"/>
      <c r="R21" s="2006"/>
      <c r="S21" s="2006"/>
      <c r="T21" s="2006"/>
      <c r="U21" s="2006"/>
      <c r="V21" s="2006"/>
      <c r="W21" s="2007"/>
      <c r="Y21" s="472"/>
    </row>
    <row r="22" spans="2:25" ht="12" customHeight="1">
      <c r="B22" s="471"/>
      <c r="G22" s="472"/>
      <c r="H22" s="475"/>
      <c r="I22" s="1993" t="s">
        <v>1732</v>
      </c>
      <c r="J22" s="1993"/>
      <c r="K22" s="1993"/>
      <c r="L22" s="1993"/>
      <c r="M22" s="1993"/>
      <c r="N22" s="1993"/>
      <c r="O22" s="1993"/>
      <c r="P22" s="1993"/>
      <c r="Q22" s="1994"/>
      <c r="R22" s="1995"/>
      <c r="S22" s="1995"/>
      <c r="T22" s="1995"/>
      <c r="U22" s="1995"/>
      <c r="V22" s="1995"/>
      <c r="W22" s="1996"/>
      <c r="Y22" s="472"/>
    </row>
    <row r="23" spans="2:25" ht="12" customHeight="1">
      <c r="B23" s="471"/>
      <c r="G23" s="472"/>
      <c r="H23" s="475"/>
      <c r="I23" s="1993"/>
      <c r="J23" s="1993"/>
      <c r="K23" s="1993"/>
      <c r="L23" s="1993"/>
      <c r="M23" s="1993"/>
      <c r="N23" s="1993"/>
      <c r="O23" s="1993"/>
      <c r="P23" s="1993"/>
      <c r="Q23" s="1997"/>
      <c r="R23" s="1998"/>
      <c r="S23" s="1998"/>
      <c r="T23" s="1998"/>
      <c r="U23" s="1998"/>
      <c r="V23" s="1998"/>
      <c r="W23" s="1999"/>
      <c r="Y23" s="472"/>
    </row>
    <row r="24" spans="2:25" ht="12" customHeight="1">
      <c r="B24" s="471"/>
      <c r="G24" s="472"/>
      <c r="H24" s="475"/>
      <c r="I24" s="1993" t="s">
        <v>1733</v>
      </c>
      <c r="J24" s="1993"/>
      <c r="K24" s="1993"/>
      <c r="L24" s="1993"/>
      <c r="M24" s="1993"/>
      <c r="N24" s="1993"/>
      <c r="O24" s="1993"/>
      <c r="P24" s="1993"/>
      <c r="Q24" s="1994" t="s">
        <v>1734</v>
      </c>
      <c r="R24" s="1995"/>
      <c r="S24" s="1995"/>
      <c r="T24" s="1995"/>
      <c r="U24" s="1995"/>
      <c r="V24" s="1995"/>
      <c r="W24" s="1996"/>
      <c r="Y24" s="472"/>
    </row>
    <row r="25" spans="2:25" ht="12" customHeight="1">
      <c r="B25" s="471"/>
      <c r="G25" s="472"/>
      <c r="H25" s="475"/>
      <c r="I25" s="1993"/>
      <c r="J25" s="1993"/>
      <c r="K25" s="1993"/>
      <c r="L25" s="1993"/>
      <c r="M25" s="1993"/>
      <c r="N25" s="1993"/>
      <c r="O25" s="1993"/>
      <c r="P25" s="1993"/>
      <c r="Q25" s="1997"/>
      <c r="R25" s="1998"/>
      <c r="S25" s="1998"/>
      <c r="T25" s="1998"/>
      <c r="U25" s="1998"/>
      <c r="V25" s="1998"/>
      <c r="W25" s="1999"/>
      <c r="Y25" s="472"/>
    </row>
    <row r="26" spans="2:25" ht="12" customHeight="1">
      <c r="B26" s="471"/>
      <c r="G26" s="472"/>
      <c r="H26" s="475"/>
      <c r="I26" s="1993" t="s">
        <v>1735</v>
      </c>
      <c r="J26" s="1993"/>
      <c r="K26" s="1993"/>
      <c r="L26" s="1993"/>
      <c r="M26" s="1993"/>
      <c r="N26" s="1993"/>
      <c r="O26" s="1993"/>
      <c r="P26" s="1993"/>
      <c r="Q26" s="1994"/>
      <c r="R26" s="1995"/>
      <c r="S26" s="1995"/>
      <c r="T26" s="1995"/>
      <c r="U26" s="1995"/>
      <c r="V26" s="1995"/>
      <c r="W26" s="1996"/>
      <c r="Y26" s="472"/>
    </row>
    <row r="27" spans="2:25" ht="12" customHeight="1">
      <c r="B27" s="471"/>
      <c r="G27" s="472"/>
      <c r="H27" s="475"/>
      <c r="I27" s="1993"/>
      <c r="J27" s="1993"/>
      <c r="K27" s="1993"/>
      <c r="L27" s="1993"/>
      <c r="M27" s="1993"/>
      <c r="N27" s="1993"/>
      <c r="O27" s="1993"/>
      <c r="P27" s="1993"/>
      <c r="Q27" s="1997"/>
      <c r="R27" s="1998"/>
      <c r="S27" s="1998"/>
      <c r="T27" s="1998"/>
      <c r="U27" s="1998"/>
      <c r="V27" s="1998"/>
      <c r="W27" s="1999"/>
      <c r="Y27" s="472"/>
    </row>
    <row r="28" spans="2:25" ht="15" customHeight="1">
      <c r="B28" s="471"/>
      <c r="G28" s="472"/>
      <c r="H28" s="475"/>
      <c r="I28" s="750"/>
      <c r="J28" s="750"/>
      <c r="K28" s="750"/>
      <c r="L28" s="750"/>
      <c r="M28" s="750"/>
      <c r="N28" s="750"/>
      <c r="O28" s="750"/>
      <c r="P28" s="750"/>
      <c r="Q28" s="750"/>
      <c r="R28" s="750"/>
      <c r="S28" s="750"/>
      <c r="T28" s="750"/>
      <c r="U28" s="750"/>
      <c r="Y28" s="975"/>
    </row>
    <row r="29" spans="2:25" ht="29.25" customHeight="1">
      <c r="B29" s="839"/>
      <c r="C29" s="844"/>
      <c r="D29" s="844"/>
      <c r="E29" s="844"/>
      <c r="F29" s="844"/>
      <c r="G29" s="1003"/>
      <c r="H29" s="690" t="s">
        <v>1736</v>
      </c>
      <c r="I29" s="750"/>
      <c r="Y29" s="472"/>
    </row>
    <row r="30" spans="2:25" ht="12" customHeight="1">
      <c r="B30" s="471"/>
      <c r="G30" s="472"/>
      <c r="H30" s="475"/>
      <c r="I30" s="1993" t="s">
        <v>1730</v>
      </c>
      <c r="J30" s="1993"/>
      <c r="K30" s="1993"/>
      <c r="L30" s="1993"/>
      <c r="M30" s="1993"/>
      <c r="N30" s="1993"/>
      <c r="O30" s="1993"/>
      <c r="P30" s="1993"/>
      <c r="Q30" s="2002"/>
      <c r="R30" s="2003"/>
      <c r="S30" s="2003"/>
      <c r="T30" s="2003"/>
      <c r="U30" s="2003"/>
      <c r="V30" s="2003"/>
      <c r="W30" s="2004"/>
      <c r="Y30" s="472"/>
    </row>
    <row r="31" spans="2:25" ht="12" customHeight="1">
      <c r="B31" s="471"/>
      <c r="G31" s="472"/>
      <c r="H31" s="475"/>
      <c r="I31" s="1993"/>
      <c r="J31" s="1993"/>
      <c r="K31" s="1993"/>
      <c r="L31" s="1993"/>
      <c r="M31" s="1993"/>
      <c r="N31" s="1993"/>
      <c r="O31" s="1993"/>
      <c r="P31" s="1993"/>
      <c r="Q31" s="2005"/>
      <c r="R31" s="2006"/>
      <c r="S31" s="2006"/>
      <c r="T31" s="2006"/>
      <c r="U31" s="2006"/>
      <c r="V31" s="2006"/>
      <c r="W31" s="2007"/>
      <c r="Y31" s="472"/>
    </row>
    <row r="32" spans="2:25" ht="12" customHeight="1">
      <c r="B32" s="471"/>
      <c r="G32" s="472"/>
      <c r="H32" s="475"/>
      <c r="I32" s="2002" t="s">
        <v>1731</v>
      </c>
      <c r="J32" s="2003"/>
      <c r="K32" s="2003"/>
      <c r="L32" s="2003"/>
      <c r="M32" s="2003"/>
      <c r="N32" s="2003"/>
      <c r="O32" s="2003"/>
      <c r="P32" s="2004"/>
      <c r="Q32" s="2002"/>
      <c r="R32" s="2003"/>
      <c r="S32" s="2003"/>
      <c r="T32" s="2003"/>
      <c r="U32" s="2003"/>
      <c r="V32" s="2003"/>
      <c r="W32" s="2004"/>
      <c r="Y32" s="472"/>
    </row>
    <row r="33" spans="2:25" ht="12" customHeight="1">
      <c r="B33" s="471"/>
      <c r="G33" s="472"/>
      <c r="H33" s="475"/>
      <c r="I33" s="2008"/>
      <c r="J33" s="1899"/>
      <c r="K33" s="1899"/>
      <c r="L33" s="1899"/>
      <c r="M33" s="1899"/>
      <c r="N33" s="1899"/>
      <c r="O33" s="1899"/>
      <c r="P33" s="2009"/>
      <c r="Q33" s="2008"/>
      <c r="R33" s="1899"/>
      <c r="S33" s="1899"/>
      <c r="T33" s="1899"/>
      <c r="U33" s="1899"/>
      <c r="V33" s="1899"/>
      <c r="W33" s="2009"/>
      <c r="Y33" s="472"/>
    </row>
    <row r="34" spans="2:25" ht="12" customHeight="1">
      <c r="B34" s="471"/>
      <c r="G34" s="472"/>
      <c r="H34" s="475"/>
      <c r="I34" s="2008"/>
      <c r="J34" s="1899"/>
      <c r="K34" s="1899"/>
      <c r="L34" s="1899"/>
      <c r="M34" s="1899"/>
      <c r="N34" s="1899"/>
      <c r="O34" s="1899"/>
      <c r="P34" s="2009"/>
      <c r="Q34" s="2008"/>
      <c r="R34" s="1899"/>
      <c r="S34" s="1899"/>
      <c r="T34" s="1899"/>
      <c r="U34" s="1899"/>
      <c r="V34" s="1899"/>
      <c r="W34" s="2009"/>
      <c r="Y34" s="472"/>
    </row>
    <row r="35" spans="2:25" ht="12" customHeight="1">
      <c r="B35" s="471"/>
      <c r="G35" s="472"/>
      <c r="H35" s="475"/>
      <c r="I35" s="2005"/>
      <c r="J35" s="2006"/>
      <c r="K35" s="2006"/>
      <c r="L35" s="2006"/>
      <c r="M35" s="2006"/>
      <c r="N35" s="2006"/>
      <c r="O35" s="2006"/>
      <c r="P35" s="2007"/>
      <c r="Q35" s="2005"/>
      <c r="R35" s="2006"/>
      <c r="S35" s="2006"/>
      <c r="T35" s="2006"/>
      <c r="U35" s="2006"/>
      <c r="V35" s="2006"/>
      <c r="W35" s="2007"/>
      <c r="Y35" s="472"/>
    </row>
    <row r="36" spans="2:25" ht="12" customHeight="1">
      <c r="B36" s="471"/>
      <c r="G36" s="472"/>
      <c r="H36" s="475"/>
      <c r="I36" s="1993" t="s">
        <v>1732</v>
      </c>
      <c r="J36" s="1993"/>
      <c r="K36" s="1993"/>
      <c r="L36" s="1993"/>
      <c r="M36" s="1993"/>
      <c r="N36" s="1993"/>
      <c r="O36" s="1993"/>
      <c r="P36" s="1993"/>
      <c r="Q36" s="1994"/>
      <c r="R36" s="1995"/>
      <c r="S36" s="1995"/>
      <c r="T36" s="1995"/>
      <c r="U36" s="1995"/>
      <c r="V36" s="1995"/>
      <c r="W36" s="1996"/>
      <c r="Y36" s="472"/>
    </row>
    <row r="37" spans="2:25" ht="12" customHeight="1">
      <c r="B37" s="471"/>
      <c r="G37" s="472"/>
      <c r="H37" s="475"/>
      <c r="I37" s="1993"/>
      <c r="J37" s="1993"/>
      <c r="K37" s="1993"/>
      <c r="L37" s="1993"/>
      <c r="M37" s="1993"/>
      <c r="N37" s="1993"/>
      <c r="O37" s="1993"/>
      <c r="P37" s="1993"/>
      <c r="Q37" s="1997"/>
      <c r="R37" s="1998"/>
      <c r="S37" s="1998"/>
      <c r="T37" s="1998"/>
      <c r="U37" s="1998"/>
      <c r="V37" s="1998"/>
      <c r="W37" s="1999"/>
      <c r="Y37" s="472"/>
    </row>
    <row r="38" spans="2:25" ht="12" customHeight="1">
      <c r="B38" s="471"/>
      <c r="G38" s="472"/>
      <c r="H38" s="843"/>
      <c r="I38" s="1789" t="s">
        <v>1733</v>
      </c>
      <c r="J38" s="1993"/>
      <c r="K38" s="1993"/>
      <c r="L38" s="1993"/>
      <c r="M38" s="1993"/>
      <c r="N38" s="1993"/>
      <c r="O38" s="1993"/>
      <c r="P38" s="1993"/>
      <c r="Q38" s="2011" t="s">
        <v>1734</v>
      </c>
      <c r="R38" s="2012"/>
      <c r="S38" s="2012"/>
      <c r="T38" s="2012"/>
      <c r="U38" s="2012"/>
      <c r="V38" s="2012"/>
      <c r="W38" s="2012"/>
      <c r="X38" s="475"/>
      <c r="Y38" s="472"/>
    </row>
    <row r="39" spans="2:25" ht="12" customHeight="1">
      <c r="B39" s="471"/>
      <c r="G39" s="472"/>
      <c r="H39" s="475"/>
      <c r="I39" s="2010"/>
      <c r="J39" s="2010"/>
      <c r="K39" s="2010"/>
      <c r="L39" s="2010"/>
      <c r="M39" s="2010"/>
      <c r="N39" s="2010"/>
      <c r="O39" s="2010"/>
      <c r="P39" s="2010"/>
      <c r="Q39" s="1997"/>
      <c r="R39" s="1998"/>
      <c r="S39" s="1998"/>
      <c r="T39" s="1998"/>
      <c r="U39" s="1998"/>
      <c r="V39" s="1998"/>
      <c r="W39" s="1999"/>
      <c r="Y39" s="472"/>
    </row>
    <row r="40" spans="2:25" ht="12" customHeight="1">
      <c r="B40" s="471"/>
      <c r="G40" s="472"/>
      <c r="H40" s="475"/>
      <c r="I40" s="1993" t="s">
        <v>1735</v>
      </c>
      <c r="J40" s="1993"/>
      <c r="K40" s="1993"/>
      <c r="L40" s="1993"/>
      <c r="M40" s="1993"/>
      <c r="N40" s="1993"/>
      <c r="O40" s="1993"/>
      <c r="P40" s="1993"/>
      <c r="Q40" s="1994"/>
      <c r="R40" s="1995"/>
      <c r="S40" s="1995"/>
      <c r="T40" s="1995"/>
      <c r="U40" s="1995"/>
      <c r="V40" s="1995"/>
      <c r="W40" s="1996"/>
      <c r="Y40" s="472"/>
    </row>
    <row r="41" spans="2:25" ht="12" customHeight="1">
      <c r="B41" s="471"/>
      <c r="G41" s="472"/>
      <c r="H41" s="475"/>
      <c r="I41" s="1993"/>
      <c r="J41" s="1993"/>
      <c r="K41" s="1993"/>
      <c r="L41" s="1993"/>
      <c r="M41" s="1993"/>
      <c r="N41" s="1993"/>
      <c r="O41" s="1993"/>
      <c r="P41" s="1993"/>
      <c r="Q41" s="1997"/>
      <c r="R41" s="1998"/>
      <c r="S41" s="1998"/>
      <c r="T41" s="1998"/>
      <c r="U41" s="1998"/>
      <c r="V41" s="1998"/>
      <c r="W41" s="1999"/>
      <c r="Y41" s="472"/>
    </row>
    <row r="42" spans="2:25" ht="15" customHeight="1">
      <c r="B42" s="471"/>
      <c r="G42" s="472"/>
      <c r="H42" s="475"/>
      <c r="I42" s="750"/>
      <c r="J42" s="750"/>
      <c r="K42" s="750"/>
      <c r="L42" s="750"/>
      <c r="M42" s="750"/>
      <c r="N42" s="750"/>
      <c r="O42" s="750"/>
      <c r="P42" s="750"/>
      <c r="Q42" s="750"/>
      <c r="R42" s="750"/>
      <c r="S42" s="750"/>
      <c r="T42" s="750"/>
      <c r="U42" s="750"/>
      <c r="Y42" s="975"/>
    </row>
    <row r="43" spans="2:25" ht="29.25" customHeight="1">
      <c r="B43" s="839"/>
      <c r="C43" s="844"/>
      <c r="D43" s="844"/>
      <c r="E43" s="844"/>
      <c r="F43" s="844"/>
      <c r="G43" s="1003"/>
      <c r="H43" s="690" t="s">
        <v>1737</v>
      </c>
      <c r="I43" s="750"/>
      <c r="Y43" s="472"/>
    </row>
    <row r="44" spans="2:25" ht="12" customHeight="1">
      <c r="B44" s="471"/>
      <c r="G44" s="472"/>
      <c r="H44" s="475"/>
      <c r="I44" s="1993" t="s">
        <v>1730</v>
      </c>
      <c r="J44" s="1993"/>
      <c r="K44" s="1993"/>
      <c r="L44" s="1993"/>
      <c r="M44" s="1993"/>
      <c r="N44" s="1993"/>
      <c r="O44" s="1993"/>
      <c r="P44" s="1993"/>
      <c r="Q44" s="2002"/>
      <c r="R44" s="2003"/>
      <c r="S44" s="2003"/>
      <c r="T44" s="2003"/>
      <c r="U44" s="2003"/>
      <c r="V44" s="2003"/>
      <c r="W44" s="2004"/>
      <c r="Y44" s="472"/>
    </row>
    <row r="45" spans="2:25" ht="12" customHeight="1">
      <c r="B45" s="471"/>
      <c r="G45" s="472"/>
      <c r="H45" s="475"/>
      <c r="I45" s="1993"/>
      <c r="J45" s="1993"/>
      <c r="K45" s="1993"/>
      <c r="L45" s="1993"/>
      <c r="M45" s="1993"/>
      <c r="N45" s="1993"/>
      <c r="O45" s="1993"/>
      <c r="P45" s="1993"/>
      <c r="Q45" s="2005"/>
      <c r="R45" s="2006"/>
      <c r="S45" s="2006"/>
      <c r="T45" s="2006"/>
      <c r="U45" s="2006"/>
      <c r="V45" s="2006"/>
      <c r="W45" s="2007"/>
      <c r="Y45" s="472"/>
    </row>
    <row r="46" spans="2:25" ht="12" customHeight="1">
      <c r="B46" s="471"/>
      <c r="G46" s="472"/>
      <c r="H46" s="475"/>
      <c r="I46" s="2002" t="s">
        <v>1731</v>
      </c>
      <c r="J46" s="2003"/>
      <c r="K46" s="2003"/>
      <c r="L46" s="2003"/>
      <c r="M46" s="2003"/>
      <c r="N46" s="2003"/>
      <c r="O46" s="2003"/>
      <c r="P46" s="2004"/>
      <c r="Q46" s="2002"/>
      <c r="R46" s="2003"/>
      <c r="S46" s="2003"/>
      <c r="T46" s="2003"/>
      <c r="U46" s="2003"/>
      <c r="V46" s="2003"/>
      <c r="W46" s="2004"/>
      <c r="Y46" s="472"/>
    </row>
    <row r="47" spans="2:25" ht="12" customHeight="1">
      <c r="B47" s="471"/>
      <c r="G47" s="472"/>
      <c r="H47" s="475"/>
      <c r="I47" s="2008"/>
      <c r="J47" s="1899"/>
      <c r="K47" s="1899"/>
      <c r="L47" s="1899"/>
      <c r="M47" s="1899"/>
      <c r="N47" s="1899"/>
      <c r="O47" s="1899"/>
      <c r="P47" s="2009"/>
      <c r="Q47" s="2008"/>
      <c r="R47" s="1899"/>
      <c r="S47" s="1899"/>
      <c r="T47" s="1899"/>
      <c r="U47" s="1899"/>
      <c r="V47" s="1899"/>
      <c r="W47" s="2009"/>
      <c r="Y47" s="472"/>
    </row>
    <row r="48" spans="2:25" ht="12" customHeight="1">
      <c r="B48" s="471"/>
      <c r="G48" s="472"/>
      <c r="H48" s="475"/>
      <c r="I48" s="2008"/>
      <c r="J48" s="1899"/>
      <c r="K48" s="1899"/>
      <c r="L48" s="1899"/>
      <c r="M48" s="1899"/>
      <c r="N48" s="1899"/>
      <c r="O48" s="1899"/>
      <c r="P48" s="2009"/>
      <c r="Q48" s="2008"/>
      <c r="R48" s="1899"/>
      <c r="S48" s="1899"/>
      <c r="T48" s="1899"/>
      <c r="U48" s="1899"/>
      <c r="V48" s="1899"/>
      <c r="W48" s="2009"/>
      <c r="Y48" s="472"/>
    </row>
    <row r="49" spans="2:25" ht="12" customHeight="1">
      <c r="B49" s="471"/>
      <c r="G49" s="472"/>
      <c r="H49" s="475"/>
      <c r="I49" s="2005"/>
      <c r="J49" s="2006"/>
      <c r="K49" s="2006"/>
      <c r="L49" s="2006"/>
      <c r="M49" s="2006"/>
      <c r="N49" s="2006"/>
      <c r="O49" s="2006"/>
      <c r="P49" s="2007"/>
      <c r="Q49" s="2005"/>
      <c r="R49" s="2006"/>
      <c r="S49" s="2006"/>
      <c r="T49" s="2006"/>
      <c r="U49" s="2006"/>
      <c r="V49" s="2006"/>
      <c r="W49" s="2007"/>
      <c r="Y49" s="472"/>
    </row>
    <row r="50" spans="2:25" ht="12" customHeight="1">
      <c r="B50" s="471"/>
      <c r="G50" s="472"/>
      <c r="H50" s="475"/>
      <c r="I50" s="1993" t="s">
        <v>1732</v>
      </c>
      <c r="J50" s="1993"/>
      <c r="K50" s="1993"/>
      <c r="L50" s="1993"/>
      <c r="M50" s="1993"/>
      <c r="N50" s="1993"/>
      <c r="O50" s="1993"/>
      <c r="P50" s="1993"/>
      <c r="Q50" s="1994"/>
      <c r="R50" s="1995"/>
      <c r="S50" s="1995"/>
      <c r="T50" s="1995"/>
      <c r="U50" s="1995"/>
      <c r="V50" s="1995"/>
      <c r="W50" s="1996"/>
      <c r="Y50" s="472"/>
    </row>
    <row r="51" spans="2:25" ht="12" customHeight="1">
      <c r="B51" s="471"/>
      <c r="G51" s="472"/>
      <c r="H51" s="475"/>
      <c r="I51" s="1993"/>
      <c r="J51" s="1993"/>
      <c r="K51" s="1993"/>
      <c r="L51" s="1993"/>
      <c r="M51" s="1993"/>
      <c r="N51" s="1993"/>
      <c r="O51" s="1993"/>
      <c r="P51" s="1993"/>
      <c r="Q51" s="1997"/>
      <c r="R51" s="1998"/>
      <c r="S51" s="1998"/>
      <c r="T51" s="1998"/>
      <c r="U51" s="1998"/>
      <c r="V51" s="1998"/>
      <c r="W51" s="1999"/>
      <c r="Y51" s="472"/>
    </row>
    <row r="52" spans="2:25" ht="12" customHeight="1">
      <c r="B52" s="471"/>
      <c r="G52" s="472"/>
      <c r="H52" s="475"/>
      <c r="I52" s="1993" t="s">
        <v>1733</v>
      </c>
      <c r="J52" s="1993"/>
      <c r="K52" s="1993"/>
      <c r="L52" s="1993"/>
      <c r="M52" s="1993"/>
      <c r="N52" s="1993"/>
      <c r="O52" s="1993"/>
      <c r="P52" s="1993"/>
      <c r="Q52" s="1994" t="s">
        <v>1734</v>
      </c>
      <c r="R52" s="1995"/>
      <c r="S52" s="1995"/>
      <c r="T52" s="1995"/>
      <c r="U52" s="1995"/>
      <c r="V52" s="1995"/>
      <c r="W52" s="1996"/>
      <c r="Y52" s="472"/>
    </row>
    <row r="53" spans="2:25" ht="12" customHeight="1">
      <c r="B53" s="471"/>
      <c r="G53" s="472"/>
      <c r="H53" s="475"/>
      <c r="I53" s="1993"/>
      <c r="J53" s="1993"/>
      <c r="K53" s="1993"/>
      <c r="L53" s="1993"/>
      <c r="M53" s="1993"/>
      <c r="N53" s="1993"/>
      <c r="O53" s="1993"/>
      <c r="P53" s="1993"/>
      <c r="Q53" s="1997"/>
      <c r="R53" s="1998"/>
      <c r="S53" s="1998"/>
      <c r="T53" s="1998"/>
      <c r="U53" s="1998"/>
      <c r="V53" s="1998"/>
      <c r="W53" s="1999"/>
      <c r="Y53" s="472"/>
    </row>
    <row r="54" spans="2:25" ht="12" customHeight="1">
      <c r="B54" s="471"/>
      <c r="G54" s="472"/>
      <c r="H54" s="475"/>
      <c r="I54" s="1993" t="s">
        <v>1735</v>
      </c>
      <c r="J54" s="1993"/>
      <c r="K54" s="1993"/>
      <c r="L54" s="1993"/>
      <c r="M54" s="1993"/>
      <c r="N54" s="1993"/>
      <c r="O54" s="1993"/>
      <c r="P54" s="1993"/>
      <c r="Q54" s="1994"/>
      <c r="R54" s="1995"/>
      <c r="S54" s="1995"/>
      <c r="T54" s="1995"/>
      <c r="U54" s="1995"/>
      <c r="V54" s="1995"/>
      <c r="W54" s="1996"/>
      <c r="Y54" s="472"/>
    </row>
    <row r="55" spans="2:25" ht="12" customHeight="1">
      <c r="B55" s="471"/>
      <c r="G55" s="472"/>
      <c r="H55" s="475"/>
      <c r="I55" s="1993"/>
      <c r="J55" s="1993"/>
      <c r="K55" s="1993"/>
      <c r="L55" s="1993"/>
      <c r="M55" s="1993"/>
      <c r="N55" s="1993"/>
      <c r="O55" s="1993"/>
      <c r="P55" s="1993"/>
      <c r="Q55" s="1997"/>
      <c r="R55" s="1998"/>
      <c r="S55" s="1998"/>
      <c r="T55" s="1998"/>
      <c r="U55" s="1998"/>
      <c r="V55" s="1998"/>
      <c r="W55" s="1999"/>
      <c r="Y55" s="472"/>
    </row>
    <row r="56" spans="2:25" ht="15" customHeight="1">
      <c r="B56" s="977"/>
      <c r="C56" s="60"/>
      <c r="D56" s="60"/>
      <c r="E56" s="60"/>
      <c r="F56" s="60"/>
      <c r="G56" s="61"/>
      <c r="H56" s="474"/>
      <c r="I56" s="60"/>
      <c r="J56" s="60"/>
      <c r="K56" s="60"/>
      <c r="L56" s="60"/>
      <c r="M56" s="60"/>
      <c r="N56" s="60"/>
      <c r="O56" s="60"/>
      <c r="P56" s="60"/>
      <c r="Q56" s="60"/>
      <c r="R56" s="60"/>
      <c r="S56" s="60"/>
      <c r="T56" s="60"/>
      <c r="U56" s="60"/>
      <c r="V56" s="60"/>
      <c r="W56" s="2000"/>
      <c r="X56" s="2000"/>
      <c r="Y56" s="2001"/>
    </row>
    <row r="57" spans="2:25" ht="15" customHeight="1">
      <c r="Y57" s="972"/>
    </row>
    <row r="58" spans="2:25" ht="38.549999999999997" customHeight="1">
      <c r="B58" s="1992" t="s">
        <v>1738</v>
      </c>
      <c r="C58" s="1992"/>
      <c r="D58" s="1992"/>
      <c r="E58" s="1992"/>
      <c r="F58" s="1992"/>
      <c r="G58" s="1992"/>
      <c r="H58" s="1992"/>
      <c r="I58" s="1992"/>
      <c r="J58" s="1992"/>
      <c r="K58" s="1992"/>
      <c r="L58" s="1992"/>
      <c r="M58" s="1992"/>
      <c r="N58" s="1992"/>
      <c r="O58" s="1992"/>
      <c r="P58" s="1992"/>
      <c r="Q58" s="1992"/>
      <c r="R58" s="1992"/>
      <c r="S58" s="1992"/>
      <c r="T58" s="1992"/>
      <c r="U58" s="1992"/>
      <c r="V58" s="1992"/>
      <c r="W58" s="1992"/>
      <c r="X58" s="1992"/>
      <c r="Y58" s="1992"/>
    </row>
    <row r="59" spans="2:25" ht="24" customHeight="1">
      <c r="B59" s="1992" t="s">
        <v>1739</v>
      </c>
      <c r="C59" s="1992"/>
      <c r="D59" s="1992"/>
      <c r="E59" s="1992"/>
      <c r="F59" s="1992"/>
      <c r="G59" s="1992"/>
      <c r="H59" s="1992"/>
      <c r="I59" s="1992"/>
      <c r="J59" s="1992"/>
      <c r="K59" s="1992"/>
      <c r="L59" s="1992"/>
      <c r="M59" s="1992"/>
      <c r="N59" s="1992"/>
      <c r="O59" s="1992"/>
      <c r="P59" s="1992"/>
      <c r="Q59" s="1992"/>
      <c r="R59" s="1992"/>
      <c r="S59" s="1992"/>
      <c r="T59" s="1992"/>
      <c r="U59" s="1992"/>
      <c r="V59" s="1992"/>
      <c r="W59" s="1992"/>
      <c r="X59" s="1992"/>
      <c r="Y59" s="1992"/>
    </row>
    <row r="60" spans="2:25" ht="24" customHeight="1">
      <c r="B60" s="1992" t="s">
        <v>1740</v>
      </c>
      <c r="C60" s="1992"/>
      <c r="D60" s="1992"/>
      <c r="E60" s="1992"/>
      <c r="F60" s="1992"/>
      <c r="G60" s="1992"/>
      <c r="H60" s="1992"/>
      <c r="I60" s="1992"/>
      <c r="J60" s="1992"/>
      <c r="K60" s="1992"/>
      <c r="L60" s="1992"/>
      <c r="M60" s="1992"/>
      <c r="N60" s="1992"/>
      <c r="O60" s="1992"/>
      <c r="P60" s="1992"/>
      <c r="Q60" s="1992"/>
      <c r="R60" s="1992"/>
      <c r="S60" s="1992"/>
      <c r="T60" s="1992"/>
      <c r="U60" s="1992"/>
      <c r="V60" s="1992"/>
      <c r="W60" s="1992"/>
      <c r="X60" s="1992"/>
      <c r="Y60" s="1992"/>
    </row>
    <row r="61" spans="2:25">
      <c r="B61" s="470" t="s">
        <v>807</v>
      </c>
      <c r="D61" s="844"/>
      <c r="E61" s="844"/>
      <c r="F61" s="844"/>
      <c r="G61" s="844"/>
      <c r="H61" s="844"/>
      <c r="I61" s="844"/>
      <c r="J61" s="844"/>
      <c r="K61" s="844"/>
      <c r="L61" s="844"/>
      <c r="M61" s="844"/>
      <c r="N61" s="844"/>
      <c r="O61" s="844"/>
      <c r="P61" s="844"/>
      <c r="Q61" s="844"/>
      <c r="R61" s="844"/>
      <c r="S61" s="844"/>
      <c r="T61" s="844"/>
      <c r="U61" s="844"/>
      <c r="V61" s="844"/>
      <c r="W61" s="844"/>
      <c r="X61" s="844"/>
      <c r="Y61" s="844"/>
    </row>
    <row r="62" spans="2:25">
      <c r="B62" s="470"/>
      <c r="D62" s="970"/>
      <c r="E62" s="970"/>
      <c r="F62" s="970"/>
      <c r="G62" s="970"/>
      <c r="H62" s="970"/>
      <c r="I62" s="970"/>
      <c r="J62" s="970"/>
      <c r="K62" s="970"/>
      <c r="L62" s="970"/>
      <c r="M62" s="970"/>
      <c r="N62" s="970"/>
      <c r="O62" s="970"/>
      <c r="P62" s="970"/>
      <c r="Q62" s="970"/>
      <c r="R62" s="970"/>
      <c r="S62" s="970"/>
      <c r="T62" s="970"/>
      <c r="U62" s="970"/>
      <c r="V62" s="970"/>
      <c r="W62" s="970"/>
      <c r="X62" s="970"/>
      <c r="Y62" s="970"/>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3"/>
  <dataValidations count="1">
    <dataValidation type="list" allowBlank="1" showInputMessage="1" showErrorMessage="1" sqref="R7 M7 H7:H13 P8:P12" xr:uid="{26C1A2F5-EAD5-4075-AB41-A169B5E88CEF}">
      <formula1>"□,■"</formula1>
    </dataValidation>
  </dataValidations>
  <pageMargins left="0.7" right="0.7" top="0.75" bottom="0.75" header="0.3" footer="0.3"/>
  <pageSetup paperSize="9" scale="7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2.xml><?xml version="1.0" encoding="utf-8"?>
<ds:datastoreItem xmlns:ds="http://schemas.openxmlformats.org/officeDocument/2006/customXml" ds:itemID="{337D6F51-EB0B-42BD-A2C2-BFD80B6FAF6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37</vt:i4>
      </vt:variant>
    </vt:vector>
  </HeadingPairs>
  <TitlesOfParts>
    <vt:vector size="76" baseType="lpstr">
      <vt:lpstr>手続き</vt:lpstr>
      <vt:lpstr>一覧</vt:lpstr>
      <vt:lpstr>一覧（取り下げ）</vt:lpstr>
      <vt:lpstr>別紙１－１－２</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別紙24</vt:lpstr>
      <vt:lpstr>別紙28</vt:lpstr>
      <vt:lpstr>別紙２ 成果の確認の根拠データ</vt:lpstr>
      <vt:lpstr>別紙29</vt:lpstr>
      <vt:lpstr>別紙29－2</vt:lpstr>
      <vt:lpstr>別紙29-3</vt:lpstr>
      <vt:lpstr>別紙35</vt:lpstr>
      <vt:lpstr>別紙38</vt:lpstr>
      <vt:lpstr>別紙40</vt:lpstr>
      <vt:lpstr>別紙41</vt:lpstr>
      <vt:lpstr>届出様式</vt:lpstr>
      <vt:lpstr>（参考）利用延人員数計算シート</vt:lpstr>
      <vt:lpstr>勤務一覧（夜勤加算用）</vt:lpstr>
      <vt:lpstr>勤務一覧（夜勤加算用）記入例</vt:lpstr>
      <vt:lpstr>付表第一号（十一）</vt:lpstr>
      <vt:lpstr>参考１</vt:lpstr>
      <vt:lpstr>参考２</vt:lpstr>
      <vt:lpstr>参考３</vt:lpstr>
      <vt:lpstr>様式5</vt:lpstr>
      <vt:lpstr>様式6</vt:lpstr>
      <vt:lpstr>様式8</vt:lpstr>
      <vt:lpstr>様式9</vt:lpstr>
      <vt:lpstr>別紙●24</vt:lpstr>
      <vt:lpstr>'（参考）利用延人員数計算シート'!Print_Area</vt:lpstr>
      <vt:lpstr>一覧!Print_Area</vt:lpstr>
      <vt:lpstr>'一覧（取り下げ）'!Print_Area</vt:lpstr>
      <vt:lpstr>'勤務一覧（夜勤加算用）'!Print_Area</vt:lpstr>
      <vt:lpstr>'勤務一覧（夜勤加算用）記入例'!Print_Area</vt:lpstr>
      <vt:lpstr>参考１!Print_Area</vt:lpstr>
      <vt:lpstr>参考２!Print_Area</vt:lpstr>
      <vt:lpstr>参考３!Print_Area</vt:lpstr>
      <vt:lpstr>手続き!Print_Area</vt:lpstr>
      <vt:lpstr>届出様式!Print_Area</vt:lpstr>
      <vt:lpstr>'付表第一号（十一）'!Print_Area</vt:lpstr>
      <vt:lpstr>別紙●24!Print_Area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別紙24!Print_Area</vt:lpstr>
      <vt:lpstr>'別紙29-3'!Print_Area</vt:lpstr>
      <vt:lpstr>別紙35!Print_Area</vt:lpstr>
      <vt:lpstr>別紙38!Print_Area</vt:lpstr>
      <vt:lpstr>別紙40!Print_Area</vt:lpstr>
      <vt:lpstr>別紙41!Print_Area</vt:lpstr>
      <vt:lpstr>別紙6!Print_Area</vt:lpstr>
      <vt:lpstr>別紙7!Print_Area</vt:lpstr>
      <vt:lpstr>'別紙7－2'!Print_Area</vt:lpstr>
      <vt:lpstr>様式5!Print_Area</vt:lpstr>
      <vt:lpstr>様式6!Print_Area</vt:lpstr>
      <vt:lpstr>様式8!Print_Area</vt:lpstr>
      <vt:lpstr>様式9!Print_Area</vt:lpstr>
      <vt:lpstr>一覧!Print_Titles</vt:lpstr>
      <vt:lpstr>'一覧（取り下げ）'!Print_Titles</vt:lpstr>
      <vt:lpstr>'勤務一覧（夜勤加算用）'!Print_Titles</vt:lpstr>
      <vt:lpstr>'別紙１－１－２'!Print_Titles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2024-08-28T02:25:02Z</cp:lastPrinted>
  <dcterms:created xsi:type="dcterms:W3CDTF">1997-01-08T22:48:59Z</dcterms:created>
  <dcterms:modified xsi:type="dcterms:W3CDTF">2024-09-10T06:35:44Z</dcterms:modified>
</cp:coreProperties>
</file>