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 windowWidth="10245" windowHeight="7290" tabRatio="713"/>
  </bookViews>
  <sheets>
    <sheet name="項目①" sheetId="5" r:id="rId1"/>
    <sheet name="項目②-１" sheetId="13" r:id="rId2"/>
    <sheet name="項目②-２" sheetId="14" r:id="rId3"/>
    <sheet name="項目③" sheetId="23" r:id="rId4"/>
    <sheet name="項目④" sheetId="22" r:id="rId5"/>
    <sheet name="項目④当日" sheetId="18" state="hidden" r:id="rId6"/>
  </sheets>
  <definedNames>
    <definedName name="_xlnm.Print_Area" localSheetId="0">項目①!$A$1:$L$60</definedName>
    <definedName name="_xlnm.Print_Area" localSheetId="1">'項目②-１'!$A$1:$W$33</definedName>
    <definedName name="_xlnm.Print_Area" localSheetId="2">'項目②-２'!$A$1:$H$23</definedName>
    <definedName name="_xlnm.Print_Area" localSheetId="3">項目③!$A$1:$AF$43</definedName>
    <definedName name="_xlnm.Print_Area" localSheetId="4">項目④!$A$1:$S$38</definedName>
    <definedName name="_xlnm.Print_Area" localSheetId="5">項目④当日!$A$1:$AR$38</definedName>
    <definedName name="_xlnm.Print_Titles" localSheetId="0">項目①!$5:$6</definedName>
  </definedNames>
  <calcPr calcId="145621"/>
</workbook>
</file>

<file path=xl/calcChain.xml><?xml version="1.0" encoding="utf-8"?>
<calcChain xmlns="http://schemas.openxmlformats.org/spreadsheetml/2006/main">
  <c r="G58" i="5" l="1"/>
  <c r="G57" i="5"/>
  <c r="R30" i="22" l="1"/>
  <c r="R29" i="22"/>
  <c r="P30" i="22"/>
  <c r="P29" i="22"/>
  <c r="N30" i="22" l="1"/>
  <c r="N29" i="22"/>
  <c r="L30" i="22"/>
  <c r="L29" i="22"/>
  <c r="R38" i="22" l="1"/>
  <c r="P38" i="22"/>
  <c r="N38" i="22"/>
  <c r="L38" i="22"/>
  <c r="R37" i="22"/>
  <c r="P37" i="22"/>
  <c r="N37" i="22"/>
  <c r="L37" i="22"/>
  <c r="R36" i="22"/>
  <c r="P36" i="22"/>
  <c r="N36" i="22"/>
  <c r="L36" i="22"/>
  <c r="R35" i="22"/>
  <c r="P35" i="22"/>
  <c r="N35" i="22"/>
  <c r="L35" i="22"/>
  <c r="R34" i="22"/>
  <c r="P34" i="22"/>
  <c r="N34" i="22"/>
  <c r="L34" i="22"/>
  <c r="R33" i="22"/>
  <c r="P33" i="22"/>
  <c r="N33" i="22"/>
  <c r="L33" i="22"/>
  <c r="R24" i="22"/>
  <c r="R18" i="22"/>
  <c r="P18" i="22"/>
  <c r="N18" i="22"/>
  <c r="L18" i="22"/>
  <c r="R17" i="22"/>
  <c r="P17" i="22"/>
  <c r="N17" i="22"/>
  <c r="L17" i="22"/>
  <c r="R16" i="22"/>
  <c r="P16" i="22"/>
  <c r="N16" i="22"/>
  <c r="L16" i="22"/>
  <c r="R15" i="22"/>
  <c r="P15" i="22"/>
  <c r="N15" i="22"/>
  <c r="L15" i="22"/>
  <c r="R12" i="22"/>
  <c r="P12" i="22"/>
  <c r="N12" i="22"/>
  <c r="L12" i="22"/>
  <c r="R11" i="22"/>
  <c r="N11" i="22"/>
  <c r="L11" i="22"/>
  <c r="R10" i="22"/>
  <c r="P10" i="22"/>
  <c r="N10" i="22"/>
  <c r="L10" i="22"/>
  <c r="R9" i="22"/>
  <c r="P9" i="22"/>
  <c r="N9" i="22"/>
  <c r="L9" i="22"/>
  <c r="L8" i="22" l="1"/>
  <c r="P13" i="22"/>
  <c r="R8" i="22"/>
  <c r="N8" i="22"/>
  <c r="L13" i="22"/>
  <c r="R14" i="22"/>
  <c r="N14" i="22"/>
  <c r="P8" i="22"/>
  <c r="L14" i="22"/>
  <c r="P14" i="22"/>
  <c r="P11" i="22"/>
  <c r="N13" i="22"/>
  <c r="R13" i="22" l="1"/>
  <c r="R7" i="22"/>
  <c r="L22" i="22"/>
  <c r="L7" i="22"/>
  <c r="L23" i="22"/>
  <c r="P22" i="22"/>
  <c r="P7" i="22"/>
  <c r="P23" i="22"/>
  <c r="N22" i="22"/>
  <c r="N7" i="22"/>
  <c r="N23" i="22"/>
  <c r="F23" i="14"/>
  <c r="E23" i="14"/>
  <c r="D23" i="14"/>
  <c r="C23" i="14"/>
  <c r="R22" i="22" l="1"/>
  <c r="R23" i="22"/>
  <c r="C28" i="13"/>
  <c r="AP38" i="18" l="1"/>
  <c r="AO38" i="18"/>
  <c r="AG38" i="18"/>
  <c r="AF38" i="18"/>
  <c r="X38" i="18"/>
  <c r="W38" i="18"/>
  <c r="O38" i="18"/>
  <c r="AP37" i="18"/>
  <c r="AO37" i="18"/>
  <c r="AG37" i="18"/>
  <c r="AF37" i="18"/>
  <c r="X37" i="18"/>
  <c r="W37" i="18"/>
  <c r="O37" i="18"/>
  <c r="AP36" i="18"/>
  <c r="AO36" i="18"/>
  <c r="AM36" i="18"/>
  <c r="AG36" i="18"/>
  <c r="AF36" i="18"/>
  <c r="AD36" i="18"/>
  <c r="X36" i="18"/>
  <c r="W36" i="18"/>
  <c r="U36" i="18"/>
  <c r="O36" i="18"/>
  <c r="N36" i="18"/>
  <c r="AP35" i="18"/>
  <c r="AO35" i="18"/>
  <c r="AG35" i="18"/>
  <c r="AF35" i="18"/>
  <c r="X35" i="18"/>
  <c r="W35" i="18"/>
  <c r="O35" i="18"/>
  <c r="AP34" i="18"/>
  <c r="AO34" i="18"/>
  <c r="AG34" i="18"/>
  <c r="AF34" i="18"/>
  <c r="X34" i="18"/>
  <c r="W34" i="18"/>
  <c r="O34" i="18"/>
  <c r="AP33" i="18"/>
  <c r="AO33" i="18"/>
  <c r="AM33" i="18"/>
  <c r="AG33" i="18"/>
  <c r="AF33" i="18"/>
  <c r="AD33" i="18"/>
  <c r="X33" i="18"/>
  <c r="W33" i="18"/>
  <c r="U33" i="18"/>
  <c r="O33" i="18"/>
  <c r="N33" i="18"/>
  <c r="AP23" i="18"/>
  <c r="AO23" i="18"/>
  <c r="AN23" i="18"/>
  <c r="AM23" i="18"/>
  <c r="AG23" i="18"/>
  <c r="AF23" i="18"/>
  <c r="AE23" i="18"/>
  <c r="AD23" i="18"/>
  <c r="X23" i="18"/>
  <c r="W23" i="18"/>
  <c r="V23" i="18"/>
  <c r="U23" i="18"/>
  <c r="O23" i="18"/>
  <c r="N23" i="18"/>
  <c r="AP22" i="18"/>
  <c r="AO22" i="18"/>
  <c r="AN22" i="18"/>
  <c r="AM22" i="18"/>
  <c r="AG22" i="18"/>
  <c r="AF22" i="18"/>
  <c r="AE22" i="18"/>
  <c r="AD22" i="18"/>
  <c r="X22" i="18"/>
  <c r="W22" i="18"/>
  <c r="V22" i="18"/>
  <c r="U22" i="18"/>
  <c r="O22" i="18"/>
  <c r="N22" i="18"/>
  <c r="AP18" i="18"/>
  <c r="AO18" i="18"/>
  <c r="AG18" i="18"/>
  <c r="AF18" i="18"/>
  <c r="X18" i="18"/>
  <c r="W18" i="18"/>
  <c r="O18" i="18"/>
  <c r="AP17" i="18"/>
  <c r="AO17" i="18"/>
  <c r="AG17" i="18"/>
  <c r="AF17" i="18"/>
  <c r="AE17" i="18"/>
  <c r="X17" i="18"/>
  <c r="W17" i="18"/>
  <c r="V17" i="18"/>
  <c r="O17" i="18"/>
  <c r="AP16" i="18"/>
  <c r="AO16" i="18"/>
  <c r="AG16" i="18"/>
  <c r="AF16" i="18"/>
  <c r="X16" i="18"/>
  <c r="W16" i="18"/>
  <c r="O16" i="18"/>
  <c r="AP15" i="18"/>
  <c r="AO15" i="18"/>
  <c r="AG15" i="18"/>
  <c r="AF15" i="18"/>
  <c r="X15" i="18"/>
  <c r="W15" i="18"/>
  <c r="V15" i="18"/>
  <c r="O15" i="18"/>
  <c r="AP14" i="18"/>
  <c r="AO14" i="18"/>
  <c r="AN14" i="18"/>
  <c r="AM14" i="18"/>
  <c r="AG14" i="18"/>
  <c r="AF14" i="18"/>
  <c r="AE14" i="18"/>
  <c r="AD14" i="18"/>
  <c r="X14" i="18"/>
  <c r="W14" i="18"/>
  <c r="V14" i="18"/>
  <c r="U14" i="18"/>
  <c r="O14" i="18"/>
  <c r="N14" i="18"/>
  <c r="AP13" i="18"/>
  <c r="AO13" i="18"/>
  <c r="AN13" i="18"/>
  <c r="AM13" i="18"/>
  <c r="AG13" i="18"/>
  <c r="AF13" i="18"/>
  <c r="AE13" i="18"/>
  <c r="AD13" i="18"/>
  <c r="X13" i="18"/>
  <c r="W13" i="18"/>
  <c r="V13" i="18"/>
  <c r="U13" i="18"/>
  <c r="O13" i="18"/>
  <c r="N13" i="18"/>
  <c r="AP12" i="18"/>
  <c r="AO12" i="18"/>
  <c r="AN12" i="18"/>
  <c r="AG12" i="18"/>
  <c r="AF12" i="18"/>
  <c r="X12" i="18"/>
  <c r="W12" i="18"/>
  <c r="U12" i="18"/>
  <c r="O12" i="18"/>
  <c r="AP11" i="18"/>
  <c r="AO11" i="18"/>
  <c r="AN11" i="18"/>
  <c r="AG11" i="18"/>
  <c r="AF11" i="18"/>
  <c r="AE11" i="18"/>
  <c r="X11" i="18"/>
  <c r="W11" i="18"/>
  <c r="V11" i="18"/>
  <c r="O11" i="18"/>
  <c r="AP10" i="18"/>
  <c r="AO10" i="18"/>
  <c r="AN10" i="18"/>
  <c r="AG10" i="18"/>
  <c r="AF10" i="18"/>
  <c r="AE10" i="18"/>
  <c r="X10" i="18"/>
  <c r="W10" i="18"/>
  <c r="V10" i="18"/>
  <c r="O10" i="18"/>
  <c r="AP9" i="18"/>
  <c r="AO9" i="18"/>
  <c r="AN9" i="18"/>
  <c r="AG9" i="18"/>
  <c r="AF9" i="18"/>
  <c r="AE9" i="18"/>
  <c r="X9" i="18"/>
  <c r="W9" i="18"/>
  <c r="V9" i="18"/>
  <c r="O9" i="18"/>
  <c r="AP8" i="18"/>
  <c r="AO8" i="18"/>
  <c r="AN8" i="18"/>
  <c r="AM8" i="18"/>
  <c r="AG8" i="18"/>
  <c r="AF8" i="18"/>
  <c r="AE8" i="18"/>
  <c r="AD8" i="18"/>
  <c r="X8" i="18"/>
  <c r="W8" i="18"/>
  <c r="V8" i="18"/>
  <c r="U8" i="18"/>
  <c r="O8" i="18"/>
  <c r="N8" i="18"/>
  <c r="AP7" i="18"/>
  <c r="AO7" i="18"/>
  <c r="AN7" i="18"/>
  <c r="AM7" i="18"/>
  <c r="AG7" i="18"/>
  <c r="AF7" i="18"/>
  <c r="AE7" i="18"/>
  <c r="AD7" i="18"/>
  <c r="X7" i="18"/>
  <c r="W7" i="18"/>
  <c r="V7" i="18"/>
  <c r="U7" i="18"/>
  <c r="O7" i="18"/>
  <c r="N7" i="18"/>
  <c r="E28" i="13"/>
  <c r="G28" i="13" s="1"/>
  <c r="G27" i="13"/>
  <c r="G26" i="13"/>
  <c r="G60" i="5"/>
  <c r="F60" i="5"/>
  <c r="E60" i="5"/>
  <c r="D60" i="5"/>
  <c r="G59" i="5"/>
  <c r="F59" i="5"/>
  <c r="E59" i="5"/>
  <c r="D59" i="5"/>
  <c r="F58" i="5"/>
  <c r="E58" i="5"/>
  <c r="D58" i="5"/>
  <c r="F57" i="5"/>
  <c r="F61" i="5" s="1"/>
  <c r="E57" i="5"/>
  <c r="D57" i="5"/>
  <c r="D61" i="5" l="1"/>
  <c r="E61" i="5"/>
  <c r="G61" i="5"/>
</calcChain>
</file>

<file path=xl/sharedStrings.xml><?xml version="1.0" encoding="utf-8"?>
<sst xmlns="http://schemas.openxmlformats.org/spreadsheetml/2006/main" count="729" uniqueCount="371">
  <si>
    <t>大阪府中央卸売市場　経営展望の進捗状況</t>
    <rPh sb="0" eb="3">
      <t>オオサカフ</t>
    </rPh>
    <rPh sb="3" eb="5">
      <t>チュウオウ</t>
    </rPh>
    <rPh sb="5" eb="7">
      <t>オロシウリ</t>
    </rPh>
    <rPh sb="7" eb="9">
      <t>シジョウ</t>
    </rPh>
    <rPh sb="10" eb="12">
      <t>ケイエイ</t>
    </rPh>
    <rPh sb="12" eb="14">
      <t>テンボウ</t>
    </rPh>
    <rPh sb="15" eb="17">
      <t>シンチョク</t>
    </rPh>
    <rPh sb="17" eb="19">
      <t>ジョウキョウ</t>
    </rPh>
    <phoneticPr fontId="1"/>
  </si>
  <si>
    <t>経営展望における基本戦略</t>
    <rPh sb="0" eb="2">
      <t>ケイエイ</t>
    </rPh>
    <rPh sb="2" eb="4">
      <t>テンボウ</t>
    </rPh>
    <rPh sb="8" eb="10">
      <t>キホン</t>
    </rPh>
    <rPh sb="10" eb="12">
      <t>センリャク</t>
    </rPh>
    <phoneticPr fontId="1"/>
  </si>
  <si>
    <t>２．市場内への外部活力の導入</t>
    <rPh sb="2" eb="4">
      <t>シジョウ</t>
    </rPh>
    <rPh sb="4" eb="5">
      <t>ナイ</t>
    </rPh>
    <rPh sb="7" eb="9">
      <t>ガイブ</t>
    </rPh>
    <rPh sb="9" eb="11">
      <t>カツリョク</t>
    </rPh>
    <rPh sb="12" eb="14">
      <t>ドウニュウ</t>
    </rPh>
    <phoneticPr fontId="1"/>
  </si>
  <si>
    <t>３．定温流通・加工機能の充実</t>
    <rPh sb="2" eb="4">
      <t>テイオン</t>
    </rPh>
    <rPh sb="4" eb="6">
      <t>リュウツウ</t>
    </rPh>
    <rPh sb="7" eb="9">
      <t>カコウ</t>
    </rPh>
    <rPh sb="9" eb="11">
      <t>キノウ</t>
    </rPh>
    <rPh sb="12" eb="14">
      <t>ジュウジツ</t>
    </rPh>
    <phoneticPr fontId="1"/>
  </si>
  <si>
    <t>４．清潔で美しい市場づくり</t>
    <rPh sb="2" eb="4">
      <t>セイケツ</t>
    </rPh>
    <rPh sb="5" eb="6">
      <t>ウツク</t>
    </rPh>
    <rPh sb="8" eb="10">
      <t>シジョウ</t>
    </rPh>
    <phoneticPr fontId="1"/>
  </si>
  <si>
    <t>５．安全で環境にやさしい市場づくり</t>
    <rPh sb="2" eb="4">
      <t>アンゼン</t>
    </rPh>
    <rPh sb="5" eb="7">
      <t>カンキョウ</t>
    </rPh>
    <rPh sb="12" eb="14">
      <t>シジョウ</t>
    </rPh>
    <phoneticPr fontId="1"/>
  </si>
  <si>
    <t>６．災害等に強い市場づくり</t>
    <rPh sb="2" eb="4">
      <t>サイガイ</t>
    </rPh>
    <rPh sb="4" eb="5">
      <t>ナド</t>
    </rPh>
    <rPh sb="6" eb="7">
      <t>ツヨ</t>
    </rPh>
    <rPh sb="8" eb="10">
      <t>シジョウ</t>
    </rPh>
    <phoneticPr fontId="1"/>
  </si>
  <si>
    <t>備　　考</t>
    <rPh sb="0" eb="1">
      <t>ビ</t>
    </rPh>
    <rPh sb="3" eb="4">
      <t>コウ</t>
    </rPh>
    <phoneticPr fontId="1"/>
  </si>
  <si>
    <t>24年度</t>
    <rPh sb="2" eb="3">
      <t>ネン</t>
    </rPh>
    <rPh sb="3" eb="4">
      <t>ド</t>
    </rPh>
    <phoneticPr fontId="1"/>
  </si>
  <si>
    <t>25年度</t>
    <rPh sb="2" eb="3">
      <t>ネン</t>
    </rPh>
    <rPh sb="3" eb="4">
      <t>ド</t>
    </rPh>
    <phoneticPr fontId="1"/>
  </si>
  <si>
    <t>26年度</t>
    <rPh sb="2" eb="3">
      <t>ネン</t>
    </rPh>
    <rPh sb="3" eb="4">
      <t>ド</t>
    </rPh>
    <phoneticPr fontId="1"/>
  </si>
  <si>
    <t>27年度</t>
    <rPh sb="2" eb="3">
      <t>ネン</t>
    </rPh>
    <rPh sb="3" eb="4">
      <t>ド</t>
    </rPh>
    <phoneticPr fontId="1"/>
  </si>
  <si>
    <t>28年度</t>
    <rPh sb="2" eb="3">
      <t>ネン</t>
    </rPh>
    <rPh sb="3" eb="4">
      <t>ド</t>
    </rPh>
    <phoneticPr fontId="1"/>
  </si>
  <si>
    <t>青　 果</t>
    <rPh sb="0" eb="1">
      <t>アオ</t>
    </rPh>
    <rPh sb="3" eb="4">
      <t>ハテ</t>
    </rPh>
    <phoneticPr fontId="1"/>
  </si>
  <si>
    <t>水産物</t>
    <rPh sb="0" eb="3">
      <t>スイサンブツ</t>
    </rPh>
    <phoneticPr fontId="1"/>
  </si>
  <si>
    <t>合   計</t>
    <rPh sb="0" eb="1">
      <t>ゴウ</t>
    </rPh>
    <rPh sb="4" eb="5">
      <t>ケイ</t>
    </rPh>
    <phoneticPr fontId="1"/>
  </si>
  <si>
    <t>青   果</t>
    <rPh sb="0" eb="1">
      <t>アオ</t>
    </rPh>
    <rPh sb="4" eb="5">
      <t>ハテ</t>
    </rPh>
    <phoneticPr fontId="1"/>
  </si>
  <si>
    <t>実施状況</t>
    <rPh sb="0" eb="2">
      <t>ジッシ</t>
    </rPh>
    <rPh sb="2" eb="4">
      <t>ジョウキョウ</t>
    </rPh>
    <phoneticPr fontId="1"/>
  </si>
  <si>
    <t>特別高圧受変電設備改修工事</t>
    <rPh sb="0" eb="2">
      <t>トクベツ</t>
    </rPh>
    <rPh sb="2" eb="4">
      <t>コウアツ</t>
    </rPh>
    <rPh sb="4" eb="7">
      <t>ジュヘンデン</t>
    </rPh>
    <rPh sb="7" eb="9">
      <t>セツビ</t>
    </rPh>
    <rPh sb="9" eb="11">
      <t>カイシュウ</t>
    </rPh>
    <rPh sb="11" eb="13">
      <t>コウジ</t>
    </rPh>
    <phoneticPr fontId="1"/>
  </si>
  <si>
    <t>電気室高圧受変電気設備改修工事</t>
    <rPh sb="0" eb="2">
      <t>デンキ</t>
    </rPh>
    <rPh sb="2" eb="3">
      <t>シツ</t>
    </rPh>
    <rPh sb="3" eb="5">
      <t>コウアツ</t>
    </rPh>
    <rPh sb="5" eb="8">
      <t>ジュヘンデン</t>
    </rPh>
    <rPh sb="8" eb="9">
      <t>キ</t>
    </rPh>
    <rPh sb="9" eb="11">
      <t>セツビ</t>
    </rPh>
    <rPh sb="11" eb="13">
      <t>カイシュウ</t>
    </rPh>
    <rPh sb="13" eb="15">
      <t>コウジ</t>
    </rPh>
    <phoneticPr fontId="1"/>
  </si>
  <si>
    <t>低圧幹線（バスダクト）設備改修工事</t>
    <rPh sb="0" eb="2">
      <t>テイアツ</t>
    </rPh>
    <rPh sb="2" eb="4">
      <t>カンセン</t>
    </rPh>
    <rPh sb="11" eb="13">
      <t>セツビ</t>
    </rPh>
    <rPh sb="13" eb="15">
      <t>カイシュウ</t>
    </rPh>
    <rPh sb="15" eb="17">
      <t>コウジ</t>
    </rPh>
    <phoneticPr fontId="1"/>
  </si>
  <si>
    <t>昇降機設備改修工事（10基分）</t>
    <rPh sb="0" eb="3">
      <t>ショウコウキ</t>
    </rPh>
    <rPh sb="3" eb="5">
      <t>セツビ</t>
    </rPh>
    <rPh sb="5" eb="7">
      <t>カイシュウ</t>
    </rPh>
    <rPh sb="7" eb="9">
      <t>コウジ</t>
    </rPh>
    <rPh sb="12" eb="13">
      <t>キ</t>
    </rPh>
    <rPh sb="13" eb="14">
      <t>ブン</t>
    </rPh>
    <phoneticPr fontId="1"/>
  </si>
  <si>
    <t>昇降機設備改修工事（8基分）</t>
    <rPh sb="0" eb="3">
      <t>ショウコウキ</t>
    </rPh>
    <rPh sb="3" eb="5">
      <t>セツビ</t>
    </rPh>
    <rPh sb="5" eb="7">
      <t>カイシュウ</t>
    </rPh>
    <rPh sb="7" eb="9">
      <t>コウジ</t>
    </rPh>
    <rPh sb="11" eb="12">
      <t>キ</t>
    </rPh>
    <rPh sb="12" eb="13">
      <t>ブン</t>
    </rPh>
    <phoneticPr fontId="1"/>
  </si>
  <si>
    <t>冷蔵庫棟耐震改修工事</t>
    <rPh sb="0" eb="3">
      <t>レイゾウコ</t>
    </rPh>
    <rPh sb="3" eb="4">
      <t>トウ</t>
    </rPh>
    <rPh sb="4" eb="6">
      <t>タイシン</t>
    </rPh>
    <rPh sb="6" eb="8">
      <t>カイシュウ</t>
    </rPh>
    <rPh sb="8" eb="10">
      <t>コウジ</t>
    </rPh>
    <phoneticPr fontId="1"/>
  </si>
  <si>
    <t>管理棟耐震改修工事</t>
    <rPh sb="0" eb="2">
      <t>カンリ</t>
    </rPh>
    <rPh sb="2" eb="3">
      <t>トウ</t>
    </rPh>
    <rPh sb="3" eb="5">
      <t>タイシン</t>
    </rPh>
    <rPh sb="5" eb="7">
      <t>カイシュウ</t>
    </rPh>
    <rPh sb="7" eb="9">
      <t>コウジ</t>
    </rPh>
    <phoneticPr fontId="1"/>
  </si>
  <si>
    <t>水産棟耐震改修工事</t>
    <rPh sb="0" eb="2">
      <t>スイサン</t>
    </rPh>
    <rPh sb="2" eb="3">
      <t>トウ</t>
    </rPh>
    <rPh sb="3" eb="5">
      <t>タイシン</t>
    </rPh>
    <rPh sb="5" eb="7">
      <t>カイシュウ</t>
    </rPh>
    <rPh sb="7" eb="9">
      <t>コウジ</t>
    </rPh>
    <phoneticPr fontId="1"/>
  </si>
  <si>
    <t>非常用発電設備改修工事</t>
    <rPh sb="0" eb="3">
      <t>ヒジョウヨウ</t>
    </rPh>
    <rPh sb="3" eb="5">
      <t>ハツデン</t>
    </rPh>
    <rPh sb="5" eb="7">
      <t>セツビ</t>
    </rPh>
    <rPh sb="7" eb="9">
      <t>カイシュウ</t>
    </rPh>
    <rPh sb="9" eb="11">
      <t>コウジ</t>
    </rPh>
    <phoneticPr fontId="1"/>
  </si>
  <si>
    <t>（単位：百万円）</t>
    <rPh sb="1" eb="3">
      <t>タンイ</t>
    </rPh>
    <rPh sb="4" eb="7">
      <t>ヒャクマンエン</t>
    </rPh>
    <phoneticPr fontId="1"/>
  </si>
  <si>
    <t>市場事業収益</t>
    <rPh sb="0" eb="2">
      <t>シジョウ</t>
    </rPh>
    <rPh sb="2" eb="4">
      <t>ジギョウ</t>
    </rPh>
    <rPh sb="4" eb="6">
      <t>シュウエキ</t>
    </rPh>
    <phoneticPr fontId="1"/>
  </si>
  <si>
    <t>営業収益</t>
    <rPh sb="0" eb="2">
      <t>エイギョウ</t>
    </rPh>
    <rPh sb="2" eb="4">
      <t>シュウエキ</t>
    </rPh>
    <phoneticPr fontId="1"/>
  </si>
  <si>
    <t>売上高割利用料金</t>
    <rPh sb="0" eb="2">
      <t>ウリアゲ</t>
    </rPh>
    <rPh sb="2" eb="3">
      <t>ダカ</t>
    </rPh>
    <rPh sb="3" eb="4">
      <t>ワリ</t>
    </rPh>
    <rPh sb="4" eb="6">
      <t>リヨウ</t>
    </rPh>
    <rPh sb="6" eb="8">
      <t>リョウキン</t>
    </rPh>
    <phoneticPr fontId="1"/>
  </si>
  <si>
    <t>施設利用料金</t>
    <rPh sb="0" eb="2">
      <t>シセツ</t>
    </rPh>
    <rPh sb="2" eb="4">
      <t>リヨウ</t>
    </rPh>
    <rPh sb="4" eb="6">
      <t>リョウキン</t>
    </rPh>
    <phoneticPr fontId="1"/>
  </si>
  <si>
    <t>雑収益</t>
    <rPh sb="0" eb="1">
      <t>ザツ</t>
    </rPh>
    <rPh sb="1" eb="3">
      <t>シュウエキ</t>
    </rPh>
    <phoneticPr fontId="1"/>
  </si>
  <si>
    <t>営業外収益</t>
    <rPh sb="0" eb="3">
      <t>エイギョウガイ</t>
    </rPh>
    <rPh sb="3" eb="5">
      <t>シュウエキ</t>
    </rPh>
    <phoneticPr fontId="1"/>
  </si>
  <si>
    <t>市場事業費用</t>
    <rPh sb="0" eb="2">
      <t>シジョウ</t>
    </rPh>
    <rPh sb="2" eb="4">
      <t>ジギョウ</t>
    </rPh>
    <rPh sb="4" eb="6">
      <t>ヒヨウ</t>
    </rPh>
    <phoneticPr fontId="1"/>
  </si>
  <si>
    <t>営業費用</t>
    <rPh sb="0" eb="2">
      <t>エイギョウ</t>
    </rPh>
    <rPh sb="2" eb="4">
      <t>ヒヨウ</t>
    </rPh>
    <phoneticPr fontId="1"/>
  </si>
  <si>
    <t>市場管理費</t>
    <rPh sb="0" eb="2">
      <t>シジョウ</t>
    </rPh>
    <rPh sb="2" eb="5">
      <t>カンリヒ</t>
    </rPh>
    <phoneticPr fontId="1"/>
  </si>
  <si>
    <t>減価償却費</t>
    <rPh sb="0" eb="2">
      <t>ゲンカ</t>
    </rPh>
    <rPh sb="2" eb="4">
      <t>ショウキャク</t>
    </rPh>
    <rPh sb="4" eb="5">
      <t>ヒ</t>
    </rPh>
    <phoneticPr fontId="1"/>
  </si>
  <si>
    <t>営業外費用</t>
    <rPh sb="0" eb="3">
      <t>エイギョウガイ</t>
    </rPh>
    <rPh sb="3" eb="5">
      <t>ヒヨウ</t>
    </rPh>
    <phoneticPr fontId="1"/>
  </si>
  <si>
    <t>予備費</t>
    <rPh sb="0" eb="3">
      <t>ヨビヒ</t>
    </rPh>
    <phoneticPr fontId="1"/>
  </si>
  <si>
    <t>単年度損益</t>
    <rPh sb="0" eb="3">
      <t>タンネンド</t>
    </rPh>
    <rPh sb="3" eb="5">
      <t>ソンエキ</t>
    </rPh>
    <phoneticPr fontId="1"/>
  </si>
  <si>
    <t>減価償却を除いた
資金ベースの収支差額</t>
    <rPh sb="0" eb="2">
      <t>ゲンカ</t>
    </rPh>
    <rPh sb="2" eb="4">
      <t>ショウキャク</t>
    </rPh>
    <rPh sb="5" eb="6">
      <t>ノゾ</t>
    </rPh>
    <rPh sb="9" eb="11">
      <t>シキン</t>
    </rPh>
    <rPh sb="15" eb="17">
      <t>シュウシ</t>
    </rPh>
    <rPh sb="17" eb="19">
      <t>サガク</t>
    </rPh>
    <phoneticPr fontId="1"/>
  </si>
  <si>
    <t>市場事業資本的収入</t>
    <rPh sb="0" eb="2">
      <t>シジョウ</t>
    </rPh>
    <rPh sb="2" eb="4">
      <t>ジギョウ</t>
    </rPh>
    <rPh sb="4" eb="7">
      <t>シホンテキ</t>
    </rPh>
    <rPh sb="7" eb="9">
      <t>シュウニュウ</t>
    </rPh>
    <phoneticPr fontId="1"/>
  </si>
  <si>
    <t>企業債</t>
    <rPh sb="0" eb="2">
      <t>キギョウ</t>
    </rPh>
    <rPh sb="2" eb="3">
      <t>サイ</t>
    </rPh>
    <phoneticPr fontId="1"/>
  </si>
  <si>
    <t>出資金</t>
    <rPh sb="0" eb="3">
      <t>シュッシキン</t>
    </rPh>
    <phoneticPr fontId="1"/>
  </si>
  <si>
    <t>市場事業資本的支出</t>
    <rPh sb="0" eb="2">
      <t>シジョウ</t>
    </rPh>
    <rPh sb="2" eb="4">
      <t>ジギョウ</t>
    </rPh>
    <rPh sb="4" eb="7">
      <t>シホンテキ</t>
    </rPh>
    <rPh sb="7" eb="9">
      <t>シシュツ</t>
    </rPh>
    <phoneticPr fontId="1"/>
  </si>
  <si>
    <t>建設改良費</t>
    <rPh sb="0" eb="2">
      <t>ケンセツ</t>
    </rPh>
    <rPh sb="2" eb="4">
      <t>カイリョウ</t>
    </rPh>
    <rPh sb="4" eb="5">
      <t>ヒ</t>
    </rPh>
    <phoneticPr fontId="1"/>
  </si>
  <si>
    <t>企業債償還金</t>
    <rPh sb="0" eb="2">
      <t>キギョウ</t>
    </rPh>
    <rPh sb="2" eb="3">
      <t>サイ</t>
    </rPh>
    <rPh sb="3" eb="6">
      <t>ショウカンキン</t>
    </rPh>
    <phoneticPr fontId="1"/>
  </si>
  <si>
    <t>【平成24年度決算】</t>
    <rPh sb="1" eb="3">
      <t>ヘイセイ</t>
    </rPh>
    <rPh sb="5" eb="6">
      <t>ネン</t>
    </rPh>
    <rPh sb="6" eb="7">
      <t>ド</t>
    </rPh>
    <rPh sb="7" eb="9">
      <t>ケッサン</t>
    </rPh>
    <phoneticPr fontId="1"/>
  </si>
  <si>
    <t>開設者</t>
    <rPh sb="0" eb="3">
      <t>カイセツシャ</t>
    </rPh>
    <phoneticPr fontId="1"/>
  </si>
  <si>
    <t>指定管理者</t>
    <rPh sb="0" eb="2">
      <t>シテイ</t>
    </rPh>
    <rPh sb="2" eb="5">
      <t>カンリシャ</t>
    </rPh>
    <phoneticPr fontId="1"/>
  </si>
  <si>
    <t>計画との比較</t>
    <rPh sb="0" eb="2">
      <t>ケイカク</t>
    </rPh>
    <rPh sb="4" eb="6">
      <t>ヒカク</t>
    </rPh>
    <phoneticPr fontId="1"/>
  </si>
  <si>
    <t>①提携ショップの推進</t>
    <rPh sb="1" eb="3">
      <t>テイケイ</t>
    </rPh>
    <rPh sb="8" eb="10">
      <t>スイシン</t>
    </rPh>
    <phoneticPr fontId="1"/>
  </si>
  <si>
    <t>②冠イベントの推進</t>
    <rPh sb="1" eb="2">
      <t>カンムリ</t>
    </rPh>
    <rPh sb="7" eb="9">
      <t>スイシン</t>
    </rPh>
    <phoneticPr fontId="1"/>
  </si>
  <si>
    <t>③卸・仲卸連携による産地との交流</t>
    <rPh sb="1" eb="2">
      <t>オロシ</t>
    </rPh>
    <rPh sb="3" eb="4">
      <t>ナカ</t>
    </rPh>
    <rPh sb="4" eb="5">
      <t>オロシ</t>
    </rPh>
    <rPh sb="5" eb="7">
      <t>レンケイ</t>
    </rPh>
    <rPh sb="10" eb="12">
      <t>サンチ</t>
    </rPh>
    <rPh sb="14" eb="16">
      <t>コウリュウ</t>
    </rPh>
    <phoneticPr fontId="1"/>
  </si>
  <si>
    <t>④卸・仲卸連携による量販店対応の推進</t>
    <rPh sb="1" eb="2">
      <t>オロシ</t>
    </rPh>
    <rPh sb="3" eb="4">
      <t>ナカ</t>
    </rPh>
    <rPh sb="4" eb="5">
      <t>オロシ</t>
    </rPh>
    <rPh sb="5" eb="7">
      <t>レンケイ</t>
    </rPh>
    <rPh sb="10" eb="13">
      <t>リョウハンテン</t>
    </rPh>
    <rPh sb="13" eb="15">
      <t>タイオウ</t>
    </rPh>
    <rPh sb="16" eb="18">
      <t>スイシン</t>
    </rPh>
    <phoneticPr fontId="1"/>
  </si>
  <si>
    <t>②新規仲卸業者の誘致の検討</t>
    <rPh sb="1" eb="3">
      <t>シンキ</t>
    </rPh>
    <rPh sb="3" eb="4">
      <t>ナカ</t>
    </rPh>
    <rPh sb="4" eb="5">
      <t>オロシ</t>
    </rPh>
    <rPh sb="5" eb="7">
      <t>ギョウシャ</t>
    </rPh>
    <rPh sb="8" eb="10">
      <t>ユウチ</t>
    </rPh>
    <rPh sb="11" eb="13">
      <t>ケントウ</t>
    </rPh>
    <phoneticPr fontId="1"/>
  </si>
  <si>
    <t>①トイレなど維持改修のスピードアップ</t>
    <rPh sb="6" eb="8">
      <t>イジ</t>
    </rPh>
    <rPh sb="8" eb="10">
      <t>カイシュウ</t>
    </rPh>
    <phoneticPr fontId="1"/>
  </si>
  <si>
    <t>②場内啓発と清掃の徹底</t>
    <rPh sb="1" eb="3">
      <t>ジョウナイ</t>
    </rPh>
    <rPh sb="3" eb="5">
      <t>ケイハツ</t>
    </rPh>
    <rPh sb="6" eb="8">
      <t>セイソウ</t>
    </rPh>
    <rPh sb="9" eb="11">
      <t>テッテイ</t>
    </rPh>
    <phoneticPr fontId="1"/>
  </si>
  <si>
    <t>④廃棄物減量化の推進</t>
    <rPh sb="1" eb="4">
      <t>ハイキブツ</t>
    </rPh>
    <rPh sb="4" eb="7">
      <t>ゲンリョウカ</t>
    </rPh>
    <rPh sb="8" eb="10">
      <t>スイシン</t>
    </rPh>
    <phoneticPr fontId="1"/>
  </si>
  <si>
    <t>⑤カラス等有害生物対策の強化</t>
    <rPh sb="4" eb="5">
      <t>ナド</t>
    </rPh>
    <rPh sb="5" eb="7">
      <t>ユウガイ</t>
    </rPh>
    <rPh sb="7" eb="9">
      <t>セイブツ</t>
    </rPh>
    <rPh sb="9" eb="11">
      <t>タイサク</t>
    </rPh>
    <rPh sb="12" eb="14">
      <t>キョウカ</t>
    </rPh>
    <phoneticPr fontId="1"/>
  </si>
  <si>
    <t>⑥分煙の徹底</t>
    <rPh sb="1" eb="3">
      <t>ブンエン</t>
    </rPh>
    <rPh sb="4" eb="6">
      <t>テッテイ</t>
    </rPh>
    <phoneticPr fontId="1"/>
  </si>
  <si>
    <t>①省エネの推進と新エネ利用の検討</t>
    <rPh sb="1" eb="2">
      <t>ショウ</t>
    </rPh>
    <rPh sb="5" eb="7">
      <t>スイシン</t>
    </rPh>
    <rPh sb="8" eb="9">
      <t>シン</t>
    </rPh>
    <rPh sb="11" eb="13">
      <t>リヨウ</t>
    </rPh>
    <rPh sb="14" eb="16">
      <t>ケントウ</t>
    </rPh>
    <phoneticPr fontId="1"/>
  </si>
  <si>
    <t>③市場内外の交通ルールの徹底</t>
    <rPh sb="1" eb="3">
      <t>シジョウ</t>
    </rPh>
    <rPh sb="3" eb="4">
      <t>ナイ</t>
    </rPh>
    <rPh sb="4" eb="5">
      <t>ソト</t>
    </rPh>
    <rPh sb="6" eb="8">
      <t>コウツウ</t>
    </rPh>
    <rPh sb="12" eb="14">
      <t>テッテイ</t>
    </rPh>
    <phoneticPr fontId="1"/>
  </si>
  <si>
    <t>④市場周辺の違法駐車等への対応</t>
    <rPh sb="1" eb="3">
      <t>シジョウ</t>
    </rPh>
    <rPh sb="3" eb="5">
      <t>シュウヘン</t>
    </rPh>
    <rPh sb="6" eb="8">
      <t>イホウ</t>
    </rPh>
    <rPh sb="8" eb="10">
      <t>チュウシャ</t>
    </rPh>
    <rPh sb="10" eb="11">
      <t>ナド</t>
    </rPh>
    <rPh sb="13" eb="15">
      <t>タイオウ</t>
    </rPh>
    <phoneticPr fontId="1"/>
  </si>
  <si>
    <t>①耐震補強の実施</t>
    <rPh sb="1" eb="3">
      <t>タイシン</t>
    </rPh>
    <rPh sb="3" eb="5">
      <t>ホキョウ</t>
    </rPh>
    <rPh sb="6" eb="8">
      <t>ジッシ</t>
    </rPh>
    <phoneticPr fontId="1"/>
  </si>
  <si>
    <t>②BCP（業務継続計画）の策定</t>
    <rPh sb="5" eb="7">
      <t>ギョウム</t>
    </rPh>
    <rPh sb="7" eb="9">
      <t>ケイゾク</t>
    </rPh>
    <rPh sb="9" eb="11">
      <t>ケイカク</t>
    </rPh>
    <rPh sb="13" eb="15">
      <t>サクテイ</t>
    </rPh>
    <phoneticPr fontId="1"/>
  </si>
  <si>
    <t>③非常用発電設備の強化</t>
    <rPh sb="1" eb="4">
      <t>ヒジョウヨウ</t>
    </rPh>
    <rPh sb="4" eb="6">
      <t>ハツデン</t>
    </rPh>
    <rPh sb="6" eb="8">
      <t>セツビ</t>
    </rPh>
    <rPh sb="9" eb="11">
      <t>キョウカ</t>
    </rPh>
    <phoneticPr fontId="1"/>
  </si>
  <si>
    <t>②荷捌き場、駐車場の再編整備</t>
    <rPh sb="1" eb="3">
      <t>ニサバ</t>
    </rPh>
    <rPh sb="4" eb="5">
      <t>バ</t>
    </rPh>
    <rPh sb="6" eb="9">
      <t>チュウシャジョウ</t>
    </rPh>
    <rPh sb="10" eb="12">
      <t>サイヘン</t>
    </rPh>
    <rPh sb="12" eb="14">
      <t>セイビ</t>
    </rPh>
    <phoneticPr fontId="1"/>
  </si>
  <si>
    <t>④加工食品卸売場と一体となった活性化</t>
    <rPh sb="1" eb="3">
      <t>カコウ</t>
    </rPh>
    <rPh sb="3" eb="5">
      <t>ショクヒン</t>
    </rPh>
    <rPh sb="5" eb="7">
      <t>オロシウリ</t>
    </rPh>
    <rPh sb="7" eb="8">
      <t>バ</t>
    </rPh>
    <rPh sb="9" eb="11">
      <t>イッタイ</t>
    </rPh>
    <rPh sb="15" eb="18">
      <t>カッセイカ</t>
    </rPh>
    <phoneticPr fontId="1"/>
  </si>
  <si>
    <t>今後の取組</t>
    <rPh sb="0" eb="2">
      <t>コンゴ</t>
    </rPh>
    <rPh sb="3" eb="5">
      <t>トリクミ</t>
    </rPh>
    <phoneticPr fontId="1"/>
  </si>
  <si>
    <t>※　経営展望の収支計画と比較するために作成した決算数値</t>
    <rPh sb="2" eb="4">
      <t>ケイエイ</t>
    </rPh>
    <rPh sb="4" eb="6">
      <t>テンボウ</t>
    </rPh>
    <rPh sb="7" eb="9">
      <t>シュウシ</t>
    </rPh>
    <rPh sb="9" eb="11">
      <t>ケイカク</t>
    </rPh>
    <rPh sb="12" eb="14">
      <t>ヒカク</t>
    </rPh>
    <rPh sb="19" eb="21">
      <t>サクセイ</t>
    </rPh>
    <rPh sb="23" eb="25">
      <t>ケッサン</t>
    </rPh>
    <rPh sb="25" eb="27">
      <t>スウチ</t>
    </rPh>
    <phoneticPr fontId="1"/>
  </si>
  <si>
    <t>※　開設者と指定管理者の決算額を合計し、重複する納付金を控除</t>
    <rPh sb="2" eb="5">
      <t>カイセツシャ</t>
    </rPh>
    <rPh sb="6" eb="8">
      <t>シテイ</t>
    </rPh>
    <rPh sb="8" eb="11">
      <t>カンリシャ</t>
    </rPh>
    <rPh sb="12" eb="14">
      <t>ケッサン</t>
    </rPh>
    <rPh sb="14" eb="15">
      <t>ガク</t>
    </rPh>
    <rPh sb="16" eb="18">
      <t>ゴウケイ</t>
    </rPh>
    <rPh sb="20" eb="22">
      <t>チョウフク</t>
    </rPh>
    <rPh sb="24" eb="27">
      <t>ノウフキン</t>
    </rPh>
    <rPh sb="28" eb="30">
      <t>コウジョ</t>
    </rPh>
    <phoneticPr fontId="1"/>
  </si>
  <si>
    <t>決算</t>
    <rPh sb="0" eb="2">
      <t>ケッサン</t>
    </rPh>
    <phoneticPr fontId="1"/>
  </si>
  <si>
    <t>引き続き量販店の要望に対応できるよう、卸・仲卸が連携して実施する。</t>
    <rPh sb="0" eb="1">
      <t>ヒ</t>
    </rPh>
    <rPh sb="2" eb="3">
      <t>ツヅ</t>
    </rPh>
    <rPh sb="4" eb="7">
      <t>リョウハンテン</t>
    </rPh>
    <rPh sb="8" eb="10">
      <t>ヨウボウ</t>
    </rPh>
    <rPh sb="11" eb="13">
      <t>タイオウ</t>
    </rPh>
    <rPh sb="19" eb="20">
      <t>オロシ</t>
    </rPh>
    <rPh sb="21" eb="22">
      <t>ナカ</t>
    </rPh>
    <rPh sb="22" eb="23">
      <t>オロシ</t>
    </rPh>
    <rPh sb="24" eb="26">
      <t>レンケイ</t>
    </rPh>
    <rPh sb="28" eb="30">
      <t>ジッシ</t>
    </rPh>
    <phoneticPr fontId="1"/>
  </si>
  <si>
    <t>引き続き場内のプロ集団の知識・経験を生かした情報発信を実施する。</t>
    <rPh sb="0" eb="1">
      <t>ヒ</t>
    </rPh>
    <rPh sb="2" eb="3">
      <t>ツヅ</t>
    </rPh>
    <rPh sb="4" eb="6">
      <t>ジョウナイ</t>
    </rPh>
    <rPh sb="9" eb="11">
      <t>シュウダン</t>
    </rPh>
    <rPh sb="12" eb="14">
      <t>チシキ</t>
    </rPh>
    <rPh sb="15" eb="17">
      <t>ケイケン</t>
    </rPh>
    <rPh sb="18" eb="19">
      <t>イ</t>
    </rPh>
    <rPh sb="22" eb="24">
      <t>ジョウホウ</t>
    </rPh>
    <rPh sb="24" eb="26">
      <t>ハッシン</t>
    </rPh>
    <rPh sb="27" eb="29">
      <t>ジッシ</t>
    </rPh>
    <phoneticPr fontId="1"/>
  </si>
  <si>
    <t>引き続き場内一斉大掃除を実施する。
清潔な市場づくりの場内啓発を行う。</t>
    <rPh sb="0" eb="1">
      <t>ヒ</t>
    </rPh>
    <rPh sb="2" eb="3">
      <t>ツヅ</t>
    </rPh>
    <rPh sb="4" eb="6">
      <t>ジョウナイ</t>
    </rPh>
    <rPh sb="6" eb="8">
      <t>イッセイ</t>
    </rPh>
    <rPh sb="8" eb="11">
      <t>オオソウジ</t>
    </rPh>
    <rPh sb="12" eb="14">
      <t>ジッシ</t>
    </rPh>
    <rPh sb="18" eb="20">
      <t>セイケツ</t>
    </rPh>
    <rPh sb="21" eb="23">
      <t>シジョウ</t>
    </rPh>
    <rPh sb="27" eb="29">
      <t>ジョウナイ</t>
    </rPh>
    <rPh sb="29" eb="31">
      <t>ケイハツ</t>
    </rPh>
    <rPh sb="32" eb="33">
      <t>オコナ</t>
    </rPh>
    <phoneticPr fontId="1"/>
  </si>
  <si>
    <t>△</t>
    <phoneticPr fontId="1"/>
  </si>
  <si>
    <t>引き続き府の流入車規制への協力、啓発を行う。低公害車の導入促進に向けてPRする。</t>
    <rPh sb="0" eb="1">
      <t>ヒ</t>
    </rPh>
    <rPh sb="2" eb="3">
      <t>ツヅ</t>
    </rPh>
    <rPh sb="4" eb="5">
      <t>フ</t>
    </rPh>
    <rPh sb="6" eb="8">
      <t>リュウニュウ</t>
    </rPh>
    <rPh sb="8" eb="9">
      <t>シャ</t>
    </rPh>
    <rPh sb="9" eb="11">
      <t>キセイ</t>
    </rPh>
    <rPh sb="13" eb="15">
      <t>キョウリョク</t>
    </rPh>
    <rPh sb="16" eb="18">
      <t>ケイハツ</t>
    </rPh>
    <rPh sb="19" eb="20">
      <t>オコナ</t>
    </rPh>
    <rPh sb="22" eb="26">
      <t>テイコウガイシャ</t>
    </rPh>
    <rPh sb="27" eb="29">
      <t>ドウニュウ</t>
    </rPh>
    <rPh sb="29" eb="31">
      <t>ソクシン</t>
    </rPh>
    <rPh sb="32" eb="33">
      <t>ム</t>
    </rPh>
    <phoneticPr fontId="1"/>
  </si>
  <si>
    <t>項目④　収支計画の達成状況</t>
    <rPh sb="0" eb="2">
      <t>コウモク</t>
    </rPh>
    <phoneticPr fontId="1"/>
  </si>
  <si>
    <t>（単位：百万円、税込）</t>
    <rPh sb="1" eb="3">
      <t>タンイ</t>
    </rPh>
    <rPh sb="4" eb="7">
      <t>ヒャクマンエン</t>
    </rPh>
    <rPh sb="8" eb="10">
      <t>ゼイコミ</t>
    </rPh>
    <phoneticPr fontId="1"/>
  </si>
  <si>
    <t>【市場会計の収支計画】</t>
    <rPh sb="1" eb="3">
      <t>シジョウ</t>
    </rPh>
    <rPh sb="3" eb="5">
      <t>カイケイ</t>
    </rPh>
    <rPh sb="6" eb="8">
      <t>シュウシ</t>
    </rPh>
    <rPh sb="8" eb="10">
      <t>ケイカク</t>
    </rPh>
    <phoneticPr fontId="1"/>
  </si>
  <si>
    <t>主な増減要因</t>
    <rPh sb="0" eb="1">
      <t>オモ</t>
    </rPh>
    <rPh sb="2" eb="4">
      <t>ゾウゲン</t>
    </rPh>
    <rPh sb="4" eb="6">
      <t>ヨウイン</t>
    </rPh>
    <phoneticPr fontId="1"/>
  </si>
  <si>
    <t>取扱金額の減少</t>
    <rPh sb="0" eb="2">
      <t>トリアツカイ</t>
    </rPh>
    <rPh sb="2" eb="4">
      <t>キンガク</t>
    </rPh>
    <rPh sb="5" eb="7">
      <t>ゲンショウ</t>
    </rPh>
    <phoneticPr fontId="1"/>
  </si>
  <si>
    <t>施設利用面積の減少</t>
    <rPh sb="0" eb="2">
      <t>シセツ</t>
    </rPh>
    <rPh sb="2" eb="4">
      <t>リヨウ</t>
    </rPh>
    <rPh sb="4" eb="6">
      <t>メンセキ</t>
    </rPh>
    <rPh sb="7" eb="9">
      <t>ゲンショウ</t>
    </rPh>
    <phoneticPr fontId="1"/>
  </si>
  <si>
    <t>光熱水費単価の増加</t>
    <rPh sb="0" eb="4">
      <t>コウネツスイヒ</t>
    </rPh>
    <rPh sb="4" eb="6">
      <t>タンカ</t>
    </rPh>
    <rPh sb="7" eb="9">
      <t>ゾウカ</t>
    </rPh>
    <phoneticPr fontId="1"/>
  </si>
  <si>
    <t>減価償却費等</t>
    <rPh sb="0" eb="2">
      <t>ゲンカ</t>
    </rPh>
    <rPh sb="2" eb="4">
      <t>ショウキャク</t>
    </rPh>
    <rPh sb="4" eb="5">
      <t>ヒ</t>
    </rPh>
    <rPh sb="5" eb="6">
      <t>トウ</t>
    </rPh>
    <phoneticPr fontId="1"/>
  </si>
  <si>
    <t>廃業者の滞納に係る不納欠損処理等による増加</t>
    <rPh sb="0" eb="2">
      <t>ハイギョウ</t>
    </rPh>
    <rPh sb="2" eb="3">
      <t>シャ</t>
    </rPh>
    <rPh sb="4" eb="6">
      <t>タイノウ</t>
    </rPh>
    <rPh sb="7" eb="8">
      <t>カカ</t>
    </rPh>
    <rPh sb="9" eb="11">
      <t>フノウ</t>
    </rPh>
    <rPh sb="11" eb="13">
      <t>ケッソン</t>
    </rPh>
    <rPh sb="13" eb="15">
      <t>ショリ</t>
    </rPh>
    <rPh sb="15" eb="16">
      <t>トウ</t>
    </rPh>
    <rPh sb="19" eb="21">
      <t>ゾウカ</t>
    </rPh>
    <phoneticPr fontId="1"/>
  </si>
  <si>
    <t>建設改良費の圧縮に伴う企業債発行の減少</t>
    <rPh sb="0" eb="2">
      <t>ケンセツ</t>
    </rPh>
    <rPh sb="2" eb="4">
      <t>カイリョウ</t>
    </rPh>
    <rPh sb="4" eb="5">
      <t>ヒ</t>
    </rPh>
    <rPh sb="6" eb="8">
      <t>アッシュク</t>
    </rPh>
    <rPh sb="9" eb="10">
      <t>トモナ</t>
    </rPh>
    <rPh sb="11" eb="13">
      <t>キギョウ</t>
    </rPh>
    <rPh sb="13" eb="14">
      <t>サイ</t>
    </rPh>
    <rPh sb="14" eb="16">
      <t>ハッコウ</t>
    </rPh>
    <rPh sb="17" eb="19">
      <t>ゲンショウ</t>
    </rPh>
    <phoneticPr fontId="1"/>
  </si>
  <si>
    <t>大規模改修に係る経費の入札による圧縮</t>
    <rPh sb="0" eb="3">
      <t>ダイキボ</t>
    </rPh>
    <rPh sb="3" eb="5">
      <t>カイシュウ</t>
    </rPh>
    <rPh sb="6" eb="7">
      <t>カカ</t>
    </rPh>
    <rPh sb="8" eb="10">
      <t>ケイヒ</t>
    </rPh>
    <rPh sb="11" eb="13">
      <t>ニュウサツ</t>
    </rPh>
    <rPh sb="16" eb="18">
      <t>アッシュク</t>
    </rPh>
    <phoneticPr fontId="1"/>
  </si>
  <si>
    <t>項目③　施設整備の実施状況</t>
    <rPh sb="0" eb="2">
      <t>コウモク</t>
    </rPh>
    <rPh sb="4" eb="6">
      <t>シセツ</t>
    </rPh>
    <rPh sb="6" eb="8">
      <t>セイビ</t>
    </rPh>
    <rPh sb="9" eb="11">
      <t>ジッシ</t>
    </rPh>
    <rPh sb="11" eb="13">
      <t>ジョウキョウ</t>
    </rPh>
    <phoneticPr fontId="1"/>
  </si>
  <si>
    <t>項目②　取扱数量に関する目標の達成状況</t>
    <rPh sb="0" eb="2">
      <t>コウモク</t>
    </rPh>
    <rPh sb="4" eb="6">
      <t>トリアツカ</t>
    </rPh>
    <rPh sb="6" eb="8">
      <t>スウリョウ</t>
    </rPh>
    <rPh sb="9" eb="10">
      <t>カン</t>
    </rPh>
    <rPh sb="12" eb="14">
      <t>モクヒョウ</t>
    </rPh>
    <rPh sb="15" eb="17">
      <t>タッセイ</t>
    </rPh>
    <rPh sb="17" eb="19">
      <t>ジョウキョウ</t>
    </rPh>
    <phoneticPr fontId="1"/>
  </si>
  <si>
    <t>項目①　基本戦略の実施状況</t>
    <rPh sb="0" eb="2">
      <t>コウモク</t>
    </rPh>
    <rPh sb="4" eb="6">
      <t>キホン</t>
    </rPh>
    <rPh sb="6" eb="8">
      <t>センリャク</t>
    </rPh>
    <rPh sb="9" eb="11">
      <t>ジッシ</t>
    </rPh>
    <rPh sb="11" eb="13">
      <t>ジョウキョウ</t>
    </rPh>
    <phoneticPr fontId="1"/>
  </si>
  <si>
    <t xml:space="preserve"> </t>
    <phoneticPr fontId="1"/>
  </si>
  <si>
    <t>●対象期間中に施設整備を行うもの</t>
    <rPh sb="1" eb="3">
      <t>タイショウ</t>
    </rPh>
    <rPh sb="3" eb="6">
      <t>キカンチュウ</t>
    </rPh>
    <rPh sb="7" eb="9">
      <t>シセツ</t>
    </rPh>
    <rPh sb="9" eb="11">
      <t>セイビ</t>
    </rPh>
    <rPh sb="12" eb="13">
      <t>オコナ</t>
    </rPh>
    <phoneticPr fontId="1"/>
  </si>
  <si>
    <t>青果・水産ともに新規参入はなかった。</t>
    <rPh sb="0" eb="2">
      <t>セイカ</t>
    </rPh>
    <rPh sb="3" eb="5">
      <t>スイサン</t>
    </rPh>
    <rPh sb="8" eb="10">
      <t>シンキ</t>
    </rPh>
    <rPh sb="10" eb="12">
      <t>サンニュウ</t>
    </rPh>
    <phoneticPr fontId="1"/>
  </si>
  <si>
    <t>ネットショップ　　運営は有限会社キャンビー。</t>
    <phoneticPr fontId="1"/>
  </si>
  <si>
    <t>【平成2５年度決算】</t>
    <rPh sb="1" eb="3">
      <t>ヘイセイ</t>
    </rPh>
    <rPh sb="5" eb="6">
      <t>ネン</t>
    </rPh>
    <rPh sb="6" eb="7">
      <t>ド</t>
    </rPh>
    <rPh sb="7" eb="9">
      <t>ケッサン</t>
    </rPh>
    <phoneticPr fontId="1"/>
  </si>
  <si>
    <t>25年度決算</t>
    <rPh sb="2" eb="3">
      <t>ネン</t>
    </rPh>
    <rPh sb="3" eb="4">
      <t>ド</t>
    </rPh>
    <rPh sb="4" eb="6">
      <t>ケッサン</t>
    </rPh>
    <phoneticPr fontId="1"/>
  </si>
  <si>
    <t>修繕費、活性化対策費の増加</t>
    <rPh sb="0" eb="3">
      <t>シュウゼンヒ</t>
    </rPh>
    <rPh sb="4" eb="7">
      <t>カッセイカ</t>
    </rPh>
    <rPh sb="7" eb="9">
      <t>タイサク</t>
    </rPh>
    <rPh sb="11" eb="13">
      <t>ゾウカ</t>
    </rPh>
    <phoneticPr fontId="1"/>
  </si>
  <si>
    <t>引き続き消費者へのアピールや消費拡大を目的に、ゆるキャラ「せりちゃん」を活用しながら販売促進イベントを実施する。</t>
    <rPh sb="0" eb="1">
      <t>ヒ</t>
    </rPh>
    <rPh sb="2" eb="3">
      <t>ツヅ</t>
    </rPh>
    <rPh sb="4" eb="7">
      <t>ショウヒシャ</t>
    </rPh>
    <rPh sb="14" eb="16">
      <t>ショウヒ</t>
    </rPh>
    <rPh sb="16" eb="18">
      <t>カクダイ</t>
    </rPh>
    <rPh sb="19" eb="21">
      <t>モクテキ</t>
    </rPh>
    <rPh sb="36" eb="38">
      <t>カツヨウ</t>
    </rPh>
    <rPh sb="42" eb="44">
      <t>ハンバイ</t>
    </rPh>
    <rPh sb="44" eb="46">
      <t>ソクシン</t>
    </rPh>
    <rPh sb="51" eb="53">
      <t>ジッシ</t>
    </rPh>
    <phoneticPr fontId="1"/>
  </si>
  <si>
    <t>①－１仲卸業者の規模拡大</t>
    <rPh sb="3" eb="4">
      <t>ナカ</t>
    </rPh>
    <rPh sb="4" eb="5">
      <t>オロシ</t>
    </rPh>
    <rPh sb="5" eb="7">
      <t>ギョウシャ</t>
    </rPh>
    <rPh sb="8" eb="10">
      <t>キボ</t>
    </rPh>
    <rPh sb="10" eb="12">
      <t>カクダイ</t>
    </rPh>
    <phoneticPr fontId="1"/>
  </si>
  <si>
    <t>評価</t>
    <rPh sb="0" eb="2">
      <t>ヒョウカ</t>
    </rPh>
    <phoneticPr fontId="1"/>
  </si>
  <si>
    <t>◎</t>
    <phoneticPr fontId="1"/>
  </si>
  <si>
    <t>共同実施</t>
    <rPh sb="0" eb="2">
      <t>キョウドウ</t>
    </rPh>
    <rPh sb="2" eb="4">
      <t>ジッシ</t>
    </rPh>
    <phoneticPr fontId="1"/>
  </si>
  <si>
    <t>【実績】</t>
  </si>
  <si>
    <t>【取扱金額の実績】</t>
    <rPh sb="1" eb="3">
      <t>トリアツカ</t>
    </rPh>
    <rPh sb="3" eb="5">
      <t>キンガク</t>
    </rPh>
    <rPh sb="6" eb="8">
      <t>ジッセキ</t>
    </rPh>
    <phoneticPr fontId="1"/>
  </si>
  <si>
    <t>22年度</t>
    <rPh sb="2" eb="3">
      <t>ネン</t>
    </rPh>
    <rPh sb="3" eb="4">
      <t>ド</t>
    </rPh>
    <phoneticPr fontId="1"/>
  </si>
  <si>
    <t>23年度</t>
    <rPh sb="2" eb="3">
      <t>ネン</t>
    </rPh>
    <rPh sb="3" eb="4">
      <t>ド</t>
    </rPh>
    <phoneticPr fontId="1"/>
  </si>
  <si>
    <t>トン</t>
    <phoneticPr fontId="1"/>
  </si>
  <si>
    <t>（開設者会計と指定管理者会計の合算、納付金は計上せず）</t>
    <phoneticPr fontId="1"/>
  </si>
  <si>
    <t>府実施</t>
    <rPh sb="0" eb="1">
      <t>フ</t>
    </rPh>
    <rPh sb="1" eb="3">
      <t>ジッシ</t>
    </rPh>
    <phoneticPr fontId="1"/>
  </si>
  <si>
    <t>管理センター</t>
    <rPh sb="0" eb="2">
      <t>カンリ</t>
    </rPh>
    <phoneticPr fontId="1"/>
  </si>
  <si>
    <t>大　学　 梅花女子大学、追手門学院、
            大阪大学医学系研究科、大阪成蹊学園</t>
    <phoneticPr fontId="1"/>
  </si>
  <si>
    <t>実施主体</t>
    <rPh sb="0" eb="2">
      <t>ジッシ</t>
    </rPh>
    <rPh sb="2" eb="4">
      <t>シュタイ</t>
    </rPh>
    <phoneticPr fontId="1"/>
  </si>
  <si>
    <t>新規業者の円滑な参入を進める。</t>
    <rPh sb="0" eb="2">
      <t>シンキ</t>
    </rPh>
    <rPh sb="2" eb="4">
      <t>ギョウシャ</t>
    </rPh>
    <rPh sb="5" eb="7">
      <t>エンカツ</t>
    </rPh>
    <rPh sb="8" eb="10">
      <t>サンニュウ</t>
    </rPh>
    <rPh sb="11" eb="12">
      <t>スス</t>
    </rPh>
    <phoneticPr fontId="1"/>
  </si>
  <si>
    <t>③場内における駐車場利用の見直しと
　　地上部分の有効活用</t>
    <rPh sb="1" eb="3">
      <t>ジョウナイ</t>
    </rPh>
    <rPh sb="7" eb="10">
      <t>チュウシャジョウ</t>
    </rPh>
    <rPh sb="10" eb="12">
      <t>リヨウ</t>
    </rPh>
    <rPh sb="13" eb="15">
      <t>ミナオ</t>
    </rPh>
    <rPh sb="20" eb="22">
      <t>チジョウ</t>
    </rPh>
    <rPh sb="22" eb="23">
      <t>ブ</t>
    </rPh>
    <rPh sb="23" eb="24">
      <t>ブン</t>
    </rPh>
    <rPh sb="25" eb="27">
      <t>ユウコウ</t>
    </rPh>
    <rPh sb="27" eb="29">
      <t>カツヨウ</t>
    </rPh>
    <phoneticPr fontId="1"/>
  </si>
  <si>
    <t>⑤大学や食育関係団体等と連携した
　　取組の推進</t>
    <rPh sb="1" eb="3">
      <t>ダイガク</t>
    </rPh>
    <rPh sb="4" eb="6">
      <t>ショクイク</t>
    </rPh>
    <rPh sb="6" eb="8">
      <t>カンケイ</t>
    </rPh>
    <rPh sb="8" eb="10">
      <t>ダンタイ</t>
    </rPh>
    <rPh sb="10" eb="11">
      <t>ナド</t>
    </rPh>
    <rPh sb="12" eb="14">
      <t>レンケイ</t>
    </rPh>
    <rPh sb="19" eb="21">
      <t>トリク</t>
    </rPh>
    <rPh sb="22" eb="24">
      <t>スイシン</t>
    </rPh>
    <phoneticPr fontId="1"/>
  </si>
  <si>
    <t>③場内業者における品質管理対策の
　　強化と食品衛生検査所の検査</t>
    <rPh sb="1" eb="3">
      <t>ジョウナイ</t>
    </rPh>
    <rPh sb="3" eb="5">
      <t>ギョウシャ</t>
    </rPh>
    <rPh sb="9" eb="11">
      <t>ヒンシツ</t>
    </rPh>
    <rPh sb="11" eb="13">
      <t>カンリ</t>
    </rPh>
    <rPh sb="13" eb="15">
      <t>タイサク</t>
    </rPh>
    <rPh sb="19" eb="21">
      <t>キョウカ</t>
    </rPh>
    <rPh sb="22" eb="24">
      <t>ショクヒン</t>
    </rPh>
    <rPh sb="24" eb="26">
      <t>エイセイ</t>
    </rPh>
    <rPh sb="26" eb="28">
      <t>ケンサ</t>
    </rPh>
    <rPh sb="28" eb="29">
      <t>ショ</t>
    </rPh>
    <rPh sb="30" eb="32">
      <t>ケンサ</t>
    </rPh>
    <phoneticPr fontId="1"/>
  </si>
  <si>
    <t>②自動車環境規則の徹底と低公害車の
　　導入促進</t>
    <rPh sb="1" eb="4">
      <t>ジドウシャ</t>
    </rPh>
    <rPh sb="4" eb="6">
      <t>カンキョウ</t>
    </rPh>
    <rPh sb="6" eb="8">
      <t>キソク</t>
    </rPh>
    <rPh sb="9" eb="11">
      <t>テッテイ</t>
    </rPh>
    <rPh sb="12" eb="15">
      <t>テイコウガイ</t>
    </rPh>
    <rPh sb="15" eb="16">
      <t>クルマ</t>
    </rPh>
    <rPh sb="20" eb="22">
      <t>ドウニュウ</t>
    </rPh>
    <rPh sb="22" eb="24">
      <t>ソクシン</t>
    </rPh>
    <phoneticPr fontId="1"/>
  </si>
  <si>
    <t>修繕費</t>
    <rPh sb="0" eb="3">
      <t>シュウゼンヒ</t>
    </rPh>
    <phoneticPr fontId="1"/>
  </si>
  <si>
    <t>活性化対策費</t>
    <rPh sb="0" eb="3">
      <t>カッセイカ</t>
    </rPh>
    <rPh sb="3" eb="5">
      <t>タイサク</t>
    </rPh>
    <phoneticPr fontId="1"/>
  </si>
  <si>
    <t>実施年度</t>
    <rPh sb="0" eb="2">
      <t>ジッシ</t>
    </rPh>
    <rPh sb="2" eb="4">
      <t>ネンド</t>
    </rPh>
    <phoneticPr fontId="1"/>
  </si>
  <si>
    <t>青果仲卸棟各ブロック東側トイレ修繕工事</t>
    <rPh sb="0" eb="2">
      <t>セイカ</t>
    </rPh>
    <rPh sb="2" eb="3">
      <t>ナカ</t>
    </rPh>
    <rPh sb="3" eb="4">
      <t>オロシ</t>
    </rPh>
    <rPh sb="4" eb="5">
      <t>トウ</t>
    </rPh>
    <rPh sb="5" eb="6">
      <t>カク</t>
    </rPh>
    <rPh sb="10" eb="12">
      <t>ヒガシガワ</t>
    </rPh>
    <rPh sb="15" eb="17">
      <t>シュウゼン</t>
    </rPh>
    <rPh sb="17" eb="19">
      <t>コウジ</t>
    </rPh>
    <phoneticPr fontId="1"/>
  </si>
  <si>
    <t>青果・水産仲卸棟トイレ改修工事</t>
    <rPh sb="0" eb="2">
      <t>セイカ</t>
    </rPh>
    <rPh sb="3" eb="5">
      <t>スイサン</t>
    </rPh>
    <rPh sb="5" eb="6">
      <t>ナカ</t>
    </rPh>
    <rPh sb="6" eb="7">
      <t>オロシ</t>
    </rPh>
    <rPh sb="7" eb="8">
      <t>トウ</t>
    </rPh>
    <rPh sb="11" eb="13">
      <t>カイシュウ</t>
    </rPh>
    <rPh sb="13" eb="15">
      <t>コウジ</t>
    </rPh>
    <phoneticPr fontId="1"/>
  </si>
  <si>
    <t>青果・水産卸棟3階事務所前通路床修繕工事</t>
    <rPh sb="0" eb="2">
      <t>セイカ</t>
    </rPh>
    <rPh sb="3" eb="5">
      <t>スイサン</t>
    </rPh>
    <rPh sb="5" eb="6">
      <t>オロシ</t>
    </rPh>
    <rPh sb="6" eb="7">
      <t>トウ</t>
    </rPh>
    <rPh sb="8" eb="9">
      <t>カイ</t>
    </rPh>
    <rPh sb="9" eb="11">
      <t>ジム</t>
    </rPh>
    <rPh sb="11" eb="12">
      <t>ショ</t>
    </rPh>
    <rPh sb="12" eb="13">
      <t>マエ</t>
    </rPh>
    <rPh sb="13" eb="15">
      <t>ツウロ</t>
    </rPh>
    <rPh sb="15" eb="16">
      <t>ユカ</t>
    </rPh>
    <rPh sb="16" eb="18">
      <t>シュウゼン</t>
    </rPh>
    <rPh sb="18" eb="20">
      <t>コウジ</t>
    </rPh>
    <phoneticPr fontId="1"/>
  </si>
  <si>
    <t>管理棟ネオンサイン改修工事</t>
    <rPh sb="0" eb="2">
      <t>カンリ</t>
    </rPh>
    <rPh sb="2" eb="3">
      <t>トウ</t>
    </rPh>
    <rPh sb="9" eb="11">
      <t>カイシュウ</t>
    </rPh>
    <rPh sb="11" eb="13">
      <t>コウジ</t>
    </rPh>
    <phoneticPr fontId="1"/>
  </si>
  <si>
    <t>水産卸棟4階事務所前通路全面修繕工事</t>
    <rPh sb="0" eb="2">
      <t>スイサン</t>
    </rPh>
    <rPh sb="2" eb="3">
      <t>オロシ</t>
    </rPh>
    <rPh sb="3" eb="4">
      <t>トウ</t>
    </rPh>
    <rPh sb="5" eb="6">
      <t>カイ</t>
    </rPh>
    <rPh sb="6" eb="8">
      <t>ジム</t>
    </rPh>
    <rPh sb="8" eb="9">
      <t>ショ</t>
    </rPh>
    <rPh sb="9" eb="10">
      <t>マエ</t>
    </rPh>
    <rPh sb="10" eb="12">
      <t>ツウロ</t>
    </rPh>
    <rPh sb="12" eb="14">
      <t>ゼンメン</t>
    </rPh>
    <rPh sb="14" eb="16">
      <t>シュウゼン</t>
    </rPh>
    <rPh sb="16" eb="18">
      <t>コウジ</t>
    </rPh>
    <phoneticPr fontId="1"/>
  </si>
  <si>
    <t>冷蔵庫棟・高架下棟冷凍機分解整備工事</t>
    <rPh sb="0" eb="3">
      <t>レイゾウコ</t>
    </rPh>
    <rPh sb="3" eb="4">
      <t>トウ</t>
    </rPh>
    <rPh sb="5" eb="8">
      <t>コウカシタ</t>
    </rPh>
    <rPh sb="8" eb="9">
      <t>トウ</t>
    </rPh>
    <rPh sb="9" eb="12">
      <t>レイトウキ</t>
    </rPh>
    <rPh sb="12" eb="14">
      <t>ブンカイ</t>
    </rPh>
    <rPh sb="14" eb="16">
      <t>セイビ</t>
    </rPh>
    <rPh sb="16" eb="18">
      <t>コウジ</t>
    </rPh>
    <phoneticPr fontId="1"/>
  </si>
  <si>
    <t>青果・水産卸棟3階廊下修繕工事</t>
    <rPh sb="0" eb="2">
      <t>セイカ</t>
    </rPh>
    <rPh sb="3" eb="5">
      <t>スイサン</t>
    </rPh>
    <rPh sb="5" eb="6">
      <t>オロシ</t>
    </rPh>
    <rPh sb="6" eb="7">
      <t>トウ</t>
    </rPh>
    <rPh sb="8" eb="9">
      <t>カイ</t>
    </rPh>
    <rPh sb="9" eb="11">
      <t>ロウカ</t>
    </rPh>
    <rPh sb="11" eb="13">
      <t>シュウゼン</t>
    </rPh>
    <rPh sb="13" eb="15">
      <t>コウジ</t>
    </rPh>
    <phoneticPr fontId="1"/>
  </si>
  <si>
    <t>水産事務所回り駐車場車止め修繕工事</t>
    <rPh sb="0" eb="2">
      <t>スイサン</t>
    </rPh>
    <rPh sb="2" eb="4">
      <t>ジム</t>
    </rPh>
    <rPh sb="4" eb="5">
      <t>ショ</t>
    </rPh>
    <rPh sb="5" eb="6">
      <t>マワ</t>
    </rPh>
    <rPh sb="7" eb="10">
      <t>チュウシャジョウ</t>
    </rPh>
    <rPh sb="10" eb="11">
      <t>クルマ</t>
    </rPh>
    <rPh sb="11" eb="12">
      <t>ド</t>
    </rPh>
    <rPh sb="13" eb="15">
      <t>シュウゼン</t>
    </rPh>
    <rPh sb="15" eb="17">
      <t>コウジ</t>
    </rPh>
    <phoneticPr fontId="1"/>
  </si>
  <si>
    <t>管理棟・青果棟2階連絡通路修繕工事</t>
    <rPh sb="0" eb="2">
      <t>カンリ</t>
    </rPh>
    <rPh sb="2" eb="3">
      <t>トウ</t>
    </rPh>
    <rPh sb="4" eb="6">
      <t>セイカ</t>
    </rPh>
    <rPh sb="6" eb="7">
      <t>トウ</t>
    </rPh>
    <rPh sb="8" eb="9">
      <t>カイ</t>
    </rPh>
    <rPh sb="9" eb="11">
      <t>レンラク</t>
    </rPh>
    <rPh sb="11" eb="13">
      <t>ツウロ</t>
    </rPh>
    <rPh sb="13" eb="17">
      <t>シュウゼンコウジ</t>
    </rPh>
    <phoneticPr fontId="1"/>
  </si>
  <si>
    <t>有料駐車場所有者ネームプレート修繕工事</t>
    <rPh sb="0" eb="2">
      <t>ユウリョウ</t>
    </rPh>
    <rPh sb="2" eb="5">
      <t>チュウシャジョウ</t>
    </rPh>
    <rPh sb="5" eb="8">
      <t>ショユウシャ</t>
    </rPh>
    <rPh sb="15" eb="17">
      <t>シュウゼン</t>
    </rPh>
    <rPh sb="17" eb="19">
      <t>コウジ</t>
    </rPh>
    <phoneticPr fontId="1"/>
  </si>
  <si>
    <t>青果・水産大通り照明装置照度アップ（ＬＥＤ）</t>
    <rPh sb="0" eb="2">
      <t>セイカ</t>
    </rPh>
    <rPh sb="3" eb="5">
      <t>スイサン</t>
    </rPh>
    <rPh sb="5" eb="7">
      <t>オオドオ</t>
    </rPh>
    <rPh sb="8" eb="10">
      <t>ショウメイ</t>
    </rPh>
    <rPh sb="10" eb="12">
      <t>ソウチ</t>
    </rPh>
    <rPh sb="12" eb="14">
      <t>ショウド</t>
    </rPh>
    <phoneticPr fontId="1"/>
  </si>
  <si>
    <t>青果ごみ置き場防犯カメラ配線修繕工事</t>
    <rPh sb="0" eb="2">
      <t>セイカ</t>
    </rPh>
    <rPh sb="4" eb="5">
      <t>オ</t>
    </rPh>
    <rPh sb="6" eb="7">
      <t>バ</t>
    </rPh>
    <rPh sb="7" eb="9">
      <t>ボウハン</t>
    </rPh>
    <rPh sb="12" eb="14">
      <t>ハイセン</t>
    </rPh>
    <rPh sb="14" eb="18">
      <t>シュウゼンコウジ</t>
    </rPh>
    <phoneticPr fontId="1"/>
  </si>
  <si>
    <t>青果買荷保管所前ほか側溝改修工事</t>
    <rPh sb="0" eb="2">
      <t>セイカ</t>
    </rPh>
    <rPh sb="2" eb="3">
      <t>カ</t>
    </rPh>
    <rPh sb="3" eb="4">
      <t>ニ</t>
    </rPh>
    <rPh sb="4" eb="6">
      <t>ホカン</t>
    </rPh>
    <rPh sb="6" eb="7">
      <t>ショ</t>
    </rPh>
    <rPh sb="7" eb="8">
      <t>マエ</t>
    </rPh>
    <rPh sb="10" eb="12">
      <t>ソッコウ</t>
    </rPh>
    <rPh sb="12" eb="14">
      <t>カイシュウ</t>
    </rPh>
    <rPh sb="14" eb="16">
      <t>コウジ</t>
    </rPh>
    <phoneticPr fontId="1"/>
  </si>
  <si>
    <t>正門・西門・北門サイン搭（ＬＥＤ）整備工事</t>
    <rPh sb="0" eb="2">
      <t>セイモン</t>
    </rPh>
    <rPh sb="3" eb="5">
      <t>ニシカド</t>
    </rPh>
    <rPh sb="6" eb="8">
      <t>キタモン</t>
    </rPh>
    <rPh sb="11" eb="12">
      <t>トウ</t>
    </rPh>
    <rPh sb="17" eb="19">
      <t>セイビ</t>
    </rPh>
    <rPh sb="19" eb="21">
      <t>コウジ</t>
    </rPh>
    <phoneticPr fontId="1"/>
  </si>
  <si>
    <t>青果・水産2階回廊床・手摺修繕工事</t>
    <rPh sb="0" eb="2">
      <t>セイカ</t>
    </rPh>
    <rPh sb="3" eb="5">
      <t>スイサン</t>
    </rPh>
    <rPh sb="6" eb="7">
      <t>カイ</t>
    </rPh>
    <rPh sb="7" eb="9">
      <t>カイロウ</t>
    </rPh>
    <rPh sb="9" eb="10">
      <t>ユカ</t>
    </rPh>
    <rPh sb="11" eb="13">
      <t>テスリ</t>
    </rPh>
    <rPh sb="13" eb="15">
      <t>シュウゼン</t>
    </rPh>
    <rPh sb="15" eb="17">
      <t>コウジ</t>
    </rPh>
    <phoneticPr fontId="1"/>
  </si>
  <si>
    <t xml:space="preserve">
(3) 直接集荷に係る立入検査
</t>
    <phoneticPr fontId="1"/>
  </si>
  <si>
    <t>%</t>
    <phoneticPr fontId="1"/>
  </si>
  <si>
    <t>①ネット販売や提携ショップを通じた
    新たな消費者ニーズの取り込み</t>
    <rPh sb="4" eb="6">
      <t>ハンバイ</t>
    </rPh>
    <rPh sb="7" eb="9">
      <t>テイケイ</t>
    </rPh>
    <rPh sb="14" eb="15">
      <t>ツウ</t>
    </rPh>
    <rPh sb="22" eb="23">
      <t>アラ</t>
    </rPh>
    <rPh sb="25" eb="28">
      <t>ショウヒシャ</t>
    </rPh>
    <rPh sb="32" eb="33">
      <t>ト</t>
    </rPh>
    <rPh sb="34" eb="35">
      <t>コ</t>
    </rPh>
    <phoneticPr fontId="1"/>
  </si>
  <si>
    <t>⑥場内のプロ集団による情報発信の
    推進</t>
    <rPh sb="1" eb="3">
      <t>ジョウナイ</t>
    </rPh>
    <rPh sb="6" eb="8">
      <t>シュウダン</t>
    </rPh>
    <rPh sb="11" eb="13">
      <t>ジョウホウ</t>
    </rPh>
    <rPh sb="13" eb="15">
      <t>ハッシン</t>
    </rPh>
    <rPh sb="21" eb="23">
      <t>スイシン</t>
    </rPh>
    <phoneticPr fontId="1"/>
  </si>
  <si>
    <t>③近郊売場の内容充実と売買参加者へ
    の新規参入の促進</t>
    <rPh sb="1" eb="3">
      <t>キンコウ</t>
    </rPh>
    <rPh sb="3" eb="5">
      <t>ウリバ</t>
    </rPh>
    <rPh sb="6" eb="8">
      <t>ナイヨウ</t>
    </rPh>
    <rPh sb="8" eb="10">
      <t>ジュウジツ</t>
    </rPh>
    <rPh sb="11" eb="13">
      <t>バイバイ</t>
    </rPh>
    <rPh sb="13" eb="16">
      <t>サンカシャ</t>
    </rPh>
    <rPh sb="23" eb="25">
      <t>シンキ</t>
    </rPh>
    <rPh sb="25" eb="27">
      <t>サンニュウ</t>
    </rPh>
    <rPh sb="28" eb="30">
      <t>ソクシン</t>
    </rPh>
    <phoneticPr fontId="1"/>
  </si>
  <si>
    <t>④市場の魅力を高める関連事業者の
    誘致</t>
    <rPh sb="1" eb="3">
      <t>シジョウ</t>
    </rPh>
    <rPh sb="4" eb="6">
      <t>ミリョク</t>
    </rPh>
    <rPh sb="7" eb="8">
      <t>タカ</t>
    </rPh>
    <rPh sb="10" eb="12">
      <t>カンレン</t>
    </rPh>
    <rPh sb="12" eb="14">
      <t>ジギョウ</t>
    </rPh>
    <rPh sb="14" eb="15">
      <t>シャ</t>
    </rPh>
    <rPh sb="21" eb="23">
      <t>ユウチ</t>
    </rPh>
    <phoneticPr fontId="1"/>
  </si>
  <si>
    <t>＜参考＞</t>
    <rPh sb="1" eb="3">
      <t>サンコウ</t>
    </rPh>
    <phoneticPr fontId="1"/>
  </si>
  <si>
    <t>　　　　　　取扱金額の状況</t>
    <rPh sb="6" eb="8">
      <t>トリアツカ</t>
    </rPh>
    <rPh sb="8" eb="10">
      <t>キンガク</t>
    </rPh>
    <rPh sb="11" eb="13">
      <t>ジョウキョウ</t>
    </rPh>
    <phoneticPr fontId="1"/>
  </si>
  <si>
    <t>７．市場機能の再構築</t>
    <rPh sb="2" eb="4">
      <t>シジョウ</t>
    </rPh>
    <rPh sb="4" eb="6">
      <t>キノウ</t>
    </rPh>
    <rPh sb="7" eb="10">
      <t>サイコウチク</t>
    </rPh>
    <phoneticPr fontId="1"/>
  </si>
  <si>
    <t xml:space="preserve">
</t>
    <phoneticPr fontId="1"/>
  </si>
  <si>
    <t>⑧市場ゆるキャラの制作・運営</t>
    <rPh sb="1" eb="3">
      <t>シジョウ</t>
    </rPh>
    <rPh sb="9" eb="11">
      <t>セイサク</t>
    </rPh>
    <rPh sb="12" eb="14">
      <t>ウンエイ</t>
    </rPh>
    <phoneticPr fontId="1"/>
  </si>
  <si>
    <t>引き続き市場関連のイベントに積極的に出動させる。</t>
    <rPh sb="0" eb="1">
      <t>ヒ</t>
    </rPh>
    <rPh sb="2" eb="3">
      <t>ツヅ</t>
    </rPh>
    <rPh sb="4" eb="6">
      <t>シジョウ</t>
    </rPh>
    <rPh sb="6" eb="8">
      <t>カンレン</t>
    </rPh>
    <rPh sb="14" eb="16">
      <t>セッキョク</t>
    </rPh>
    <rPh sb="16" eb="17">
      <t>テキ</t>
    </rPh>
    <rPh sb="18" eb="19">
      <t>シュツ</t>
    </rPh>
    <rPh sb="19" eb="20">
      <t>ドウ</t>
    </rPh>
    <phoneticPr fontId="1"/>
  </si>
  <si>
    <t>引き続き空き施設の誘致に向けてPR活動を行う。</t>
    <rPh sb="0" eb="1">
      <t>ヒ</t>
    </rPh>
    <rPh sb="2" eb="3">
      <t>ツヅ</t>
    </rPh>
    <rPh sb="4" eb="5">
      <t>ア</t>
    </rPh>
    <rPh sb="6" eb="8">
      <t>シセツ</t>
    </rPh>
    <rPh sb="8" eb="9">
      <t>バイテン</t>
    </rPh>
    <rPh sb="9" eb="11">
      <t>ユウチ</t>
    </rPh>
    <rPh sb="12" eb="13">
      <t>ム</t>
    </rPh>
    <rPh sb="17" eb="19">
      <t>カツドウ</t>
    </rPh>
    <rPh sb="20" eb="21">
      <t>オコナ</t>
    </rPh>
    <phoneticPr fontId="1"/>
  </si>
  <si>
    <t>②場内業者による自主的な施設整備</t>
    <rPh sb="1" eb="3">
      <t>ジョウナイ</t>
    </rPh>
    <rPh sb="3" eb="5">
      <t>ギョウシャ</t>
    </rPh>
    <rPh sb="8" eb="11">
      <t>ジシュテキ</t>
    </rPh>
    <rPh sb="12" eb="14">
      <t>シセツ</t>
    </rPh>
    <rPh sb="14" eb="16">
      <t>セイビ</t>
    </rPh>
    <phoneticPr fontId="1"/>
  </si>
  <si>
    <t>△</t>
    <phoneticPr fontId="1"/>
  </si>
  <si>
    <t>　　－２空店舗の活用</t>
    <phoneticPr fontId="1"/>
  </si>
  <si>
    <t>引き続き空店舗の活用を働きかける。</t>
    <phoneticPr fontId="1"/>
  </si>
  <si>
    <t>(参考)</t>
    <phoneticPr fontId="1"/>
  </si>
  <si>
    <t xml:space="preserve">
(1) 卸売業者に対する検査・経営指導等
</t>
    <phoneticPr fontId="1"/>
  </si>
  <si>
    <t xml:space="preserve">
(2) 仲卸業者に対する検査・経営指導等
</t>
    <phoneticPr fontId="1"/>
  </si>
  <si>
    <t>【指定管理者の修繕費・活性化対策費】　　　　　　</t>
    <rPh sb="1" eb="3">
      <t>シテイ</t>
    </rPh>
    <rPh sb="3" eb="6">
      <t>カンリシャ</t>
    </rPh>
    <rPh sb="7" eb="10">
      <t>シュウゼンヒ</t>
    </rPh>
    <rPh sb="11" eb="14">
      <t>カッセイカ</t>
    </rPh>
    <rPh sb="14" eb="17">
      <t>タイサクヒ</t>
    </rPh>
    <phoneticPr fontId="1"/>
  </si>
  <si>
    <t>　（単位：百万円、税込）</t>
    <rPh sb="9" eb="11">
      <t>ゼイコミ</t>
    </rPh>
    <phoneticPr fontId="1"/>
  </si>
  <si>
    <t>25年度当初計画</t>
    <rPh sb="2" eb="4">
      <t>ネンド</t>
    </rPh>
    <rPh sb="4" eb="6">
      <t>トウショ</t>
    </rPh>
    <rPh sb="6" eb="8">
      <t>ケイカク</t>
    </rPh>
    <phoneticPr fontId="1"/>
  </si>
  <si>
    <t>25年度決算</t>
    <rPh sb="2" eb="4">
      <t>ネンド</t>
    </rPh>
    <rPh sb="4" eb="6">
      <t>ケッサン</t>
    </rPh>
    <phoneticPr fontId="1"/>
  </si>
  <si>
    <t>対前年比</t>
    <rPh sb="0" eb="1">
      <t>タイ</t>
    </rPh>
    <rPh sb="1" eb="4">
      <t>ゼンネンヒ</t>
    </rPh>
    <phoneticPr fontId="1"/>
  </si>
  <si>
    <t>目標達成率</t>
    <rPh sb="0" eb="2">
      <t>モクヒョウ</t>
    </rPh>
    <rPh sb="2" eb="5">
      <t>タッセイリツ</t>
    </rPh>
    <phoneticPr fontId="1"/>
  </si>
  <si>
    <t>◎</t>
  </si>
  <si>
    <t>これからも産地やバイヤーが求める要望に応えるため、大学と引き続き連携していく。</t>
    <rPh sb="5" eb="7">
      <t>サンチ</t>
    </rPh>
    <rPh sb="13" eb="14">
      <t>モト</t>
    </rPh>
    <rPh sb="16" eb="18">
      <t>ヨウボウ</t>
    </rPh>
    <rPh sb="19" eb="20">
      <t>コタ</t>
    </rPh>
    <rPh sb="25" eb="27">
      <t>ダイガク</t>
    </rPh>
    <rPh sb="28" eb="29">
      <t>ヒ</t>
    </rPh>
    <rPh sb="30" eb="31">
      <t>ツヅ</t>
    </rPh>
    <rPh sb="32" eb="34">
      <t>レンケイ</t>
    </rPh>
    <phoneticPr fontId="1"/>
  </si>
  <si>
    <t>現計画について、随時見直しを図る。</t>
    <rPh sb="0" eb="1">
      <t>ゲン</t>
    </rPh>
    <rPh sb="1" eb="3">
      <t>ケイカク</t>
    </rPh>
    <rPh sb="8" eb="10">
      <t>ズイジ</t>
    </rPh>
    <rPh sb="10" eb="12">
      <t>ミナオ</t>
    </rPh>
    <rPh sb="14" eb="15">
      <t>ハカ</t>
    </rPh>
    <phoneticPr fontId="1"/>
  </si>
  <si>
    <t>26年度</t>
    <rPh sb="2" eb="4">
      <t>ネンド</t>
    </rPh>
    <phoneticPr fontId="1"/>
  </si>
  <si>
    <t>引き続きカラスの捕獲を実施する。
新たなカラス防除手法を検討する。</t>
    <rPh sb="0" eb="1">
      <t>ヒ</t>
    </rPh>
    <rPh sb="2" eb="3">
      <t>ツヅ</t>
    </rPh>
    <rPh sb="8" eb="10">
      <t>ホカク</t>
    </rPh>
    <rPh sb="11" eb="13">
      <t>ジッシ</t>
    </rPh>
    <rPh sb="17" eb="18">
      <t>アラ</t>
    </rPh>
    <rPh sb="23" eb="25">
      <t>ボウジョ</t>
    </rPh>
    <rPh sb="25" eb="27">
      <t>シュホウ</t>
    </rPh>
    <rPh sb="28" eb="30">
      <t>ケントウ</t>
    </rPh>
    <phoneticPr fontId="1"/>
  </si>
  <si>
    <t>引き続き禁煙対策の啓発指導を行う。</t>
    <rPh sb="0" eb="1">
      <t>ヒ</t>
    </rPh>
    <rPh sb="2" eb="3">
      <t>ツヅ</t>
    </rPh>
    <rPh sb="4" eb="6">
      <t>キンエン</t>
    </rPh>
    <rPh sb="6" eb="8">
      <t>タイサク</t>
    </rPh>
    <rPh sb="9" eb="11">
      <t>ケイハツ</t>
    </rPh>
    <rPh sb="11" eb="13">
      <t>シドウ</t>
    </rPh>
    <rPh sb="14" eb="15">
      <t>オコナ</t>
    </rPh>
    <phoneticPr fontId="1"/>
  </si>
  <si>
    <t>引き続き交通ルール遵守の啓発を行う。</t>
    <rPh sb="0" eb="1">
      <t>ヒ</t>
    </rPh>
    <rPh sb="2" eb="3">
      <t>ツヅ</t>
    </rPh>
    <rPh sb="4" eb="6">
      <t>コウツウ</t>
    </rPh>
    <rPh sb="9" eb="11">
      <t>ジュンシュ</t>
    </rPh>
    <rPh sb="12" eb="14">
      <t>ケイハツ</t>
    </rPh>
    <rPh sb="15" eb="16">
      <t>オコナ</t>
    </rPh>
    <phoneticPr fontId="1"/>
  </si>
  <si>
    <t>水産棟、管理棟の耐震工事を行った。</t>
    <rPh sb="0" eb="2">
      <t>スイサン</t>
    </rPh>
    <rPh sb="2" eb="3">
      <t>トウ</t>
    </rPh>
    <rPh sb="4" eb="6">
      <t>カンリ</t>
    </rPh>
    <rPh sb="6" eb="7">
      <t>トウ</t>
    </rPh>
    <rPh sb="8" eb="10">
      <t>タイシン</t>
    </rPh>
    <rPh sb="10" eb="12">
      <t>コウジ</t>
    </rPh>
    <rPh sb="13" eb="14">
      <t>オコナ</t>
    </rPh>
    <phoneticPr fontId="1"/>
  </si>
  <si>
    <t>水産仲卸棟A.Bブロック２階西側便所改修工事</t>
    <rPh sb="0" eb="2">
      <t>スイサン</t>
    </rPh>
    <rPh sb="2" eb="3">
      <t>ナカ</t>
    </rPh>
    <rPh sb="3" eb="4">
      <t>オロシ</t>
    </rPh>
    <rPh sb="4" eb="5">
      <t>トウ</t>
    </rPh>
    <rPh sb="13" eb="14">
      <t>カイ</t>
    </rPh>
    <rPh sb="14" eb="15">
      <t>ニシ</t>
    </rPh>
    <rPh sb="15" eb="16">
      <t>ガワ</t>
    </rPh>
    <rPh sb="16" eb="18">
      <t>ベンジョ</t>
    </rPh>
    <rPh sb="18" eb="20">
      <t>カイシュウ</t>
    </rPh>
    <rPh sb="20" eb="22">
      <t>コウジ</t>
    </rPh>
    <phoneticPr fontId="1"/>
  </si>
  <si>
    <t>青果仲卸棟Cブロック２階西側便所改修工事</t>
    <rPh sb="0" eb="2">
      <t>セイカ</t>
    </rPh>
    <rPh sb="2" eb="3">
      <t>ナカ</t>
    </rPh>
    <rPh sb="3" eb="4">
      <t>オロシ</t>
    </rPh>
    <rPh sb="4" eb="5">
      <t>トウ</t>
    </rPh>
    <rPh sb="11" eb="12">
      <t>カイ</t>
    </rPh>
    <rPh sb="12" eb="13">
      <t>ニシ</t>
    </rPh>
    <rPh sb="13" eb="14">
      <t>ガワ</t>
    </rPh>
    <rPh sb="14" eb="16">
      <t>ベンジョ</t>
    </rPh>
    <rPh sb="16" eb="18">
      <t>カイシュウ</t>
    </rPh>
    <rPh sb="18" eb="20">
      <t>コウジ</t>
    </rPh>
    <phoneticPr fontId="1"/>
  </si>
  <si>
    <t>水産仲卸棟A・Bブロック２階東側便所改修工事</t>
    <rPh sb="0" eb="2">
      <t>スイサン</t>
    </rPh>
    <rPh sb="2" eb="3">
      <t>ナカ</t>
    </rPh>
    <rPh sb="3" eb="4">
      <t>オロシ</t>
    </rPh>
    <rPh sb="4" eb="5">
      <t>トウ</t>
    </rPh>
    <rPh sb="13" eb="14">
      <t>カイ</t>
    </rPh>
    <rPh sb="14" eb="15">
      <t>ヒガシ</t>
    </rPh>
    <rPh sb="15" eb="16">
      <t>ガワ</t>
    </rPh>
    <rPh sb="16" eb="18">
      <t>ベンジョ</t>
    </rPh>
    <rPh sb="18" eb="20">
      <t>カイシュウ</t>
    </rPh>
    <rPh sb="20" eb="22">
      <t>コウジ</t>
    </rPh>
    <phoneticPr fontId="1"/>
  </si>
  <si>
    <t>青果仲卸棟Cブロック２階東側便所改修工事</t>
    <rPh sb="0" eb="2">
      <t>セイカ</t>
    </rPh>
    <rPh sb="2" eb="3">
      <t>ナカ</t>
    </rPh>
    <rPh sb="3" eb="4">
      <t>オロシ</t>
    </rPh>
    <rPh sb="4" eb="5">
      <t>トウ</t>
    </rPh>
    <rPh sb="11" eb="12">
      <t>カイ</t>
    </rPh>
    <rPh sb="12" eb="13">
      <t>ヒガシ</t>
    </rPh>
    <rPh sb="13" eb="14">
      <t>ガワ</t>
    </rPh>
    <rPh sb="14" eb="16">
      <t>ベンジョ</t>
    </rPh>
    <rPh sb="16" eb="18">
      <t>カイシュウ</t>
    </rPh>
    <rPh sb="18" eb="20">
      <t>コウジ</t>
    </rPh>
    <phoneticPr fontId="1"/>
  </si>
  <si>
    <t>青果卸棟中２階便所改修工事</t>
    <rPh sb="0" eb="2">
      <t>セイカ</t>
    </rPh>
    <rPh sb="2" eb="3">
      <t>オロシ</t>
    </rPh>
    <rPh sb="3" eb="4">
      <t>トウ</t>
    </rPh>
    <rPh sb="4" eb="5">
      <t>チュウ</t>
    </rPh>
    <rPh sb="6" eb="7">
      <t>カイ</t>
    </rPh>
    <rPh sb="7" eb="9">
      <t>ベンジョ</t>
    </rPh>
    <rPh sb="9" eb="11">
      <t>カイシュウ</t>
    </rPh>
    <rPh sb="11" eb="13">
      <t>コウジ</t>
    </rPh>
    <phoneticPr fontId="1"/>
  </si>
  <si>
    <t>水産仲卸棟有圧換気扇増設工事</t>
    <rPh sb="0" eb="2">
      <t>スイサン</t>
    </rPh>
    <rPh sb="2" eb="3">
      <t>ナカ</t>
    </rPh>
    <rPh sb="3" eb="4">
      <t>オロシ</t>
    </rPh>
    <rPh sb="4" eb="5">
      <t>トウ</t>
    </rPh>
    <rPh sb="5" eb="6">
      <t>ユウ</t>
    </rPh>
    <rPh sb="6" eb="7">
      <t>アツ</t>
    </rPh>
    <rPh sb="7" eb="10">
      <t>カンキセン</t>
    </rPh>
    <rPh sb="10" eb="12">
      <t>ゾウセツ</t>
    </rPh>
    <rPh sb="12" eb="14">
      <t>コウジ</t>
    </rPh>
    <phoneticPr fontId="1"/>
  </si>
  <si>
    <t>外周フェンス改修工事</t>
    <rPh sb="0" eb="2">
      <t>ガイシュウ</t>
    </rPh>
    <rPh sb="6" eb="8">
      <t>カイシュウ</t>
    </rPh>
    <rPh sb="8" eb="10">
      <t>コウジ</t>
    </rPh>
    <phoneticPr fontId="1"/>
  </si>
  <si>
    <t>水産大通り舗装修繕工事</t>
    <rPh sb="0" eb="2">
      <t>スイサン</t>
    </rPh>
    <rPh sb="2" eb="4">
      <t>オオドオ</t>
    </rPh>
    <rPh sb="5" eb="7">
      <t>ホソウ</t>
    </rPh>
    <rPh sb="7" eb="9">
      <t>シュウゼン</t>
    </rPh>
    <rPh sb="9" eb="11">
      <t>コウジ</t>
    </rPh>
    <phoneticPr fontId="1"/>
  </si>
  <si>
    <t>共同実施</t>
  </si>
  <si>
    <t>24年度</t>
    <rPh sb="2" eb="4">
      <t>ネンド</t>
    </rPh>
    <phoneticPr fontId="1"/>
  </si>
  <si>
    <t>△</t>
  </si>
  <si>
    <t>×</t>
  </si>
  <si>
    <t>×</t>
    <phoneticPr fontId="1"/>
  </si>
  <si>
    <t>◎</t>
    <phoneticPr fontId="1"/>
  </si>
  <si>
    <t>△</t>
    <phoneticPr fontId="1"/>
  </si>
  <si>
    <t>進捗状況の内訳（個数）</t>
    <rPh sb="0" eb="2">
      <t>シンチョク</t>
    </rPh>
    <rPh sb="2" eb="4">
      <t>ジョウキョウ</t>
    </rPh>
    <rPh sb="5" eb="7">
      <t>ウチワケ</t>
    </rPh>
    <rPh sb="8" eb="10">
      <t>コスウ</t>
    </rPh>
    <phoneticPr fontId="1"/>
  </si>
  <si>
    <t>25年度</t>
    <rPh sb="2" eb="4">
      <t>ネンド</t>
    </rPh>
    <phoneticPr fontId="1"/>
  </si>
  <si>
    <t>26年度</t>
    <rPh sb="2" eb="4">
      <t>ネンド</t>
    </rPh>
    <phoneticPr fontId="1"/>
  </si>
  <si>
    <t>引き続き市場の活性化に向け、連携して取り組む。</t>
  </si>
  <si>
    <t>管理
センター</t>
    <rPh sb="0" eb="2">
      <t>カンリ</t>
    </rPh>
    <phoneticPr fontId="1"/>
  </si>
  <si>
    <t>⑦サイン（棟）の整備・改修</t>
    <rPh sb="5" eb="6">
      <t>トウ</t>
    </rPh>
    <rPh sb="8" eb="10">
      <t>セイビ</t>
    </rPh>
    <rPh sb="11" eb="13">
      <t>カイシュウ</t>
    </rPh>
    <phoneticPr fontId="1"/>
  </si>
  <si>
    <t>連結送水管整備修繕工事</t>
    <rPh sb="0" eb="2">
      <t>レンケツ</t>
    </rPh>
    <rPh sb="2" eb="5">
      <t>ソウスイカン</t>
    </rPh>
    <rPh sb="5" eb="7">
      <t>セイビ</t>
    </rPh>
    <rPh sb="7" eb="9">
      <t>シュウゼン</t>
    </rPh>
    <rPh sb="9" eb="11">
      <t>コウジ</t>
    </rPh>
    <phoneticPr fontId="1"/>
  </si>
  <si>
    <t>製氷棟冷凍機修繕工事</t>
    <rPh sb="0" eb="2">
      <t>セイヒョウ</t>
    </rPh>
    <rPh sb="2" eb="3">
      <t>トウ</t>
    </rPh>
    <rPh sb="3" eb="5">
      <t>レイトウ</t>
    </rPh>
    <rPh sb="5" eb="6">
      <t>キ</t>
    </rPh>
    <rPh sb="6" eb="8">
      <t>シュウゼン</t>
    </rPh>
    <rPh sb="8" eb="10">
      <t>コウジ</t>
    </rPh>
    <phoneticPr fontId="1"/>
  </si>
  <si>
    <t>トン</t>
    <phoneticPr fontId="1"/>
  </si>
  <si>
    <t>%</t>
    <phoneticPr fontId="1"/>
  </si>
  <si>
    <t xml:space="preserve"> </t>
    <phoneticPr fontId="1"/>
  </si>
  <si>
    <t>　</t>
    <phoneticPr fontId="1"/>
  </si>
  <si>
    <t>26年度決算</t>
    <rPh sb="2" eb="3">
      <t>ネン</t>
    </rPh>
    <rPh sb="3" eb="4">
      <t>ド</t>
    </rPh>
    <rPh sb="4" eb="6">
      <t>ケッサン</t>
    </rPh>
    <phoneticPr fontId="1"/>
  </si>
  <si>
    <t>26年度当初計画</t>
    <rPh sb="2" eb="4">
      <t>ネンド</t>
    </rPh>
    <rPh sb="4" eb="6">
      <t>トウショ</t>
    </rPh>
    <rPh sb="6" eb="8">
      <t>ケイカク</t>
    </rPh>
    <phoneticPr fontId="1"/>
  </si>
  <si>
    <t>26年度決算</t>
    <rPh sb="2" eb="4">
      <t>ネンド</t>
    </rPh>
    <rPh sb="4" eb="6">
      <t>ケッサン</t>
    </rPh>
    <phoneticPr fontId="1"/>
  </si>
  <si>
    <t>備考</t>
    <rPh sb="0" eb="2">
      <t>ビコウ</t>
    </rPh>
    <phoneticPr fontId="1"/>
  </si>
  <si>
    <t>施設の維持・補修に大きく貢献</t>
    <rPh sb="0" eb="2">
      <t>シセツ</t>
    </rPh>
    <rPh sb="3" eb="5">
      <t>イジ</t>
    </rPh>
    <rPh sb="6" eb="8">
      <t>ホシュウ</t>
    </rPh>
    <rPh sb="9" eb="10">
      <t>オオ</t>
    </rPh>
    <rPh sb="12" eb="14">
      <t>コウケン</t>
    </rPh>
    <phoneticPr fontId="1"/>
  </si>
  <si>
    <t>【大阪府実施分】</t>
    <rPh sb="1" eb="4">
      <t>オオサカフ</t>
    </rPh>
    <rPh sb="4" eb="6">
      <t>ジッシ</t>
    </rPh>
    <rPh sb="6" eb="7">
      <t>ブン</t>
    </rPh>
    <phoneticPr fontId="1"/>
  </si>
  <si>
    <t>開始（予定）日</t>
    <rPh sb="0" eb="2">
      <t>カイシ</t>
    </rPh>
    <rPh sb="3" eb="5">
      <t>ヨテイ</t>
    </rPh>
    <rPh sb="6" eb="7">
      <t>ヒ</t>
    </rPh>
    <phoneticPr fontId="1"/>
  </si>
  <si>
    <t>完了（予定）日</t>
    <rPh sb="0" eb="2">
      <t>カンリョウ</t>
    </rPh>
    <rPh sb="3" eb="5">
      <t>ヨテイ</t>
    </rPh>
    <rPh sb="6" eb="7">
      <t>ヒ</t>
    </rPh>
    <phoneticPr fontId="1"/>
  </si>
  <si>
    <t>青果立体駐車場B棟塗膜防水修繕工事</t>
    <rPh sb="0" eb="2">
      <t>セイカ</t>
    </rPh>
    <rPh sb="2" eb="4">
      <t>リッタイ</t>
    </rPh>
    <rPh sb="4" eb="7">
      <t>チュウシャジョウ</t>
    </rPh>
    <rPh sb="8" eb="9">
      <t>トウ</t>
    </rPh>
    <rPh sb="9" eb="11">
      <t>トマク</t>
    </rPh>
    <rPh sb="11" eb="13">
      <t>ボウスイ</t>
    </rPh>
    <rPh sb="13" eb="15">
      <t>シュウゼン</t>
    </rPh>
    <rPh sb="15" eb="17">
      <t>コウジ</t>
    </rPh>
    <phoneticPr fontId="1"/>
  </si>
  <si>
    <t>青果２階大屋根整備工事</t>
    <rPh sb="0" eb="2">
      <t>セイカ</t>
    </rPh>
    <rPh sb="3" eb="4">
      <t>カイ</t>
    </rPh>
    <rPh sb="4" eb="7">
      <t>オオヤネ</t>
    </rPh>
    <rPh sb="7" eb="9">
      <t>セイビ</t>
    </rPh>
    <rPh sb="9" eb="11">
      <t>コウジ</t>
    </rPh>
    <phoneticPr fontId="1"/>
  </si>
  <si>
    <t>２月下旬（予定）</t>
    <rPh sb="1" eb="2">
      <t>ガツ</t>
    </rPh>
    <rPh sb="2" eb="4">
      <t>ゲジュン</t>
    </rPh>
    <rPh sb="5" eb="7">
      <t>ヨテイ</t>
    </rPh>
    <phoneticPr fontId="1"/>
  </si>
  <si>
    <t>３月下旬（予定）</t>
    <rPh sb="1" eb="2">
      <t>ガツ</t>
    </rPh>
    <rPh sb="2" eb="4">
      <t>ゲジュン</t>
    </rPh>
    <rPh sb="5" eb="7">
      <t>ヨテイ</t>
    </rPh>
    <phoneticPr fontId="1"/>
  </si>
  <si>
    <t>青果卸棟A１コア３階便所外１ヶ所修繕工事</t>
    <rPh sb="0" eb="2">
      <t>セイカ</t>
    </rPh>
    <rPh sb="2" eb="3">
      <t>オロシ</t>
    </rPh>
    <rPh sb="3" eb="4">
      <t>トウ</t>
    </rPh>
    <rPh sb="9" eb="10">
      <t>カイ</t>
    </rPh>
    <rPh sb="10" eb="12">
      <t>ベンジョ</t>
    </rPh>
    <rPh sb="12" eb="13">
      <t>ホカ</t>
    </rPh>
    <rPh sb="15" eb="16">
      <t>ショ</t>
    </rPh>
    <rPh sb="16" eb="18">
      <t>シュウゼン</t>
    </rPh>
    <rPh sb="18" eb="20">
      <t>コウジ</t>
    </rPh>
    <phoneticPr fontId="1"/>
  </si>
  <si>
    <t>青果B棟低圧幹線改修工事</t>
    <rPh sb="0" eb="2">
      <t>セイカ</t>
    </rPh>
    <rPh sb="3" eb="4">
      <t>トウ</t>
    </rPh>
    <rPh sb="4" eb="6">
      <t>テイアツ</t>
    </rPh>
    <rPh sb="6" eb="8">
      <t>カンセン</t>
    </rPh>
    <rPh sb="8" eb="10">
      <t>カイシュウ</t>
    </rPh>
    <rPh sb="10" eb="12">
      <t>コウジ</t>
    </rPh>
    <phoneticPr fontId="1"/>
  </si>
  <si>
    <t>計量器取替工事</t>
    <rPh sb="0" eb="3">
      <t>ケイリョウキ</t>
    </rPh>
    <rPh sb="3" eb="5">
      <t>トリカエ</t>
    </rPh>
    <rPh sb="5" eb="7">
      <t>コウジ</t>
    </rPh>
    <phoneticPr fontId="1"/>
  </si>
  <si>
    <t>※施設・設備老朽化実態調査を実施し、新たに策定する市場施設整備５ヶ年計画に反映する。</t>
    <rPh sb="1" eb="3">
      <t>シセツ</t>
    </rPh>
    <rPh sb="4" eb="6">
      <t>セツビ</t>
    </rPh>
    <rPh sb="6" eb="9">
      <t>ロウキュウカ</t>
    </rPh>
    <rPh sb="9" eb="11">
      <t>ジッタイ</t>
    </rPh>
    <rPh sb="11" eb="13">
      <t>チョウサ</t>
    </rPh>
    <rPh sb="14" eb="16">
      <t>ジッシ</t>
    </rPh>
    <rPh sb="18" eb="19">
      <t>アラ</t>
    </rPh>
    <rPh sb="21" eb="23">
      <t>サクテイ</t>
    </rPh>
    <rPh sb="25" eb="27">
      <t>シジョウ</t>
    </rPh>
    <rPh sb="27" eb="29">
      <t>シセツ</t>
    </rPh>
    <rPh sb="29" eb="31">
      <t>セイビ</t>
    </rPh>
    <rPh sb="33" eb="34">
      <t>ネン</t>
    </rPh>
    <rPh sb="34" eb="36">
      <t>ケイカク</t>
    </rPh>
    <rPh sb="37" eb="39">
      <t>ハンエイ</t>
    </rPh>
    <phoneticPr fontId="1"/>
  </si>
  <si>
    <t>市場事業収益 (a)</t>
    <rPh sb="0" eb="2">
      <t>シジョウ</t>
    </rPh>
    <rPh sb="2" eb="4">
      <t>ジギョウ</t>
    </rPh>
    <rPh sb="4" eb="6">
      <t>シュウエキ</t>
    </rPh>
    <phoneticPr fontId="1"/>
  </si>
  <si>
    <t>市場事業費用 (b)</t>
    <rPh sb="0" eb="2">
      <t>シジョウ</t>
    </rPh>
    <rPh sb="2" eb="4">
      <t>ジギョウ</t>
    </rPh>
    <rPh sb="4" eb="6">
      <t>ヒヨウ</t>
    </rPh>
    <phoneticPr fontId="1"/>
  </si>
  <si>
    <t>減価償却費等 (c)</t>
    <rPh sb="0" eb="2">
      <t>ゲンカ</t>
    </rPh>
    <rPh sb="2" eb="4">
      <t>ショウキャク</t>
    </rPh>
    <rPh sb="4" eb="5">
      <t>ヒ</t>
    </rPh>
    <rPh sb="5" eb="6">
      <t>トウ</t>
    </rPh>
    <phoneticPr fontId="1"/>
  </si>
  <si>
    <t>単年度損益 (a)-(b)</t>
    <rPh sb="0" eb="3">
      <t>タンネンド</t>
    </rPh>
    <rPh sb="3" eb="5">
      <t>ソンエキ</t>
    </rPh>
    <phoneticPr fontId="1"/>
  </si>
  <si>
    <t>減価償却費等を除いた資金ベースの収支差額
(a)-((b)-(c))</t>
    <rPh sb="0" eb="2">
      <t>ゲンカ</t>
    </rPh>
    <rPh sb="2" eb="4">
      <t>ショウキャク</t>
    </rPh>
    <rPh sb="4" eb="5">
      <t>ヒ</t>
    </rPh>
    <rPh sb="5" eb="6">
      <t>トウ</t>
    </rPh>
    <rPh sb="7" eb="8">
      <t>ノゾ</t>
    </rPh>
    <rPh sb="10" eb="12">
      <t>シキン</t>
    </rPh>
    <rPh sb="16" eb="18">
      <t>シュウシ</t>
    </rPh>
    <rPh sb="18" eb="20">
      <t>サガク</t>
    </rPh>
    <phoneticPr fontId="1"/>
  </si>
  <si>
    <t>地方公営企業会計制度の変更に伴う増加</t>
    <rPh sb="0" eb="2">
      <t>チホウ</t>
    </rPh>
    <rPh sb="2" eb="4">
      <t>コウエイ</t>
    </rPh>
    <rPh sb="4" eb="6">
      <t>キギョウ</t>
    </rPh>
    <rPh sb="6" eb="8">
      <t>カイケイ</t>
    </rPh>
    <rPh sb="8" eb="10">
      <t>セイド</t>
    </rPh>
    <rPh sb="11" eb="13">
      <t>ヘンコウ</t>
    </rPh>
    <rPh sb="14" eb="15">
      <t>トモナ</t>
    </rPh>
    <rPh sb="16" eb="18">
      <t>ゾウカ</t>
    </rPh>
    <phoneticPr fontId="1"/>
  </si>
  <si>
    <t>○</t>
  </si>
  <si>
    <t>【平成26年度決算】</t>
    <rPh sb="1" eb="3">
      <t>ヘイセイ</t>
    </rPh>
    <rPh sb="5" eb="6">
      <t>ネン</t>
    </rPh>
    <rPh sb="6" eb="7">
      <t>ド</t>
    </rPh>
    <rPh sb="7" eb="9">
      <t>ケッサン</t>
    </rPh>
    <phoneticPr fontId="1"/>
  </si>
  <si>
    <t>24年度決算</t>
    <rPh sb="2" eb="4">
      <t>ネンド</t>
    </rPh>
    <rPh sb="4" eb="6">
      <t>ケッサン</t>
    </rPh>
    <phoneticPr fontId="1"/>
  </si>
  <si>
    <t>開設者は、決算書の営業外収益－納付金</t>
    <rPh sb="0" eb="3">
      <t>カイセツシャ</t>
    </rPh>
    <rPh sb="5" eb="8">
      <t>ケッサンショ</t>
    </rPh>
    <rPh sb="9" eb="12">
      <t>エイギョウガイ</t>
    </rPh>
    <rPh sb="12" eb="14">
      <t>シュウエキ</t>
    </rPh>
    <rPh sb="15" eb="18">
      <t>ノウフキン</t>
    </rPh>
    <phoneticPr fontId="1"/>
  </si>
  <si>
    <t>指定管理者は、総費用＋法人税等－納付金</t>
    <rPh sb="0" eb="2">
      <t>シテイ</t>
    </rPh>
    <rPh sb="2" eb="5">
      <t>カンリシャ</t>
    </rPh>
    <rPh sb="7" eb="10">
      <t>ソウヒヨウ</t>
    </rPh>
    <rPh sb="11" eb="14">
      <t>ホウジンゼイ</t>
    </rPh>
    <rPh sb="14" eb="15">
      <t>トウ</t>
    </rPh>
    <rPh sb="16" eb="19">
      <t>ノウフキン</t>
    </rPh>
    <phoneticPr fontId="1"/>
  </si>
  <si>
    <t>指定管理者は営業費用＋法人税等－営業外費用－納付金</t>
    <rPh sb="0" eb="2">
      <t>シテイ</t>
    </rPh>
    <rPh sb="2" eb="5">
      <t>カンリシャ</t>
    </rPh>
    <rPh sb="6" eb="8">
      <t>エイギョウ</t>
    </rPh>
    <rPh sb="8" eb="10">
      <t>ヒヨウ</t>
    </rPh>
    <rPh sb="9" eb="10">
      <t>ヨウ</t>
    </rPh>
    <rPh sb="11" eb="14">
      <t>ホウジンゼイ</t>
    </rPh>
    <rPh sb="14" eb="15">
      <t>トウ</t>
    </rPh>
    <rPh sb="16" eb="19">
      <t>エイギョウガイ</t>
    </rPh>
    <rPh sb="19" eb="21">
      <t>ヒヨウ</t>
    </rPh>
    <rPh sb="22" eb="25">
      <t>ノウフキン</t>
    </rPh>
    <phoneticPr fontId="1"/>
  </si>
  <si>
    <t>指定管理者は府への寄付金＋法人税等</t>
    <rPh sb="0" eb="2">
      <t>シテイ</t>
    </rPh>
    <rPh sb="2" eb="5">
      <t>カンリシャ</t>
    </rPh>
    <rPh sb="6" eb="7">
      <t>フ</t>
    </rPh>
    <rPh sb="9" eb="12">
      <t>キフキン</t>
    </rPh>
    <rPh sb="13" eb="16">
      <t>ホウジンゼイ</t>
    </rPh>
    <rPh sb="16" eb="17">
      <t>トウ</t>
    </rPh>
    <phoneticPr fontId="1"/>
  </si>
  <si>
    <t>国庫補助金は除く。</t>
    <rPh sb="0" eb="2">
      <t>コッコ</t>
    </rPh>
    <rPh sb="2" eb="5">
      <t>ホジョキン</t>
    </rPh>
    <rPh sb="6" eb="7">
      <t>ノゾ</t>
    </rPh>
    <phoneticPr fontId="1"/>
  </si>
  <si>
    <t>メモ</t>
    <phoneticPr fontId="1"/>
  </si>
  <si>
    <t xml:space="preserve"> </t>
    <phoneticPr fontId="1"/>
  </si>
  <si>
    <t>124（234％）</t>
    <phoneticPr fontId="1"/>
  </si>
  <si>
    <t>７４（１３７％）</t>
    <phoneticPr fontId="1"/>
  </si>
  <si>
    <t>112（184％）</t>
    <phoneticPr fontId="1"/>
  </si>
  <si>
    <t>１２８（１６２％）</t>
    <phoneticPr fontId="1"/>
  </si>
  <si>
    <t>・地方公営企業会計制度の変更に伴い、
　市場事業費用、収益ともに増加。
・単年度損益は、市場事業費用の伸びが大きく
　計画と比べ1千4百万円マイナス。
・資金ベース（現金収支のみ）では、計画と比べ
　1億5百万円プラス。</t>
    <rPh sb="27" eb="29">
      <t>シュウエキ</t>
    </rPh>
    <rPh sb="32" eb="34">
      <t>ゾウカ</t>
    </rPh>
    <rPh sb="37" eb="40">
      <t>タンネンド</t>
    </rPh>
    <rPh sb="40" eb="42">
      <t>ソンエキ</t>
    </rPh>
    <rPh sb="44" eb="46">
      <t>シジョウ</t>
    </rPh>
    <rPh sb="46" eb="48">
      <t>ジギョウ</t>
    </rPh>
    <rPh sb="48" eb="50">
      <t>ヒヨウ</t>
    </rPh>
    <rPh sb="51" eb="52">
      <t>ノ</t>
    </rPh>
    <rPh sb="54" eb="55">
      <t>オオ</t>
    </rPh>
    <rPh sb="59" eb="61">
      <t>ケイカク</t>
    </rPh>
    <rPh sb="62" eb="63">
      <t>ヒ</t>
    </rPh>
    <rPh sb="69" eb="70">
      <t>エン</t>
    </rPh>
    <rPh sb="77" eb="79">
      <t>シキン</t>
    </rPh>
    <rPh sb="83" eb="85">
      <t>ゲンキン</t>
    </rPh>
    <rPh sb="85" eb="87">
      <t>シュウシ</t>
    </rPh>
    <rPh sb="93" eb="95">
      <t>ケイカク</t>
    </rPh>
    <rPh sb="96" eb="97">
      <t>クラ</t>
    </rPh>
    <rPh sb="101" eb="102">
      <t>オク</t>
    </rPh>
    <rPh sb="103" eb="104">
      <t>ヒャク</t>
    </rPh>
    <phoneticPr fontId="1"/>
  </si>
  <si>
    <t>26年度は、うち３９百万円を市場に寄付。活性化に大きく貢献</t>
    <rPh sb="2" eb="4">
      <t>ネンド</t>
    </rPh>
    <rPh sb="10" eb="13">
      <t>ヒャクマンエン</t>
    </rPh>
    <rPh sb="14" eb="16">
      <t>シジョウ</t>
    </rPh>
    <rPh sb="17" eb="19">
      <t>キフ</t>
    </rPh>
    <rPh sb="20" eb="23">
      <t>カッセイカ</t>
    </rPh>
    <rPh sb="24" eb="25">
      <t>オオ</t>
    </rPh>
    <rPh sb="27" eb="29">
      <t>コウケン</t>
    </rPh>
    <phoneticPr fontId="1"/>
  </si>
  <si>
    <t>26年度実績</t>
    <rPh sb="2" eb="3">
      <t>ネン</t>
    </rPh>
    <rPh sb="3" eb="4">
      <t>ド</t>
    </rPh>
    <rPh sb="4" eb="6">
      <t>ジッセキ</t>
    </rPh>
    <phoneticPr fontId="1"/>
  </si>
  <si>
    <t>①場内冷蔵庫の改修と施設整備の実施</t>
    <rPh sb="1" eb="3">
      <t>ジョウナイ</t>
    </rPh>
    <rPh sb="3" eb="6">
      <t>レイゾウコ</t>
    </rPh>
    <rPh sb="7" eb="9">
      <t>カイシュウ</t>
    </rPh>
    <rPh sb="10" eb="12">
      <t>シセツ</t>
    </rPh>
    <rPh sb="12" eb="14">
      <t>セイビ</t>
    </rPh>
    <rPh sb="15" eb="17">
      <t>ジッシ</t>
    </rPh>
    <phoneticPr fontId="1"/>
  </si>
  <si>
    <t>③場内冷蔵庫の賃料見直し</t>
    <rPh sb="1" eb="3">
      <t>ジョウナイ</t>
    </rPh>
    <rPh sb="3" eb="6">
      <t>レイゾウコ</t>
    </rPh>
    <rPh sb="7" eb="9">
      <t>チンリョウ</t>
    </rPh>
    <rPh sb="9" eb="11">
      <t>ミナオ</t>
    </rPh>
    <phoneticPr fontId="1"/>
  </si>
  <si>
    <t>27年度</t>
    <rPh sb="2" eb="4">
      <t>ネンド</t>
    </rPh>
    <phoneticPr fontId="1"/>
  </si>
  <si>
    <t>27年度</t>
    <rPh sb="2" eb="4">
      <t>ネンド</t>
    </rPh>
    <phoneticPr fontId="1"/>
  </si>
  <si>
    <t>今後の取組み</t>
    <rPh sb="0" eb="2">
      <t>コンゴ</t>
    </rPh>
    <rPh sb="3" eb="5">
      <t>トリク</t>
    </rPh>
    <phoneticPr fontId="1"/>
  </si>
  <si>
    <t>卸売業者及び仲卸業者に対する検査・経営指導等の実施</t>
    <phoneticPr fontId="1"/>
  </si>
  <si>
    <t>進捗状況　（◎/○/△/×）</t>
    <rPh sb="0" eb="2">
      <t>シンチョク</t>
    </rPh>
    <rPh sb="2" eb="4">
      <t>ジョウキョウ</t>
    </rPh>
    <phoneticPr fontId="1"/>
  </si>
  <si>
    <t>○</t>
    <phoneticPr fontId="1"/>
  </si>
  <si>
    <t>◎</t>
    <phoneticPr fontId="1"/>
  </si>
  <si>
    <t>今年度新たにイオンで定期的な市場まつりが始まった。また阪神梅田本店では当市場が全面的に協力して「魚食普及月間」を開催した。</t>
    <rPh sb="0" eb="3">
      <t>コンネンド</t>
    </rPh>
    <rPh sb="3" eb="4">
      <t>アラ</t>
    </rPh>
    <rPh sb="10" eb="13">
      <t>テイキテキ</t>
    </rPh>
    <rPh sb="14" eb="16">
      <t>シジョウ</t>
    </rPh>
    <rPh sb="20" eb="21">
      <t>ハジ</t>
    </rPh>
    <rPh sb="27" eb="29">
      <t>ハンシン</t>
    </rPh>
    <rPh sb="29" eb="31">
      <t>ウメダ</t>
    </rPh>
    <rPh sb="31" eb="33">
      <t>ホンテン</t>
    </rPh>
    <rPh sb="35" eb="36">
      <t>トウ</t>
    </rPh>
    <rPh sb="36" eb="38">
      <t>シジョウ</t>
    </rPh>
    <rPh sb="39" eb="42">
      <t>ゼンメンテキ</t>
    </rPh>
    <rPh sb="43" eb="45">
      <t>キョウリョク</t>
    </rPh>
    <rPh sb="48" eb="49">
      <t>ギョ</t>
    </rPh>
    <rPh sb="49" eb="50">
      <t>ショク</t>
    </rPh>
    <rPh sb="50" eb="52">
      <t>フキュウ</t>
    </rPh>
    <rPh sb="52" eb="54">
      <t>ゲッカン</t>
    </rPh>
    <rPh sb="56" eb="58">
      <t>カイサイ</t>
    </rPh>
    <phoneticPr fontId="1"/>
  </si>
  <si>
    <t>４産地、バイヤー３社からのレシピ開発や売り場提案などの要望をかなえるため、大学と連携した。</t>
    <rPh sb="16" eb="18">
      <t>カイハツ</t>
    </rPh>
    <rPh sb="19" eb="20">
      <t>ウ</t>
    </rPh>
    <rPh sb="21" eb="22">
      <t>バ</t>
    </rPh>
    <rPh sb="22" eb="24">
      <t>テイアン</t>
    </rPh>
    <rPh sb="27" eb="29">
      <t>ヨウボウ</t>
    </rPh>
    <rPh sb="37" eb="39">
      <t>ダイガク</t>
    </rPh>
    <rPh sb="40" eb="42">
      <t>レンケイ</t>
    </rPh>
    <phoneticPr fontId="1"/>
  </si>
  <si>
    <t>商品の掲載に加えて、ネットを活用して市場のイベントや取り組みを紹介し、市場のＰＲ、販売促進につなげる。</t>
    <rPh sb="0" eb="2">
      <t>ショウヒン</t>
    </rPh>
    <rPh sb="3" eb="5">
      <t>ケイサイ</t>
    </rPh>
    <rPh sb="6" eb="7">
      <t>クワ</t>
    </rPh>
    <rPh sb="14" eb="16">
      <t>カツヨウ</t>
    </rPh>
    <rPh sb="18" eb="20">
      <t>シジョウ</t>
    </rPh>
    <rPh sb="26" eb="27">
      <t>ト</t>
    </rPh>
    <rPh sb="28" eb="29">
      <t>ク</t>
    </rPh>
    <rPh sb="31" eb="33">
      <t>ショウカイ</t>
    </rPh>
    <rPh sb="35" eb="37">
      <t>シジョウ</t>
    </rPh>
    <rPh sb="41" eb="43">
      <t>ハンバイ</t>
    </rPh>
    <rPh sb="43" eb="45">
      <t>ソクシン</t>
    </rPh>
    <phoneticPr fontId="1"/>
  </si>
  <si>
    <t xml:space="preserve">廃業　　青果３業者、水産４業者
</t>
    <rPh sb="10" eb="12">
      <t>スイサン</t>
    </rPh>
    <rPh sb="13" eb="15">
      <t>ギョウシャ</t>
    </rPh>
    <phoneticPr fontId="1"/>
  </si>
  <si>
    <t>平成26年度に策定済み。NEXCO西日本と連携策について協議した。</t>
    <rPh sb="0" eb="2">
      <t>ヘイセイ</t>
    </rPh>
    <rPh sb="4" eb="6">
      <t>ネンド</t>
    </rPh>
    <rPh sb="7" eb="9">
      <t>サクテイ</t>
    </rPh>
    <rPh sb="9" eb="10">
      <t>ズ</t>
    </rPh>
    <rPh sb="17" eb="18">
      <t>ニシ</t>
    </rPh>
    <rPh sb="18" eb="20">
      <t>ニホン</t>
    </rPh>
    <rPh sb="21" eb="23">
      <t>レンケイ</t>
    </rPh>
    <rPh sb="23" eb="24">
      <t>サク</t>
    </rPh>
    <rPh sb="28" eb="30">
      <t>キョウギ</t>
    </rPh>
    <phoneticPr fontId="1"/>
  </si>
  <si>
    <t>食品流通センターと市場が一体となって、11/15に市場開放デーを開催した。
3万人を超える来場者があり大盛況だった。</t>
    <rPh sb="0" eb="2">
      <t>ショクヒン</t>
    </rPh>
    <rPh sb="2" eb="4">
      <t>リュウツウ</t>
    </rPh>
    <rPh sb="9" eb="11">
      <t>シジョウ</t>
    </rPh>
    <rPh sb="12" eb="14">
      <t>イッタイ</t>
    </rPh>
    <rPh sb="25" eb="27">
      <t>シジョウ</t>
    </rPh>
    <rPh sb="27" eb="29">
      <t>カイホウ</t>
    </rPh>
    <rPh sb="32" eb="34">
      <t>カイサイ</t>
    </rPh>
    <rPh sb="39" eb="41">
      <t>マンニン</t>
    </rPh>
    <rPh sb="42" eb="43">
      <t>コ</t>
    </rPh>
    <rPh sb="45" eb="48">
      <t>ライジョウシャ</t>
    </rPh>
    <rPh sb="51" eb="54">
      <t>ダイセイキョウ</t>
    </rPh>
    <phoneticPr fontId="1"/>
  </si>
  <si>
    <t xml:space="preserve">
○青果部　卸売業者　2社</t>
    <rPh sb="2" eb="4">
      <t>セイカ</t>
    </rPh>
    <rPh sb="4" eb="5">
      <t>ブ</t>
    </rPh>
    <rPh sb="6" eb="8">
      <t>オロシウリ</t>
    </rPh>
    <rPh sb="8" eb="10">
      <t>ギョウシャ</t>
    </rPh>
    <rPh sb="12" eb="13">
      <t>シャ</t>
    </rPh>
    <phoneticPr fontId="1"/>
  </si>
  <si>
    <t xml:space="preserve">
○水産物部　卸売業者　2社
</t>
    <rPh sb="2" eb="5">
      <t>スイサンブツ</t>
    </rPh>
    <rPh sb="5" eb="6">
      <t>ブ</t>
    </rPh>
    <rPh sb="7" eb="9">
      <t>オロシウリ</t>
    </rPh>
    <rPh sb="9" eb="11">
      <t>ギョウシャ</t>
    </rPh>
    <phoneticPr fontId="1"/>
  </si>
  <si>
    <t>①通常検査　　　青果7社　　　水産7社　　計14社
②経営面談　　　青果１社　　 水産２社　　計３社</t>
    <rPh sb="37" eb="38">
      <t>シャ</t>
    </rPh>
    <phoneticPr fontId="1"/>
  </si>
  <si>
    <t>①通常検査　　　青果7社　　　水産7社　　計14社
②経営面談　　　新たな財務基準該当業者</t>
    <rPh sb="34" eb="35">
      <t>アラ</t>
    </rPh>
    <rPh sb="37" eb="39">
      <t>ザイム</t>
    </rPh>
    <rPh sb="39" eb="41">
      <t>キジュン</t>
    </rPh>
    <rPh sb="41" eb="43">
      <t>ガイトウ</t>
    </rPh>
    <rPh sb="43" eb="45">
      <t>ギョウシャ</t>
    </rPh>
    <phoneticPr fontId="1"/>
  </si>
  <si>
    <t xml:space="preserve">
①青果２６社　　水産２４社　　計５０社
</t>
    <rPh sb="13" eb="14">
      <t>シャ</t>
    </rPh>
    <phoneticPr fontId="1"/>
  </si>
  <si>
    <t xml:space="preserve">
①青果１０社　　　水産１６社　　　計２６社
</t>
    <phoneticPr fontId="1"/>
  </si>
  <si>
    <t>【平成２７年度の実績】</t>
    <rPh sb="1" eb="3">
      <t>ヘイセイ</t>
    </rPh>
    <rPh sb="5" eb="7">
      <t>ネンド</t>
    </rPh>
    <rPh sb="8" eb="10">
      <t>ジッセキ</t>
    </rPh>
    <phoneticPr fontId="1"/>
  </si>
  <si>
    <t>27年度実績</t>
    <rPh sb="2" eb="3">
      <t>ネン</t>
    </rPh>
    <rPh sb="3" eb="4">
      <t>ド</t>
    </rPh>
    <rPh sb="4" eb="6">
      <t>ジッセキ</t>
    </rPh>
    <phoneticPr fontId="1"/>
  </si>
  <si>
    <t>◎</t>
    <phoneticPr fontId="1"/>
  </si>
  <si>
    <t>○</t>
    <phoneticPr fontId="1"/>
  </si>
  <si>
    <t>△</t>
    <phoneticPr fontId="1"/>
  </si>
  <si>
    <t>大阪府をはじめ農政所管課と連携し、出荷者の掘り起しを図る。</t>
    <rPh sb="0" eb="3">
      <t>オオサカフ</t>
    </rPh>
    <rPh sb="7" eb="9">
      <t>ノウセイ</t>
    </rPh>
    <rPh sb="8" eb="9">
      <t>シュウノウ</t>
    </rPh>
    <rPh sb="9" eb="11">
      <t>ショカン</t>
    </rPh>
    <rPh sb="11" eb="12">
      <t>カ</t>
    </rPh>
    <rPh sb="13" eb="15">
      <t>レンケイ</t>
    </rPh>
    <rPh sb="17" eb="20">
      <t>シュッカシャ</t>
    </rPh>
    <rPh sb="21" eb="22">
      <t>ホ</t>
    </rPh>
    <rPh sb="23" eb="24">
      <t>オコ</t>
    </rPh>
    <rPh sb="26" eb="27">
      <t>ハカ</t>
    </rPh>
    <phoneticPr fontId="1"/>
  </si>
  <si>
    <t>鍼灸院を新たに誘致した（H２８．１．１８オープン）</t>
    <rPh sb="0" eb="2">
      <t>シンキュウ</t>
    </rPh>
    <rPh sb="2" eb="3">
      <t>イン</t>
    </rPh>
    <rPh sb="4" eb="5">
      <t>アラ</t>
    </rPh>
    <rPh sb="7" eb="9">
      <t>ユウチ</t>
    </rPh>
    <phoneticPr fontId="1"/>
  </si>
  <si>
    <t>デフロストタンクの改修工事を行う。</t>
  </si>
  <si>
    <t>場内ニーズを把握しながら定温流通施設や加工施設の整備を促進する。</t>
  </si>
  <si>
    <t>引き続き経営体質の強化を進めていく。</t>
  </si>
  <si>
    <t>管理棟1階～4階（8ヶ所）の改修を行う。</t>
    <rPh sb="0" eb="2">
      <t>カンリ</t>
    </rPh>
    <rPh sb="2" eb="3">
      <t>トウ</t>
    </rPh>
    <rPh sb="4" eb="5">
      <t>カイ</t>
    </rPh>
    <rPh sb="7" eb="8">
      <t>カイ</t>
    </rPh>
    <rPh sb="11" eb="12">
      <t>ショ</t>
    </rPh>
    <rPh sb="14" eb="16">
      <t>カイシュウ</t>
    </rPh>
    <rPh sb="17" eb="18">
      <t>オコナ</t>
    </rPh>
    <phoneticPr fontId="1"/>
  </si>
  <si>
    <t>生ごみ（青果くず、魚あら）及び発泡スチロールを外部の施設でリサイクル処理した。
・ごみ焼却量　　　　　　5,952ｔ（H26 6,099ｔ）
・生ごみリサイクル量　1,933ｔ（H26 2,334ｔ）
・発泡スチロール量　　182ｔ（H26 195ｔ）</t>
    <rPh sb="0" eb="1">
      <t>ナマ</t>
    </rPh>
    <rPh sb="4" eb="6">
      <t>セイカ</t>
    </rPh>
    <rPh sb="9" eb="10">
      <t>ギョ</t>
    </rPh>
    <rPh sb="13" eb="14">
      <t>オヨ</t>
    </rPh>
    <rPh sb="15" eb="17">
      <t>ハッポウ</t>
    </rPh>
    <rPh sb="23" eb="25">
      <t>ガイブ</t>
    </rPh>
    <rPh sb="26" eb="28">
      <t>シセツ</t>
    </rPh>
    <rPh sb="34" eb="36">
      <t>ショリ</t>
    </rPh>
    <rPh sb="43" eb="45">
      <t>ショウキャク</t>
    </rPh>
    <rPh sb="45" eb="46">
      <t>リョウ</t>
    </rPh>
    <rPh sb="72" eb="73">
      <t>ナマ</t>
    </rPh>
    <rPh sb="80" eb="81">
      <t>リョウ</t>
    </rPh>
    <rPh sb="102" eb="104">
      <t>ハッポウ</t>
    </rPh>
    <rPh sb="109" eb="110">
      <t>リョウ</t>
    </rPh>
    <phoneticPr fontId="1"/>
  </si>
  <si>
    <t>引き続き生ごみ及び発泡スチロールを外部でリサイクル処理する。
ごみの分別を強化する為に卸売場に新たに分別用ごみ箱を設置し場内業者に分別の推進を行う。</t>
    <rPh sb="0" eb="1">
      <t>ヒ</t>
    </rPh>
    <rPh sb="2" eb="3">
      <t>ツヅ</t>
    </rPh>
    <rPh sb="4" eb="5">
      <t>ナマ</t>
    </rPh>
    <rPh sb="7" eb="8">
      <t>オヨ</t>
    </rPh>
    <rPh sb="9" eb="11">
      <t>ハッポウ</t>
    </rPh>
    <rPh sb="17" eb="19">
      <t>ガイブ</t>
    </rPh>
    <rPh sb="25" eb="27">
      <t>ショリ</t>
    </rPh>
    <rPh sb="34" eb="36">
      <t>ブンベツ</t>
    </rPh>
    <rPh sb="37" eb="39">
      <t>キョウカ</t>
    </rPh>
    <rPh sb="41" eb="42">
      <t>タメ</t>
    </rPh>
    <rPh sb="43" eb="44">
      <t>オロシ</t>
    </rPh>
    <rPh sb="44" eb="46">
      <t>ウリバ</t>
    </rPh>
    <rPh sb="47" eb="48">
      <t>アラ</t>
    </rPh>
    <rPh sb="50" eb="52">
      <t>ブンベツ</t>
    </rPh>
    <rPh sb="52" eb="53">
      <t>ヨウ</t>
    </rPh>
    <rPh sb="55" eb="56">
      <t>バコ</t>
    </rPh>
    <rPh sb="57" eb="59">
      <t>セッチ</t>
    </rPh>
    <rPh sb="60" eb="62">
      <t>ジョウナイ</t>
    </rPh>
    <rPh sb="62" eb="64">
      <t>ギョウシャ</t>
    </rPh>
    <rPh sb="65" eb="67">
      <t>ブンベツ</t>
    </rPh>
    <rPh sb="68" eb="70">
      <t>スイシン</t>
    </rPh>
    <rPh sb="71" eb="72">
      <t>オコナ</t>
    </rPh>
    <phoneticPr fontId="1"/>
  </si>
  <si>
    <t xml:space="preserve">
・カラスの捕獲を年15回実施（捕獲数239羽）
・そ族の青果エリアでの生息及び侵入調査業務を実施
</t>
    <rPh sb="6" eb="8">
      <t>ホカク</t>
    </rPh>
    <rPh sb="9" eb="10">
      <t>ネン</t>
    </rPh>
    <rPh sb="10" eb="11">
      <t>ゼンネン</t>
    </rPh>
    <rPh sb="12" eb="13">
      <t>カイ</t>
    </rPh>
    <rPh sb="13" eb="15">
      <t>ジッシ</t>
    </rPh>
    <rPh sb="16" eb="18">
      <t>ホカク</t>
    </rPh>
    <rPh sb="18" eb="19">
      <t>スウ</t>
    </rPh>
    <rPh sb="22" eb="23">
      <t>ハ</t>
    </rPh>
    <rPh sb="47" eb="49">
      <t>ジッシ</t>
    </rPh>
    <phoneticPr fontId="1"/>
  </si>
  <si>
    <t>青果棟第１電気室の改修を実施する。</t>
    <rPh sb="0" eb="2">
      <t>セイカ</t>
    </rPh>
    <rPh sb="2" eb="3">
      <t>トウ</t>
    </rPh>
    <rPh sb="3" eb="4">
      <t>ダイ</t>
    </rPh>
    <rPh sb="5" eb="7">
      <t>デンキ</t>
    </rPh>
    <rPh sb="7" eb="8">
      <t>シツ</t>
    </rPh>
    <rPh sb="9" eb="11">
      <t>カイシュウ</t>
    </rPh>
    <rPh sb="12" eb="14">
      <t>ジッシ</t>
    </rPh>
    <phoneticPr fontId="1"/>
  </si>
  <si>
    <t>市場周辺の違法駐車等に対して、関係行政機関（茨木警察、府茨木土木事務所、茨木市等）と共同で交通安全啓発活動の実施した。</t>
    <rPh sb="0" eb="2">
      <t>イチバ</t>
    </rPh>
    <rPh sb="2" eb="4">
      <t>シュウヘン</t>
    </rPh>
    <rPh sb="11" eb="12">
      <t>タイ</t>
    </rPh>
    <rPh sb="15" eb="17">
      <t>カンケイ</t>
    </rPh>
    <rPh sb="17" eb="19">
      <t>ギョウセイ</t>
    </rPh>
    <rPh sb="19" eb="21">
      <t>キカン</t>
    </rPh>
    <rPh sb="22" eb="24">
      <t>イバラキ</t>
    </rPh>
    <rPh sb="24" eb="26">
      <t>ケイサツ</t>
    </rPh>
    <rPh sb="27" eb="28">
      <t>フ</t>
    </rPh>
    <rPh sb="28" eb="30">
      <t>イバラキ</t>
    </rPh>
    <rPh sb="30" eb="32">
      <t>ドボク</t>
    </rPh>
    <rPh sb="32" eb="34">
      <t>ジム</t>
    </rPh>
    <rPh sb="34" eb="35">
      <t>ショ</t>
    </rPh>
    <rPh sb="36" eb="39">
      <t>イバラキシ</t>
    </rPh>
    <rPh sb="39" eb="40">
      <t>トウ</t>
    </rPh>
    <rPh sb="42" eb="44">
      <t>キョウドウ</t>
    </rPh>
    <phoneticPr fontId="1"/>
  </si>
  <si>
    <t>引き続き、違法駐車・迷惑駐車の改善を図るため、関係行政機関等と協議を続ける。</t>
    <rPh sb="0" eb="1">
      <t>ヒ</t>
    </rPh>
    <rPh sb="2" eb="3">
      <t>ツヅ</t>
    </rPh>
    <rPh sb="5" eb="7">
      <t>イホウ</t>
    </rPh>
    <rPh sb="7" eb="9">
      <t>チュウシャ</t>
    </rPh>
    <rPh sb="10" eb="12">
      <t>メイワク</t>
    </rPh>
    <rPh sb="12" eb="14">
      <t>チュウシャ</t>
    </rPh>
    <rPh sb="15" eb="17">
      <t>カイゼン</t>
    </rPh>
    <rPh sb="18" eb="19">
      <t>ハカ</t>
    </rPh>
    <rPh sb="23" eb="25">
      <t>カンケイ</t>
    </rPh>
    <rPh sb="25" eb="27">
      <t>ギョウセイ</t>
    </rPh>
    <rPh sb="27" eb="29">
      <t>キカン</t>
    </rPh>
    <rPh sb="29" eb="30">
      <t>トウ</t>
    </rPh>
    <rPh sb="31" eb="33">
      <t>キョウギ</t>
    </rPh>
    <rPh sb="34" eb="35">
      <t>ツヅ</t>
    </rPh>
    <phoneticPr fontId="1"/>
  </si>
  <si>
    <t>当該施設の耐震工事は完了。</t>
    <rPh sb="0" eb="2">
      <t>トウガイ</t>
    </rPh>
    <rPh sb="2" eb="4">
      <t>シセツ</t>
    </rPh>
    <rPh sb="5" eb="7">
      <t>タイシン</t>
    </rPh>
    <rPh sb="7" eb="9">
      <t>コウジ</t>
    </rPh>
    <rPh sb="10" eb="12">
      <t>カンリョウ</t>
    </rPh>
    <phoneticPr fontId="1"/>
  </si>
  <si>
    <t>非常用自家発電機設備改修工事を行った。</t>
  </si>
  <si>
    <t>燃料電池施設の安定的な運用に向けて、設置会社との協議を続ける。</t>
    <rPh sb="0" eb="2">
      <t>ネンリョウ</t>
    </rPh>
    <rPh sb="2" eb="4">
      <t>デンチ</t>
    </rPh>
    <rPh sb="4" eb="6">
      <t>シセツ</t>
    </rPh>
    <rPh sb="7" eb="10">
      <t>アンテイテキ</t>
    </rPh>
    <rPh sb="11" eb="13">
      <t>ウンヨウ</t>
    </rPh>
    <rPh sb="14" eb="15">
      <t>ム</t>
    </rPh>
    <rPh sb="18" eb="20">
      <t>セッチ</t>
    </rPh>
    <rPh sb="20" eb="22">
      <t>カイシャ</t>
    </rPh>
    <rPh sb="24" eb="26">
      <t>キョウギ</t>
    </rPh>
    <rPh sb="27" eb="28">
      <t>ツヅ</t>
    </rPh>
    <phoneticPr fontId="1"/>
  </si>
  <si>
    <t>水産立体駐車場Ｂ棟塗膜防水修繕工事を行う。
路上での荷捌き等の是正指導の強化を行う。</t>
    <rPh sb="0" eb="2">
      <t>スイサン</t>
    </rPh>
    <rPh sb="2" eb="4">
      <t>リッタイ</t>
    </rPh>
    <rPh sb="4" eb="7">
      <t>チュウシャジョウ</t>
    </rPh>
    <rPh sb="8" eb="9">
      <t>トウ</t>
    </rPh>
    <rPh sb="9" eb="11">
      <t>トマク</t>
    </rPh>
    <rPh sb="11" eb="13">
      <t>ボウスイ</t>
    </rPh>
    <rPh sb="13" eb="15">
      <t>シュウゼン</t>
    </rPh>
    <rPh sb="15" eb="17">
      <t>コウジ</t>
    </rPh>
    <rPh sb="18" eb="19">
      <t>オコナ</t>
    </rPh>
    <phoneticPr fontId="1"/>
  </si>
  <si>
    <t>水産卸棟Ａ１コア３階便所外３ヵ所修繕工事</t>
    <rPh sb="0" eb="2">
      <t>スイサン</t>
    </rPh>
    <rPh sb="2" eb="3">
      <t>オロシ</t>
    </rPh>
    <rPh sb="3" eb="4">
      <t>トウ</t>
    </rPh>
    <rPh sb="9" eb="10">
      <t>カイ</t>
    </rPh>
    <rPh sb="10" eb="12">
      <t>ベンジョ</t>
    </rPh>
    <rPh sb="12" eb="13">
      <t>ホカ</t>
    </rPh>
    <rPh sb="15" eb="16">
      <t>ショ</t>
    </rPh>
    <rPh sb="16" eb="18">
      <t>シュウゼン</t>
    </rPh>
    <rPh sb="18" eb="20">
      <t>コウジ</t>
    </rPh>
    <phoneticPr fontId="1"/>
  </si>
  <si>
    <t>水産卸棟Ａ１コア４階便所外３ヵ所修繕工事</t>
    <rPh sb="0" eb="2">
      <t>スイサン</t>
    </rPh>
    <rPh sb="2" eb="3">
      <t>オロシ</t>
    </rPh>
    <rPh sb="3" eb="4">
      <t>トウ</t>
    </rPh>
    <rPh sb="9" eb="10">
      <t>カイ</t>
    </rPh>
    <phoneticPr fontId="1"/>
  </si>
  <si>
    <t>青果卸棟Ａ３コア３階便所外１ヵ所修繕工事</t>
    <rPh sb="0" eb="2">
      <t>セイカ</t>
    </rPh>
    <rPh sb="2" eb="3">
      <t>オロシ</t>
    </rPh>
    <rPh sb="3" eb="4">
      <t>トウ</t>
    </rPh>
    <rPh sb="9" eb="10">
      <t>カイ</t>
    </rPh>
    <rPh sb="10" eb="12">
      <t>ベンジョ</t>
    </rPh>
    <rPh sb="12" eb="13">
      <t>ホカ</t>
    </rPh>
    <rPh sb="15" eb="16">
      <t>ショ</t>
    </rPh>
    <rPh sb="16" eb="18">
      <t>シュウゼン</t>
    </rPh>
    <rPh sb="18" eb="20">
      <t>コウジ</t>
    </rPh>
    <phoneticPr fontId="1"/>
  </si>
  <si>
    <t>青果棟近郷売場屋外便所修繕工事</t>
    <rPh sb="0" eb="2">
      <t>セイカ</t>
    </rPh>
    <rPh sb="2" eb="3">
      <t>トウ</t>
    </rPh>
    <rPh sb="3" eb="5">
      <t>キンゴウ</t>
    </rPh>
    <rPh sb="5" eb="6">
      <t>ウ</t>
    </rPh>
    <rPh sb="6" eb="7">
      <t>バ</t>
    </rPh>
    <rPh sb="7" eb="9">
      <t>オクガイ</t>
    </rPh>
    <rPh sb="9" eb="11">
      <t>ベンジョ</t>
    </rPh>
    <rPh sb="11" eb="13">
      <t>シュウゼン</t>
    </rPh>
    <rPh sb="13" eb="15">
      <t>コウジ</t>
    </rPh>
    <phoneticPr fontId="1"/>
  </si>
  <si>
    <t>水産セリ場外１ヵ所舗装改修工事</t>
    <rPh sb="0" eb="2">
      <t>スイサン</t>
    </rPh>
    <rPh sb="4" eb="5">
      <t>バ</t>
    </rPh>
    <rPh sb="5" eb="6">
      <t>ホカ</t>
    </rPh>
    <rPh sb="8" eb="9">
      <t>ショ</t>
    </rPh>
    <rPh sb="9" eb="11">
      <t>ホソウ</t>
    </rPh>
    <rPh sb="11" eb="13">
      <t>カイシュウ</t>
    </rPh>
    <rPh sb="13" eb="15">
      <t>コウジ</t>
    </rPh>
    <phoneticPr fontId="1"/>
  </si>
  <si>
    <t>10月上旬（予定）</t>
    <rPh sb="2" eb="3">
      <t>ガツ</t>
    </rPh>
    <rPh sb="3" eb="5">
      <t>ジョウジュン</t>
    </rPh>
    <rPh sb="6" eb="8">
      <t>ヨテイ</t>
    </rPh>
    <phoneticPr fontId="1"/>
  </si>
  <si>
    <t>2月下旬（予定）</t>
    <rPh sb="1" eb="2">
      <t>ガツ</t>
    </rPh>
    <rPh sb="2" eb="4">
      <t>ゲジュン</t>
    </rPh>
    <rPh sb="5" eb="7">
      <t>ヨテイ</t>
    </rPh>
    <phoneticPr fontId="1"/>
  </si>
  <si>
    <t>青果棟１階セリ場外８カ所非常放送設備改修工事</t>
  </si>
  <si>
    <t>7月下旬（予定）</t>
    <rPh sb="1" eb="2">
      <t>ガツ</t>
    </rPh>
    <rPh sb="2" eb="4">
      <t>ゲジュン</t>
    </rPh>
    <rPh sb="5" eb="7">
      <t>ヨテイ</t>
    </rPh>
    <phoneticPr fontId="1"/>
  </si>
  <si>
    <t>青果棟３階外２カ所非常放送設備修繕工事</t>
  </si>
  <si>
    <t>水産側プラットホーム庇鉄骨緊急修繕工事</t>
  </si>
  <si>
    <t>8月下旬（予定）</t>
    <rPh sb="1" eb="2">
      <t>ガツ</t>
    </rPh>
    <rPh sb="2" eb="4">
      <t>ゲジュン</t>
    </rPh>
    <rPh sb="5" eb="7">
      <t>ヨテイ</t>
    </rPh>
    <phoneticPr fontId="1"/>
  </si>
  <si>
    <t>8月（予定）</t>
    <rPh sb="1" eb="2">
      <t>ガツ</t>
    </rPh>
    <rPh sb="3" eb="5">
      <t>ヨテイ</t>
    </rPh>
    <phoneticPr fontId="1"/>
  </si>
  <si>
    <t>10月（予定）</t>
    <rPh sb="2" eb="3">
      <t>ガツ</t>
    </rPh>
    <rPh sb="4" eb="6">
      <t>ヨテイ</t>
    </rPh>
    <phoneticPr fontId="1"/>
  </si>
  <si>
    <t>青果A棟低圧幹線設備改修工事</t>
    <rPh sb="8" eb="10">
      <t>セツビ</t>
    </rPh>
    <phoneticPr fontId="1"/>
  </si>
  <si>
    <t>9月中旬（予定）</t>
    <rPh sb="1" eb="2">
      <t>ガツ</t>
    </rPh>
    <rPh sb="2" eb="4">
      <t>チュウジュン</t>
    </rPh>
    <phoneticPr fontId="1"/>
  </si>
  <si>
    <t>水産立体駐車場B棟塗膜防水改修工事</t>
    <rPh sb="9" eb="11">
      <t>トマク</t>
    </rPh>
    <rPh sb="11" eb="13">
      <t>ボウスイ</t>
    </rPh>
    <rPh sb="13" eb="15">
      <t>カイシュウ</t>
    </rPh>
    <rPh sb="15" eb="17">
      <t>コウジ</t>
    </rPh>
    <phoneticPr fontId="1"/>
  </si>
  <si>
    <t>１１月上旬（予定）</t>
    <rPh sb="2" eb="3">
      <t>ガツ</t>
    </rPh>
    <rPh sb="3" eb="5">
      <t>ジョウジュン</t>
    </rPh>
    <rPh sb="6" eb="8">
      <t>ヨテイ</t>
    </rPh>
    <phoneticPr fontId="1"/>
  </si>
  <si>
    <t>高架下冷蔵庫棟ﾃﾞﾌﾛｽﾄﾀﾝｸ更新工事</t>
  </si>
  <si>
    <t>１月上旬（予定）</t>
    <rPh sb="1" eb="2">
      <t>ガツ</t>
    </rPh>
    <rPh sb="2" eb="4">
      <t>ジョウジュン</t>
    </rPh>
    <rPh sb="5" eb="7">
      <t>ヨテイ</t>
    </rPh>
    <phoneticPr fontId="1"/>
  </si>
  <si>
    <t>引き続き提携ショップの展開等を実施する。</t>
    <rPh sb="0" eb="1">
      <t>ヒ</t>
    </rPh>
    <rPh sb="2" eb="3">
      <t>ツヅ</t>
    </rPh>
    <rPh sb="4" eb="6">
      <t>テイケイ</t>
    </rPh>
    <rPh sb="11" eb="13">
      <t>テンカイ</t>
    </rPh>
    <rPh sb="13" eb="14">
      <t>ナド</t>
    </rPh>
    <rPh sb="15" eb="17">
      <t>ジッシ</t>
    </rPh>
    <phoneticPr fontId="1"/>
  </si>
  <si>
    <t>「大阪府中央卸売市場市場まつり」を３３日にわたって開催した。
開催店舗：松坂屋高槻店、近鉄奈良店、
             大丸梅田店、イオン他</t>
    <rPh sb="1" eb="4">
      <t>オオサカフ</t>
    </rPh>
    <rPh sb="4" eb="6">
      <t>チュウオウ</t>
    </rPh>
    <rPh sb="6" eb="8">
      <t>オロシウリ</t>
    </rPh>
    <rPh sb="8" eb="10">
      <t>シジョウ</t>
    </rPh>
    <rPh sb="10" eb="12">
      <t>シジョウ</t>
    </rPh>
    <rPh sb="19" eb="20">
      <t>ニチ</t>
    </rPh>
    <rPh sb="25" eb="27">
      <t>カイサイ</t>
    </rPh>
    <rPh sb="31" eb="33">
      <t>カイサイ</t>
    </rPh>
    <rPh sb="33" eb="35">
      <t>テンポ</t>
    </rPh>
    <rPh sb="36" eb="39">
      <t>マツザカヤ</t>
    </rPh>
    <rPh sb="39" eb="42">
      <t>タカツキテン</t>
    </rPh>
    <rPh sb="43" eb="48">
      <t>キンテツナラテン</t>
    </rPh>
    <rPh sb="63" eb="65">
      <t>ダイマル</t>
    </rPh>
    <rPh sb="65" eb="68">
      <t>ウメダテン</t>
    </rPh>
    <rPh sb="72" eb="73">
      <t>ホカ</t>
    </rPh>
    <phoneticPr fontId="1"/>
  </si>
  <si>
    <t>引き続き市場の集荷力を高めるため、産地と情報交換できる場を設ける。</t>
    <rPh sb="0" eb="1">
      <t>ヒ</t>
    </rPh>
    <rPh sb="2" eb="3">
      <t>ツヅ</t>
    </rPh>
    <rPh sb="4" eb="6">
      <t>シジョウ</t>
    </rPh>
    <rPh sb="7" eb="9">
      <t>シュウカ</t>
    </rPh>
    <rPh sb="9" eb="10">
      <t>チカラ</t>
    </rPh>
    <rPh sb="11" eb="12">
      <t>タカ</t>
    </rPh>
    <rPh sb="17" eb="19">
      <t>サンチ</t>
    </rPh>
    <rPh sb="20" eb="22">
      <t>ジョウホウ</t>
    </rPh>
    <rPh sb="22" eb="24">
      <t>コウカン</t>
    </rPh>
    <rPh sb="27" eb="28">
      <t>バ</t>
    </rPh>
    <rPh sb="29" eb="30">
      <t>モウ</t>
    </rPh>
    <phoneticPr fontId="1"/>
  </si>
  <si>
    <t>総持寺駅前に市場のアンテナショップがオープンした。
H27ネットショップ掲載件数　青果110件、水産86件</t>
    <rPh sb="0" eb="3">
      <t>ソウジジ</t>
    </rPh>
    <rPh sb="3" eb="5">
      <t>エキマエ</t>
    </rPh>
    <rPh sb="6" eb="8">
      <t>シジョウ</t>
    </rPh>
    <rPh sb="36" eb="38">
      <t>ケイサイ</t>
    </rPh>
    <rPh sb="38" eb="40">
      <t>ケンスウ</t>
    </rPh>
    <rPh sb="41" eb="43">
      <t>セイカ</t>
    </rPh>
    <rPh sb="46" eb="47">
      <t>ケン</t>
    </rPh>
    <rPh sb="48" eb="50">
      <t>スイサン</t>
    </rPh>
    <rPh sb="52" eb="53">
      <t>ケン</t>
    </rPh>
    <phoneticPr fontId="1"/>
  </si>
  <si>
    <t>売買参加者は、廃業により３業者の減少となった。</t>
    <rPh sb="0" eb="2">
      <t>バイバイ</t>
    </rPh>
    <rPh sb="2" eb="5">
      <t>サンカシャ</t>
    </rPh>
    <rPh sb="7" eb="9">
      <t>ハイギョウ</t>
    </rPh>
    <rPh sb="13" eb="15">
      <t>ギョウシャ</t>
    </rPh>
    <rPh sb="16" eb="18">
      <t>ゲンショウ</t>
    </rPh>
    <phoneticPr fontId="1"/>
  </si>
  <si>
    <t>経営分析結果を基に仲卸検査時に助言することにより経営体質の強化を支援する。</t>
    <rPh sb="0" eb="2">
      <t>ケイエイ</t>
    </rPh>
    <rPh sb="2" eb="4">
      <t>ブンセキ</t>
    </rPh>
    <rPh sb="4" eb="6">
      <t>ケッカ</t>
    </rPh>
    <rPh sb="7" eb="8">
      <t>モト</t>
    </rPh>
    <rPh sb="9" eb="10">
      <t>ナカ</t>
    </rPh>
    <rPh sb="10" eb="11">
      <t>オロシ</t>
    </rPh>
    <rPh sb="11" eb="13">
      <t>ケンサ</t>
    </rPh>
    <rPh sb="13" eb="14">
      <t>ジ</t>
    </rPh>
    <rPh sb="15" eb="17">
      <t>ジョゲン</t>
    </rPh>
    <rPh sb="32" eb="34">
      <t>シエン</t>
    </rPh>
    <phoneticPr fontId="1"/>
  </si>
  <si>
    <t xml:space="preserve"> </t>
    <phoneticPr fontId="1"/>
  </si>
  <si>
    <t xml:space="preserve"> </t>
    <phoneticPr fontId="1"/>
  </si>
  <si>
    <t>　</t>
    <phoneticPr fontId="1"/>
  </si>
  <si>
    <t>　</t>
    <phoneticPr fontId="1"/>
  </si>
  <si>
    <t>（開設者会計と指定管理者会計の合算、納付金は計上せず）</t>
    <phoneticPr fontId="1"/>
  </si>
  <si>
    <t xml:space="preserve"> </t>
    <phoneticPr fontId="1"/>
  </si>
  <si>
    <t>27年度決算</t>
    <rPh sb="2" eb="3">
      <t>ネン</t>
    </rPh>
    <rPh sb="3" eb="4">
      <t>ド</t>
    </rPh>
    <rPh sb="4" eb="6">
      <t>ケッサン</t>
    </rPh>
    <phoneticPr fontId="1"/>
  </si>
  <si>
    <t>取扱金額の増加</t>
    <rPh sb="0" eb="2">
      <t>トリアツカイ</t>
    </rPh>
    <rPh sb="2" eb="4">
      <t>キンガク</t>
    </rPh>
    <rPh sb="5" eb="7">
      <t>ゾウカ</t>
    </rPh>
    <phoneticPr fontId="1"/>
  </si>
  <si>
    <t>施設利用面積の増加</t>
    <rPh sb="0" eb="2">
      <t>シセツ</t>
    </rPh>
    <rPh sb="2" eb="4">
      <t>リヨウ</t>
    </rPh>
    <rPh sb="4" eb="6">
      <t>メンセキ</t>
    </rPh>
    <rPh sb="7" eb="9">
      <t>ゾウカ</t>
    </rPh>
    <phoneticPr fontId="1"/>
  </si>
  <si>
    <t>企業債支払利息の減少</t>
    <rPh sb="0" eb="2">
      <t>キギョウ</t>
    </rPh>
    <rPh sb="2" eb="3">
      <t>サイ</t>
    </rPh>
    <rPh sb="3" eb="5">
      <t>シハライ</t>
    </rPh>
    <rPh sb="5" eb="7">
      <t>リソク</t>
    </rPh>
    <rPh sb="8" eb="10">
      <t>ゲンショウ</t>
    </rPh>
    <phoneticPr fontId="1"/>
  </si>
  <si>
    <t xml:space="preserve"> </t>
    <phoneticPr fontId="1"/>
  </si>
  <si>
    <t>・地方公営企業会計制度の変更に伴い、
　市場事業費用、収益ともに増加。
・単年度損益は、市場事業費用の伸びが大きく
　計画と比べ4千2百万円マイナス。
・資金ベース（現金収支のみ）では、計画と比べ
　1億3千3百万円マイナス。</t>
    <rPh sb="27" eb="29">
      <t>シュウエキ</t>
    </rPh>
    <rPh sb="32" eb="34">
      <t>ゾウカ</t>
    </rPh>
    <rPh sb="37" eb="40">
      <t>タンネンド</t>
    </rPh>
    <rPh sb="40" eb="42">
      <t>ソンエキ</t>
    </rPh>
    <rPh sb="44" eb="46">
      <t>シジョウ</t>
    </rPh>
    <rPh sb="46" eb="48">
      <t>ジギョウ</t>
    </rPh>
    <rPh sb="48" eb="50">
      <t>ヒヨウ</t>
    </rPh>
    <rPh sb="51" eb="52">
      <t>ノ</t>
    </rPh>
    <rPh sb="54" eb="55">
      <t>オオ</t>
    </rPh>
    <rPh sb="59" eb="61">
      <t>ケイカク</t>
    </rPh>
    <rPh sb="62" eb="63">
      <t>ヒ</t>
    </rPh>
    <rPh sb="69" eb="70">
      <t>エン</t>
    </rPh>
    <rPh sb="77" eb="79">
      <t>シキン</t>
    </rPh>
    <rPh sb="83" eb="85">
      <t>ゲンキン</t>
    </rPh>
    <rPh sb="85" eb="87">
      <t>シュウシ</t>
    </rPh>
    <rPh sb="93" eb="95">
      <t>ケイカク</t>
    </rPh>
    <rPh sb="96" eb="97">
      <t>クラ</t>
    </rPh>
    <rPh sb="101" eb="102">
      <t>オク</t>
    </rPh>
    <phoneticPr fontId="1"/>
  </si>
  <si>
    <t>27年度決算</t>
    <rPh sb="2" eb="4">
      <t>ネンド</t>
    </rPh>
    <rPh sb="4" eb="6">
      <t>ケッサン</t>
    </rPh>
    <phoneticPr fontId="1"/>
  </si>
  <si>
    <t>修　　繕　　費</t>
    <rPh sb="0" eb="1">
      <t>オサム</t>
    </rPh>
    <rPh sb="3" eb="4">
      <t>ゼン</t>
    </rPh>
    <rPh sb="6" eb="7">
      <t>ヒ</t>
    </rPh>
    <phoneticPr fontId="1"/>
  </si>
  <si>
    <t>施設の維持・補修に大きく貢献</t>
    <rPh sb="0" eb="1">
      <t>シセツ</t>
    </rPh>
    <rPh sb="2" eb="4">
      <t>イジ</t>
    </rPh>
    <rPh sb="5" eb="7">
      <t>ホシュウ</t>
    </rPh>
    <rPh sb="8" eb="9">
      <t>オオ</t>
    </rPh>
    <rPh sb="11" eb="13">
      <t>コウケン</t>
    </rPh>
    <phoneticPr fontId="1"/>
  </si>
  <si>
    <t>27年度は、うち3百万円を市場に寄付。活性化に大きく貢献</t>
    <rPh sb="1" eb="3">
      <t>ネンド</t>
    </rPh>
    <rPh sb="8" eb="11">
      <t>ヒャクマンエン</t>
    </rPh>
    <rPh sb="12" eb="14">
      <t>シジョウ</t>
    </rPh>
    <rPh sb="15" eb="17">
      <t>キフ</t>
    </rPh>
    <rPh sb="18" eb="21">
      <t>カッセイカ</t>
    </rPh>
    <rPh sb="22" eb="23">
      <t>オオ</t>
    </rPh>
    <rPh sb="25" eb="27">
      <t>コウケン</t>
    </rPh>
    <phoneticPr fontId="1"/>
  </si>
  <si>
    <t>平成24年度終了</t>
    <rPh sb="0" eb="2">
      <t>ヘイセイ</t>
    </rPh>
    <rPh sb="4" eb="5">
      <t>ネン</t>
    </rPh>
    <rPh sb="5" eb="6">
      <t>ド</t>
    </rPh>
    <rPh sb="6" eb="8">
      <t>シュウリョウ</t>
    </rPh>
    <phoneticPr fontId="1"/>
  </si>
  <si>
    <t>△</t>
    <phoneticPr fontId="1"/>
  </si>
  <si>
    <t>平成27年度終了</t>
    <rPh sb="0" eb="2">
      <t>ヘイセイ</t>
    </rPh>
    <rPh sb="4" eb="5">
      <t>ネン</t>
    </rPh>
    <rPh sb="5" eb="6">
      <t>ド</t>
    </rPh>
    <rPh sb="6" eb="8">
      <t>シュウリョウ</t>
    </rPh>
    <phoneticPr fontId="1"/>
  </si>
  <si>
    <t>平成27年度終了</t>
    <phoneticPr fontId="1"/>
  </si>
  <si>
    <t>○は終了　　△は実施中　　×は未実施</t>
    <phoneticPr fontId="1"/>
  </si>
  <si>
    <t>Ｈ２４</t>
    <phoneticPr fontId="1"/>
  </si>
  <si>
    <t>Ｈ２５</t>
    <phoneticPr fontId="1"/>
  </si>
  <si>
    <t>Ｈ２６</t>
    <phoneticPr fontId="1"/>
  </si>
  <si>
    <t>Ｈ２７</t>
    <phoneticPr fontId="1"/>
  </si>
  <si>
    <t>冷凍機分解整備工事</t>
    <phoneticPr fontId="1"/>
  </si>
  <si>
    <t>水産仲卸棟Bブロック低圧幹線改修工事</t>
    <phoneticPr fontId="1"/>
  </si>
  <si>
    <t>【管理センター依頼分】</t>
    <phoneticPr fontId="1"/>
  </si>
  <si>
    <t>青果棟第１電気室高圧受変電設備改修工事</t>
    <phoneticPr fontId="1"/>
  </si>
  <si>
    <t>青果棟大通り南側Bブロック防鳥対策工事</t>
    <phoneticPr fontId="1"/>
  </si>
  <si>
    <t>H27年度の実績</t>
    <rPh sb="3" eb="4">
      <t>ネン</t>
    </rPh>
    <rPh sb="4" eb="5">
      <t>ド</t>
    </rPh>
    <rPh sb="6" eb="8">
      <t>ジッセキ</t>
    </rPh>
    <phoneticPr fontId="1"/>
  </si>
  <si>
    <t>一日お魚料理教室の開催
視察・見学者　　　1,981人（Ｈ24）⇒2,825人</t>
    <rPh sb="0" eb="2">
      <t>イチニチ</t>
    </rPh>
    <rPh sb="3" eb="4">
      <t>サカナ</t>
    </rPh>
    <rPh sb="4" eb="6">
      <t>リョウリ</t>
    </rPh>
    <rPh sb="6" eb="8">
      <t>キョウシツ</t>
    </rPh>
    <rPh sb="9" eb="11">
      <t>カイサイ</t>
    </rPh>
    <rPh sb="12" eb="14">
      <t>シサツ</t>
    </rPh>
    <rPh sb="15" eb="18">
      <t>ケンガクシャ</t>
    </rPh>
    <rPh sb="26" eb="27">
      <t>ニン</t>
    </rPh>
    <rPh sb="38" eb="39">
      <t>ニン</t>
    </rPh>
    <phoneticPr fontId="1"/>
  </si>
  <si>
    <t>市場ゆるキャラ「せりちゃん」が各種イベントに30回参加。府市場のPR大使として市場の知名度を高めた。</t>
    <rPh sb="0" eb="2">
      <t>シジョウ</t>
    </rPh>
    <rPh sb="15" eb="17">
      <t>カクシュ</t>
    </rPh>
    <rPh sb="24" eb="25">
      <t>カイ</t>
    </rPh>
    <rPh sb="25" eb="27">
      <t>サンカ</t>
    </rPh>
    <rPh sb="28" eb="29">
      <t>フ</t>
    </rPh>
    <rPh sb="29" eb="31">
      <t>シジョウ</t>
    </rPh>
    <rPh sb="34" eb="36">
      <t>タイシ</t>
    </rPh>
    <rPh sb="39" eb="41">
      <t>シジョウ</t>
    </rPh>
    <rPh sb="42" eb="45">
      <t>チメイド</t>
    </rPh>
    <rPh sb="46" eb="47">
      <t>タカ</t>
    </rPh>
    <phoneticPr fontId="1"/>
  </si>
  <si>
    <t>品質管理対策の強化として、品質管理高度化規範を4卸会社全て策定した。また、仲卸業者へも高度化規範例を配布するなど策定を促している。
食品衛生検査所において以下の検査を実施した。
細菌検査 ： 1,321検体、2,902項目
理化学検査 ： 2,190検体、11,124項目</t>
    <rPh sb="0" eb="2">
      <t>ヒンシツ</t>
    </rPh>
    <rPh sb="2" eb="4">
      <t>カンリ</t>
    </rPh>
    <rPh sb="4" eb="6">
      <t>タイサク</t>
    </rPh>
    <rPh sb="7" eb="9">
      <t>キョウカ</t>
    </rPh>
    <rPh sb="13" eb="15">
      <t>ヒンシツ</t>
    </rPh>
    <rPh sb="15" eb="17">
      <t>カンリ</t>
    </rPh>
    <rPh sb="17" eb="20">
      <t>コウドカ</t>
    </rPh>
    <rPh sb="20" eb="22">
      <t>キハン</t>
    </rPh>
    <rPh sb="24" eb="25">
      <t>オロシ</t>
    </rPh>
    <rPh sb="25" eb="27">
      <t>カイシャ</t>
    </rPh>
    <rPh sb="27" eb="28">
      <t>スベ</t>
    </rPh>
    <rPh sb="29" eb="31">
      <t>サクテイ</t>
    </rPh>
    <rPh sb="37" eb="38">
      <t>ナカ</t>
    </rPh>
    <rPh sb="38" eb="39">
      <t>オロシ</t>
    </rPh>
    <rPh sb="39" eb="41">
      <t>ギョウシャ</t>
    </rPh>
    <rPh sb="43" eb="46">
      <t>コウドカ</t>
    </rPh>
    <rPh sb="46" eb="48">
      <t>キハン</t>
    </rPh>
    <rPh sb="48" eb="49">
      <t>レイ</t>
    </rPh>
    <rPh sb="50" eb="52">
      <t>ハイフ</t>
    </rPh>
    <rPh sb="56" eb="58">
      <t>サクテイ</t>
    </rPh>
    <rPh sb="59" eb="60">
      <t>ウナガ</t>
    </rPh>
    <rPh sb="66" eb="68">
      <t>ショクヒン</t>
    </rPh>
    <rPh sb="68" eb="70">
      <t>エイセイ</t>
    </rPh>
    <rPh sb="70" eb="72">
      <t>ケンサ</t>
    </rPh>
    <rPh sb="72" eb="73">
      <t>ショ</t>
    </rPh>
    <rPh sb="77" eb="79">
      <t>イカ</t>
    </rPh>
    <rPh sb="80" eb="82">
      <t>ケンサ</t>
    </rPh>
    <rPh sb="83" eb="85">
      <t>ジッシ</t>
    </rPh>
    <rPh sb="89" eb="91">
      <t>サイキン</t>
    </rPh>
    <rPh sb="91" eb="93">
      <t>ケンサ</t>
    </rPh>
    <rPh sb="101" eb="103">
      <t>ケンタイ</t>
    </rPh>
    <rPh sb="109" eb="111">
      <t>コウモク</t>
    </rPh>
    <rPh sb="112" eb="115">
      <t>リカガク</t>
    </rPh>
    <rPh sb="115" eb="117">
      <t>ケンサ</t>
    </rPh>
    <rPh sb="125" eb="127">
      <t>ケンタイ</t>
    </rPh>
    <rPh sb="134" eb="136">
      <t>コウモク</t>
    </rPh>
    <phoneticPr fontId="1"/>
  </si>
  <si>
    <t>品質管理高度化規範に基づき、品質管理が行われるよう促進する。
引き続き安全で安心できる食品の提供ができるよう検査を実施するとともに、関連事業者の衛生意識向上を図る。</t>
    <rPh sb="0" eb="2">
      <t>ヒンシツ</t>
    </rPh>
    <rPh sb="2" eb="4">
      <t>カンリ</t>
    </rPh>
    <rPh sb="4" eb="7">
      <t>コウドカ</t>
    </rPh>
    <rPh sb="7" eb="9">
      <t>キハン</t>
    </rPh>
    <rPh sb="10" eb="11">
      <t>モト</t>
    </rPh>
    <rPh sb="14" eb="16">
      <t>ヒンシツ</t>
    </rPh>
    <rPh sb="16" eb="18">
      <t>カンリ</t>
    </rPh>
    <rPh sb="19" eb="20">
      <t>オコナ</t>
    </rPh>
    <rPh sb="25" eb="27">
      <t>ソクシン</t>
    </rPh>
    <rPh sb="31" eb="32">
      <t>ヒ</t>
    </rPh>
    <rPh sb="33" eb="34">
      <t>ツヅ</t>
    </rPh>
    <rPh sb="35" eb="37">
      <t>アンゼン</t>
    </rPh>
    <rPh sb="38" eb="40">
      <t>アンシン</t>
    </rPh>
    <rPh sb="43" eb="45">
      <t>ショクヒン</t>
    </rPh>
    <rPh sb="46" eb="48">
      <t>テイキョウ</t>
    </rPh>
    <rPh sb="54" eb="56">
      <t>ケンサ</t>
    </rPh>
    <rPh sb="57" eb="59">
      <t>ジッシ</t>
    </rPh>
    <rPh sb="66" eb="68">
      <t>カンレン</t>
    </rPh>
    <rPh sb="68" eb="70">
      <t>ジギョウ</t>
    </rPh>
    <rPh sb="70" eb="71">
      <t>シャ</t>
    </rPh>
    <rPh sb="72" eb="74">
      <t>エイセイ</t>
    </rPh>
    <rPh sb="74" eb="76">
      <t>イシキ</t>
    </rPh>
    <rPh sb="76" eb="78">
      <t>コウジョウ</t>
    </rPh>
    <rPh sb="79" eb="80">
      <t>ハカ</t>
    </rPh>
    <phoneticPr fontId="1"/>
  </si>
  <si>
    <t>●平成２８年度に整備予定のもの</t>
    <rPh sb="1" eb="3">
      <t>ヘイセイ</t>
    </rPh>
    <rPh sb="5" eb="7">
      <t>ネンド</t>
    </rPh>
    <rPh sb="8" eb="10">
      <t>セイビ</t>
    </rPh>
    <rPh sb="10" eb="12">
      <t>ヨテイ</t>
    </rPh>
    <phoneticPr fontId="1"/>
  </si>
  <si>
    <t>達成度（％）</t>
    <rPh sb="0" eb="2">
      <t>タッセイ</t>
    </rPh>
    <rPh sb="2" eb="3">
      <t>ド</t>
    </rPh>
    <phoneticPr fontId="1"/>
  </si>
  <si>
    <t>１．市場外部との連携と情報発信の強化</t>
    <rPh sb="2" eb="4">
      <t>シジョウ</t>
    </rPh>
    <rPh sb="4" eb="6">
      <t>ガイブ</t>
    </rPh>
    <rPh sb="8" eb="10">
      <t>レンケイ</t>
    </rPh>
    <rPh sb="11" eb="13">
      <t>ジョウホウ</t>
    </rPh>
    <rPh sb="13" eb="15">
      <t>ハッシン</t>
    </rPh>
    <rPh sb="16" eb="18">
      <t>キョウカ</t>
    </rPh>
    <phoneticPr fontId="1"/>
  </si>
  <si>
    <t>◎</t>
    <phoneticPr fontId="1"/>
  </si>
  <si>
    <r>
      <t>（H26）燃料電池を導入した。</t>
    </r>
    <r>
      <rPr>
        <b/>
        <sz val="11"/>
        <rFont val="ＭＳ Ｐゴシック"/>
        <family val="3"/>
        <charset val="128"/>
        <scheme val="minor"/>
      </rPr>
      <t xml:space="preserve">
</t>
    </r>
    <r>
      <rPr>
        <sz val="11"/>
        <rFont val="ＭＳ Ｐゴシック"/>
        <family val="3"/>
        <charset val="128"/>
        <scheme val="minor"/>
      </rPr>
      <t>（H27）青果棟第2電気室、冷蔵庫棟昇降機（１基）の改修を行った。</t>
    </r>
    <rPh sb="21" eb="23">
      <t>セイカ</t>
    </rPh>
    <rPh sb="23" eb="24">
      <t>トウ</t>
    </rPh>
    <rPh sb="24" eb="25">
      <t>ダイ</t>
    </rPh>
    <rPh sb="26" eb="28">
      <t>デンキ</t>
    </rPh>
    <rPh sb="28" eb="29">
      <t>シツ</t>
    </rPh>
    <rPh sb="30" eb="33">
      <t>レイゾウコ</t>
    </rPh>
    <rPh sb="33" eb="34">
      <t>トウ</t>
    </rPh>
    <rPh sb="34" eb="37">
      <t>ショウコウキ</t>
    </rPh>
    <rPh sb="39" eb="40">
      <t>モト</t>
    </rPh>
    <rPh sb="42" eb="44">
      <t>カイシュウ</t>
    </rPh>
    <rPh sb="45" eb="46">
      <t>オコナ</t>
    </rPh>
    <phoneticPr fontId="1"/>
  </si>
  <si>
    <t>平成24年度から改修開始（平成29年度まで）</t>
    <rPh sb="0" eb="2">
      <t>ヘイセイ</t>
    </rPh>
    <rPh sb="4" eb="5">
      <t>ネン</t>
    </rPh>
    <rPh sb="5" eb="6">
      <t>ド</t>
    </rPh>
    <rPh sb="8" eb="10">
      <t>カイシュウ</t>
    </rPh>
    <rPh sb="10" eb="12">
      <t>カイシ</t>
    </rPh>
    <rPh sb="13" eb="15">
      <t>ヘイセイ</t>
    </rPh>
    <rPh sb="17" eb="18">
      <t>ネン</t>
    </rPh>
    <rPh sb="18" eb="19">
      <t>ド</t>
    </rPh>
    <phoneticPr fontId="1"/>
  </si>
  <si>
    <t>平成26年度水産棟で実施、平成27年度青果棟で実施。（H28年度以降も継続実施予定）</t>
    <rPh sb="0" eb="2">
      <t>ヘイセイ</t>
    </rPh>
    <rPh sb="4" eb="5">
      <t>ネン</t>
    </rPh>
    <rPh sb="5" eb="6">
      <t>ド</t>
    </rPh>
    <rPh sb="6" eb="8">
      <t>スイサン</t>
    </rPh>
    <rPh sb="8" eb="9">
      <t>トウ</t>
    </rPh>
    <rPh sb="10" eb="12">
      <t>ジッシ</t>
    </rPh>
    <rPh sb="13" eb="15">
      <t>ヘイセイ</t>
    </rPh>
    <rPh sb="17" eb="18">
      <t>ネン</t>
    </rPh>
    <rPh sb="18" eb="19">
      <t>ド</t>
    </rPh>
    <rPh sb="19" eb="21">
      <t>セイカ</t>
    </rPh>
    <rPh sb="21" eb="22">
      <t>トウ</t>
    </rPh>
    <rPh sb="23" eb="25">
      <t>ジッシ</t>
    </rPh>
    <rPh sb="30" eb="32">
      <t>ネンド</t>
    </rPh>
    <rPh sb="32" eb="34">
      <t>イコウ</t>
    </rPh>
    <rPh sb="35" eb="37">
      <t>ケイゾク</t>
    </rPh>
    <rPh sb="37" eb="39">
      <t>ジッシ</t>
    </rPh>
    <rPh sb="39" eb="41">
      <t>ヨテイ</t>
    </rPh>
    <phoneticPr fontId="1"/>
  </si>
  <si>
    <t>平成25年度から改修開始、青果棟１基については、平成29年度以降実施予定</t>
    <rPh sb="0" eb="2">
      <t>ヘイセイ</t>
    </rPh>
    <rPh sb="4" eb="5">
      <t>ネン</t>
    </rPh>
    <rPh sb="5" eb="6">
      <t>ド</t>
    </rPh>
    <rPh sb="8" eb="10">
      <t>カイシュウ</t>
    </rPh>
    <rPh sb="10" eb="12">
      <t>カイシ</t>
    </rPh>
    <rPh sb="13" eb="15">
      <t>セイカ</t>
    </rPh>
    <rPh sb="15" eb="16">
      <t>トウ</t>
    </rPh>
    <rPh sb="17" eb="18">
      <t>キ</t>
    </rPh>
    <rPh sb="24" eb="26">
      <t>ヘイセイ</t>
    </rPh>
    <rPh sb="28" eb="30">
      <t>ネンド</t>
    </rPh>
    <rPh sb="30" eb="32">
      <t>イコウ</t>
    </rPh>
    <rPh sb="32" eb="34">
      <t>ジッシ</t>
    </rPh>
    <rPh sb="34" eb="36">
      <t>ヨテイ</t>
    </rPh>
    <phoneticPr fontId="1"/>
  </si>
  <si>
    <t>管理棟１基については、平成29年度以降実施予定</t>
    <rPh sb="0" eb="2">
      <t>カンリ</t>
    </rPh>
    <rPh sb="2" eb="3">
      <t>トウ</t>
    </rPh>
    <rPh sb="4" eb="5">
      <t>キ</t>
    </rPh>
    <rPh sb="11" eb="13">
      <t>ヘイセイ</t>
    </rPh>
    <rPh sb="15" eb="19">
      <t>ネンドイコウ</t>
    </rPh>
    <rPh sb="19" eb="21">
      <t>ジッシ</t>
    </rPh>
    <rPh sb="21" eb="23">
      <t>ヨテイ</t>
    </rPh>
    <phoneticPr fontId="1"/>
  </si>
  <si>
    <t>大阪新阪急ホテルのレストランにおいて「市場食材を使ったスムージー」の定期的な販売を行った。</t>
    <rPh sb="0" eb="2">
      <t>オオサカ</t>
    </rPh>
    <rPh sb="2" eb="3">
      <t>シン</t>
    </rPh>
    <rPh sb="3" eb="5">
      <t>ハンキュウ</t>
    </rPh>
    <rPh sb="19" eb="21">
      <t>シジョウ</t>
    </rPh>
    <rPh sb="21" eb="23">
      <t>ショクザイ</t>
    </rPh>
    <rPh sb="24" eb="25">
      <t>ツカ</t>
    </rPh>
    <rPh sb="34" eb="37">
      <t>テイキテキ</t>
    </rPh>
    <rPh sb="38" eb="40">
      <t>ハンバイ</t>
    </rPh>
    <rPh sb="41" eb="42">
      <t>オコナ</t>
    </rPh>
    <phoneticPr fontId="1"/>
  </si>
  <si>
    <t>10月に徳島県の漁協女性部が市場を訪れ、市場関係者や小売業者と販売拡大に向けて意見交換を行った。</t>
    <rPh sb="2" eb="3">
      <t>ガツ</t>
    </rPh>
    <rPh sb="4" eb="7">
      <t>トクシマケン</t>
    </rPh>
    <rPh sb="8" eb="10">
      <t>ギョキョウ</t>
    </rPh>
    <rPh sb="10" eb="12">
      <t>ジョセイ</t>
    </rPh>
    <rPh sb="12" eb="13">
      <t>ブ</t>
    </rPh>
    <rPh sb="14" eb="16">
      <t>シジョウ</t>
    </rPh>
    <rPh sb="17" eb="18">
      <t>オトズ</t>
    </rPh>
    <rPh sb="20" eb="22">
      <t>シジョウ</t>
    </rPh>
    <rPh sb="22" eb="25">
      <t>カンケイシャ</t>
    </rPh>
    <rPh sb="26" eb="28">
      <t>コウリ</t>
    </rPh>
    <rPh sb="28" eb="30">
      <t>ギョウシャ</t>
    </rPh>
    <rPh sb="31" eb="33">
      <t>ハンバイ</t>
    </rPh>
    <rPh sb="33" eb="35">
      <t>カクダイ</t>
    </rPh>
    <rPh sb="36" eb="37">
      <t>ム</t>
    </rPh>
    <rPh sb="39" eb="41">
      <t>イケン</t>
    </rPh>
    <rPh sb="41" eb="43">
      <t>コウカン</t>
    </rPh>
    <rPh sb="44" eb="45">
      <t>オコナ</t>
    </rPh>
    <phoneticPr fontId="1"/>
  </si>
  <si>
    <t>場内業者</t>
    <rPh sb="0" eb="2">
      <t>ジョウナイ</t>
    </rPh>
    <rPh sb="2" eb="4">
      <t>ギョウシャ</t>
    </rPh>
    <phoneticPr fontId="1"/>
  </si>
  <si>
    <t>・鉄道貨物専用線敷地跡（東側）に保冷庫を設置
・製氷機（2ｔ）の設置　
・冷蔵庫等の設置（9件）</t>
    <phoneticPr fontId="1"/>
  </si>
  <si>
    <t>青果卸棟3階（8か所）、水産卸棟3、4階(16か所)、青果近郷売場（1か所）合計25か所のトイレ改修を実施した。</t>
    <rPh sb="0" eb="2">
      <t>セイカ</t>
    </rPh>
    <rPh sb="2" eb="3">
      <t>オロシ</t>
    </rPh>
    <rPh sb="3" eb="4">
      <t>トウ</t>
    </rPh>
    <rPh sb="5" eb="6">
      <t>カイ</t>
    </rPh>
    <rPh sb="9" eb="10">
      <t>ショ</t>
    </rPh>
    <rPh sb="12" eb="14">
      <t>スイサン</t>
    </rPh>
    <rPh sb="14" eb="15">
      <t>オロシ</t>
    </rPh>
    <rPh sb="15" eb="16">
      <t>トウ</t>
    </rPh>
    <rPh sb="19" eb="20">
      <t>カイ</t>
    </rPh>
    <rPh sb="24" eb="25">
      <t>ショ</t>
    </rPh>
    <rPh sb="27" eb="29">
      <t>セイカ</t>
    </rPh>
    <rPh sb="29" eb="31">
      <t>キンゴウ</t>
    </rPh>
    <rPh sb="31" eb="33">
      <t>ウリバ</t>
    </rPh>
    <rPh sb="38" eb="40">
      <t>ゴウケイ</t>
    </rPh>
    <rPh sb="43" eb="44">
      <t>ショ</t>
    </rPh>
    <rPh sb="48" eb="50">
      <t>カイシュウ</t>
    </rPh>
    <rPh sb="51" eb="53">
      <t>ジッシ</t>
    </rPh>
    <phoneticPr fontId="1"/>
  </si>
  <si>
    <t>場内一斉大掃除を年度内に４回実施した。</t>
    <rPh sb="0" eb="2">
      <t>ジョウナイ</t>
    </rPh>
    <rPh sb="2" eb="4">
      <t>イッセイ</t>
    </rPh>
    <rPh sb="4" eb="7">
      <t>オオソウジ</t>
    </rPh>
    <rPh sb="8" eb="11">
      <t>ネンドナイ</t>
    </rPh>
    <rPh sb="13" eb="14">
      <t>カイ</t>
    </rPh>
    <rPh sb="14" eb="16">
      <t>ジッシ</t>
    </rPh>
    <phoneticPr fontId="1"/>
  </si>
  <si>
    <t>府の流入車規制の立入検査に協力するとともに
流入車規制に関する啓発を実施した。</t>
    <rPh sb="0" eb="1">
      <t>フ</t>
    </rPh>
    <rPh sb="2" eb="4">
      <t>リュウニュウ</t>
    </rPh>
    <rPh sb="4" eb="5">
      <t>シャ</t>
    </rPh>
    <rPh sb="5" eb="7">
      <t>キセイ</t>
    </rPh>
    <rPh sb="8" eb="10">
      <t>タチイリ</t>
    </rPh>
    <rPh sb="10" eb="12">
      <t>ケンサ</t>
    </rPh>
    <rPh sb="13" eb="15">
      <t>キョウリョク</t>
    </rPh>
    <rPh sb="22" eb="24">
      <t>リュウニュウ</t>
    </rPh>
    <rPh sb="24" eb="25">
      <t>シャ</t>
    </rPh>
    <rPh sb="25" eb="27">
      <t>キセイ</t>
    </rPh>
    <rPh sb="28" eb="29">
      <t>カン</t>
    </rPh>
    <rPh sb="31" eb="33">
      <t>ケイハツ</t>
    </rPh>
    <rPh sb="34" eb="36">
      <t>ジッシ</t>
    </rPh>
    <phoneticPr fontId="1"/>
  </si>
  <si>
    <t>廃業を予定する業者に対して、顧客や従業員を既存の業者に引継ぐよう指導を行った。</t>
    <rPh sb="0" eb="2">
      <t>ハイギョウ</t>
    </rPh>
    <rPh sb="3" eb="5">
      <t>ヨテイ</t>
    </rPh>
    <rPh sb="7" eb="9">
      <t>ギョウシャ</t>
    </rPh>
    <rPh sb="10" eb="11">
      <t>タイ</t>
    </rPh>
    <rPh sb="14" eb="16">
      <t>コキャク</t>
    </rPh>
    <rPh sb="17" eb="20">
      <t>ジュウギョウイン</t>
    </rPh>
    <rPh sb="21" eb="23">
      <t>キゾン</t>
    </rPh>
    <rPh sb="24" eb="26">
      <t>ギョウシャ</t>
    </rPh>
    <rPh sb="27" eb="29">
      <t>ヒキツ</t>
    </rPh>
    <rPh sb="32" eb="34">
      <t>シドウ</t>
    </rPh>
    <rPh sb="35" eb="36">
      <t>オコナ</t>
    </rPh>
    <phoneticPr fontId="1"/>
  </si>
  <si>
    <t>青果立体駐車場Ｂ棟塗膜防水修繕工事を実施し、不法駐車を有料駐車場へ誘導した。</t>
    <rPh sb="0" eb="2">
      <t>セイカ</t>
    </rPh>
    <rPh sb="2" eb="4">
      <t>リッタイ</t>
    </rPh>
    <rPh sb="4" eb="7">
      <t>チュウシャジョウ</t>
    </rPh>
    <rPh sb="8" eb="9">
      <t>トウ</t>
    </rPh>
    <rPh sb="9" eb="11">
      <t>トマク</t>
    </rPh>
    <rPh sb="11" eb="13">
      <t>ボウスイ</t>
    </rPh>
    <rPh sb="13" eb="15">
      <t>シュウゼン</t>
    </rPh>
    <rPh sb="15" eb="17">
      <t>コウジ</t>
    </rPh>
    <rPh sb="18" eb="20">
      <t>ジッシ</t>
    </rPh>
    <rPh sb="22" eb="24">
      <t>フホウ</t>
    </rPh>
    <rPh sb="24" eb="26">
      <t>チュウシャ</t>
    </rPh>
    <rPh sb="27" eb="29">
      <t>ユウリョウ</t>
    </rPh>
    <rPh sb="29" eb="32">
      <t>チュウシャジョウ</t>
    </rPh>
    <rPh sb="33" eb="35">
      <t>ユウドウ</t>
    </rPh>
    <phoneticPr fontId="1"/>
  </si>
  <si>
    <t>（H25）食品衛生検査所・周辺道路のサインを設置した。管理棟玄関前のサインを改修した。</t>
    <rPh sb="5" eb="7">
      <t>ショクヒン</t>
    </rPh>
    <rPh sb="7" eb="9">
      <t>エイセイ</t>
    </rPh>
    <rPh sb="9" eb="11">
      <t>ケンサ</t>
    </rPh>
    <rPh sb="11" eb="12">
      <t>ショ</t>
    </rPh>
    <rPh sb="13" eb="15">
      <t>シュウヘン</t>
    </rPh>
    <rPh sb="15" eb="17">
      <t>ドウロ</t>
    </rPh>
    <rPh sb="22" eb="24">
      <t>セッチ</t>
    </rPh>
    <rPh sb="27" eb="29">
      <t>カンリ</t>
    </rPh>
    <rPh sb="29" eb="30">
      <t>トウ</t>
    </rPh>
    <rPh sb="30" eb="32">
      <t>ゲンカン</t>
    </rPh>
    <rPh sb="32" eb="33">
      <t>マエ</t>
    </rPh>
    <rPh sb="38" eb="40">
      <t>カイシュウ</t>
    </rPh>
    <phoneticPr fontId="1"/>
  </si>
  <si>
    <t>（H27）卸売棟２階プラットホームに大屋根を設置した。</t>
    <rPh sb="5" eb="7">
      <t>オロシウリ</t>
    </rPh>
    <rPh sb="7" eb="8">
      <t>トウ</t>
    </rPh>
    <phoneticPr fontId="1"/>
  </si>
  <si>
    <t>三者会議（開設者・指定管理者・冷蔵庫事業者）により経営体質の強化を実施</t>
    <rPh sb="5" eb="8">
      <t>カイセツシャ</t>
    </rPh>
    <rPh sb="9" eb="11">
      <t>シテイ</t>
    </rPh>
    <rPh sb="11" eb="14">
      <t>カンリシャ</t>
    </rPh>
    <rPh sb="15" eb="18">
      <t>レイゾウコ</t>
    </rPh>
    <rPh sb="18" eb="20">
      <t>ジギョウ</t>
    </rPh>
    <rPh sb="20" eb="21">
      <t>シャ</t>
    </rPh>
    <phoneticPr fontId="1"/>
  </si>
  <si>
    <t>・H27年8月ボヤ事件が発生したため、防犯カメラを設置
・禁煙ステッカー・ポスターの貼付による啓発を実施
・社員の巡回による吸殻取集、啓発指導を実施</t>
    <rPh sb="4" eb="5">
      <t>ネン</t>
    </rPh>
    <rPh sb="6" eb="7">
      <t>ガツ</t>
    </rPh>
    <rPh sb="9" eb="11">
      <t>ジケン</t>
    </rPh>
    <rPh sb="12" eb="14">
      <t>ハッセイ</t>
    </rPh>
    <rPh sb="19" eb="21">
      <t>ボウハン</t>
    </rPh>
    <rPh sb="25" eb="27">
      <t>セッチ</t>
    </rPh>
    <rPh sb="29" eb="31">
      <t>キンエン</t>
    </rPh>
    <rPh sb="42" eb="44">
      <t>ハリツケ</t>
    </rPh>
    <rPh sb="47" eb="49">
      <t>ケイハツ</t>
    </rPh>
    <rPh sb="50" eb="52">
      <t>ジッシ</t>
    </rPh>
    <rPh sb="54" eb="56">
      <t>シャイン</t>
    </rPh>
    <rPh sb="57" eb="59">
      <t>ジュンカイ</t>
    </rPh>
    <rPh sb="62" eb="64">
      <t>スイガラ</t>
    </rPh>
    <rPh sb="64" eb="66">
      <t>シュシュウ</t>
    </rPh>
    <rPh sb="67" eb="69">
      <t>ケイハツ</t>
    </rPh>
    <rPh sb="69" eb="71">
      <t>シドウ</t>
    </rPh>
    <rPh sb="72" eb="74">
      <t>ジッシ</t>
    </rPh>
    <phoneticPr fontId="1"/>
  </si>
  <si>
    <t>（H26）不法駐車を排除するため、ガードレール等を設置した。
（H27）H28.2月安全運転講習会を実施した。</t>
    <rPh sb="5" eb="7">
      <t>フホウ</t>
    </rPh>
    <rPh sb="7" eb="9">
      <t>チュウシャ</t>
    </rPh>
    <rPh sb="10" eb="12">
      <t>ハイジョ</t>
    </rPh>
    <rPh sb="23" eb="24">
      <t>トウ</t>
    </rPh>
    <rPh sb="25" eb="27">
      <t>セッチ</t>
    </rPh>
    <rPh sb="41" eb="42">
      <t>ガツ</t>
    </rPh>
    <rPh sb="42" eb="44">
      <t>アンゼン</t>
    </rPh>
    <rPh sb="44" eb="46">
      <t>ウンテン</t>
    </rPh>
    <rPh sb="46" eb="49">
      <t>コウシュウカイ</t>
    </rPh>
    <rPh sb="50" eb="52">
      <t>ジッシ</t>
    </rPh>
    <phoneticPr fontId="1"/>
  </si>
  <si>
    <t>仲卸売場の稼働率については、当初目標が91.5％だったが、89.6％にとどまった。</t>
    <rPh sb="0" eb="1">
      <t>ナカ</t>
    </rPh>
    <rPh sb="1" eb="2">
      <t>オロシ</t>
    </rPh>
    <rPh sb="2" eb="3">
      <t>ウ</t>
    </rPh>
    <rPh sb="3" eb="4">
      <t>バ</t>
    </rPh>
    <rPh sb="5" eb="7">
      <t>カドウ</t>
    </rPh>
    <rPh sb="7" eb="8">
      <t>リツ</t>
    </rPh>
    <rPh sb="14" eb="16">
      <t>トウショ</t>
    </rPh>
    <rPh sb="16" eb="18">
      <t>モクヒョウ</t>
    </rPh>
    <phoneticPr fontId="1"/>
  </si>
  <si>
    <t>施設使用状況平面図の作成等、有効活用に向けた取り組みを進めていく。</t>
    <rPh sb="0" eb="2">
      <t>シセツ</t>
    </rPh>
    <rPh sb="2" eb="4">
      <t>シヨウ</t>
    </rPh>
    <rPh sb="4" eb="6">
      <t>ジョウキョウ</t>
    </rPh>
    <rPh sb="6" eb="9">
      <t>ヘイメンズ</t>
    </rPh>
    <rPh sb="10" eb="12">
      <t>サクセイ</t>
    </rPh>
    <rPh sb="12" eb="13">
      <t>トウ</t>
    </rPh>
    <rPh sb="14" eb="16">
      <t>ユウコウ</t>
    </rPh>
    <rPh sb="16" eb="18">
      <t>カツヨウ</t>
    </rPh>
    <rPh sb="19" eb="20">
      <t>ム</t>
    </rPh>
    <rPh sb="22" eb="23">
      <t>ト</t>
    </rPh>
    <rPh sb="24" eb="25">
      <t>ク</t>
    </rPh>
    <rPh sb="27" eb="28">
      <t>スス</t>
    </rPh>
    <phoneticPr fontId="1"/>
  </si>
  <si>
    <t>●指定管理者において緊急修繕・施設整備を行ったもの【工事費　300万円以上】</t>
    <rPh sb="1" eb="3">
      <t>シテイ</t>
    </rPh>
    <rPh sb="3" eb="6">
      <t>カンリシャ</t>
    </rPh>
    <rPh sb="10" eb="12">
      <t>キンキュウ</t>
    </rPh>
    <rPh sb="12" eb="14">
      <t>シュウゼン</t>
    </rPh>
    <rPh sb="15" eb="17">
      <t>シセツ</t>
    </rPh>
    <rPh sb="17" eb="19">
      <t>セイビ</t>
    </rPh>
    <rPh sb="20" eb="21">
      <t>オコナ</t>
    </rPh>
    <rPh sb="26" eb="29">
      <t>コウジヒ</t>
    </rPh>
    <rPh sb="33" eb="35">
      <t>マンエン</t>
    </rPh>
    <rPh sb="35" eb="37">
      <t>イジョウ</t>
    </rPh>
    <phoneticPr fontId="1"/>
  </si>
  <si>
    <t>修繕・施設整備の名称</t>
    <rPh sb="0" eb="2">
      <t>シュウゼン</t>
    </rPh>
    <rPh sb="3" eb="5">
      <t>シセツ</t>
    </rPh>
    <rPh sb="5" eb="7">
      <t>セイビ</t>
    </rPh>
    <rPh sb="8" eb="10">
      <t>メイショウ</t>
    </rPh>
    <phoneticPr fontId="1"/>
  </si>
  <si>
    <t>施設整備の名称</t>
    <phoneticPr fontId="1"/>
  </si>
  <si>
    <t>競争力強化研究会において駐車場の利用促進や荷捌きスペース確保に向けた検討を行った。</t>
    <rPh sb="0" eb="3">
      <t>キョウソウリョク</t>
    </rPh>
    <rPh sb="3" eb="5">
      <t>キョウカ</t>
    </rPh>
    <rPh sb="5" eb="8">
      <t>ケンキュウカイ</t>
    </rPh>
    <rPh sb="12" eb="15">
      <t>チュウシャジョウ</t>
    </rPh>
    <rPh sb="16" eb="18">
      <t>リヨウ</t>
    </rPh>
    <rPh sb="18" eb="20">
      <t>ソクシン</t>
    </rPh>
    <rPh sb="21" eb="23">
      <t>ニサバキ</t>
    </rPh>
    <rPh sb="28" eb="30">
      <t>カクホ</t>
    </rPh>
    <rPh sb="31" eb="32">
      <t>ム</t>
    </rPh>
    <rPh sb="34" eb="36">
      <t>ケントウ</t>
    </rPh>
    <rPh sb="37" eb="38">
      <t>オコナ</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</si>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</sst>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quot;▲ &quot;0"/>
  </numFmts>
  <fonts count="1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6"/>
      <name val="ＭＳ Ｐゴシック"/>
      <family val="3"/>
      <charset val="128"/>
      <scheme val="minor"/>
    </font>
    <font>
      <sz val="14"/>
      <name val="ＭＳ Ｐゴシック"/>
      <family val="3"/>
      <charset val="128"/>
      <scheme val="minor"/>
    </font>
    <font>
      <sz val="14"/>
      <name val="ＭＳ Ｐゴシック"/>
      <family val="2"/>
      <charset val="128"/>
      <scheme val="minor"/>
    </font>
    <font>
      <b/>
      <sz val="9"/>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u/>
      <sz val="11"/>
      <name val="ＭＳ Ｐゴシック"/>
      <family val="3"/>
      <charset val="128"/>
      <scheme val="minor"/>
    </font>
    <font>
      <b/>
      <u/>
      <sz val="1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bottom/>
      <diagonal/>
    </border>
    <border>
      <left/>
      <right/>
      <top style="thin">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thin">
        <color auto="1"/>
      </left>
      <right style="medium">
        <color auto="1"/>
      </right>
      <top/>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style="thin">
        <color auto="1"/>
      </left>
      <right/>
      <top style="medium">
        <color auto="1"/>
      </top>
      <bottom style="medium">
        <color auto="1"/>
      </bottom>
      <diagonal/>
    </border>
    <border diagonalUp="1">
      <left style="medium">
        <color auto="1"/>
      </left>
      <right style="medium">
        <color auto="1"/>
      </right>
      <top style="medium">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diagonalUp="1">
      <left style="medium">
        <color auto="1"/>
      </left>
      <right style="medium">
        <color auto="1"/>
      </right>
      <top style="thin">
        <color auto="1"/>
      </top>
      <bottom style="medium">
        <color auto="1"/>
      </bottom>
      <diagonal style="thin">
        <color auto="1"/>
      </diagonal>
    </border>
    <border>
      <left style="medium">
        <color auto="1"/>
      </left>
      <right style="thin">
        <color auto="1"/>
      </right>
      <top style="thin">
        <color auto="1"/>
      </top>
      <bottom/>
      <diagonal/>
    </border>
    <border>
      <left/>
      <right style="medium">
        <color auto="1"/>
      </right>
      <top/>
      <bottom/>
      <diagonal/>
    </border>
    <border>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right style="medium">
        <color indexed="64"/>
      </right>
      <top style="medium">
        <color indexed="64"/>
      </top>
      <bottom/>
      <diagonal/>
    </border>
    <border>
      <left style="medium">
        <color indexed="64"/>
      </left>
      <right/>
      <top/>
      <bottom style="thin">
        <color auto="1"/>
      </bottom>
      <diagonal/>
    </border>
    <border>
      <left style="thin">
        <color auto="1"/>
      </left>
      <right/>
      <top style="medium">
        <color indexed="64"/>
      </top>
      <bottom/>
      <diagonal/>
    </border>
    <border>
      <left/>
      <right style="medium">
        <color auto="1"/>
      </right>
      <top style="medium">
        <color auto="1"/>
      </top>
      <bottom style="medium">
        <color auto="1"/>
      </bottom>
      <diagonal/>
    </border>
    <border>
      <left/>
      <right/>
      <top/>
      <bottom style="dashed">
        <color indexed="64"/>
      </bottom>
      <diagonal/>
    </border>
    <border>
      <left style="medium">
        <color indexed="64"/>
      </left>
      <right/>
      <top/>
      <bottom style="dashed">
        <color indexed="64"/>
      </bottom>
      <diagonal/>
    </border>
    <border>
      <left style="thin">
        <color auto="1"/>
      </left>
      <right/>
      <top/>
      <bottom style="dashed">
        <color indexed="64"/>
      </bottom>
      <diagonal/>
    </border>
    <border>
      <left/>
      <right style="medium">
        <color indexed="64"/>
      </right>
      <top/>
      <bottom style="dashed">
        <color indexed="64"/>
      </bottom>
      <diagonal/>
    </border>
    <border>
      <left/>
      <right/>
      <top style="dashed">
        <color indexed="64"/>
      </top>
      <bottom/>
      <diagonal/>
    </border>
    <border>
      <left/>
      <right style="medium">
        <color auto="1"/>
      </right>
      <top/>
      <bottom style="thin">
        <color auto="1"/>
      </bottom>
      <diagonal/>
    </border>
    <border>
      <left style="thin">
        <color auto="1"/>
      </left>
      <right style="medium">
        <color auto="1"/>
      </right>
      <top style="medium">
        <color auto="1"/>
      </top>
      <bottom/>
      <diagonal/>
    </border>
    <border>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right/>
      <top style="dashed">
        <color indexed="64"/>
      </top>
      <bottom style="medium">
        <color indexed="64"/>
      </bottom>
      <diagonal/>
    </border>
    <border>
      <left style="medium">
        <color auto="1"/>
      </left>
      <right/>
      <top style="dashed">
        <color indexed="64"/>
      </top>
      <bottom style="medium">
        <color indexed="64"/>
      </bottom>
      <diagonal/>
    </border>
    <border>
      <left style="thin">
        <color auto="1"/>
      </left>
      <right/>
      <top style="dashed">
        <color indexed="64"/>
      </top>
      <bottom style="medium">
        <color indexed="64"/>
      </bottom>
      <diagonal/>
    </border>
    <border>
      <left/>
      <right style="medium">
        <color auto="1"/>
      </right>
      <top style="dashed">
        <color indexed="64"/>
      </top>
      <bottom style="medium">
        <color indexed="64"/>
      </bottom>
      <diagonal/>
    </border>
    <border>
      <left style="medium">
        <color auto="1"/>
      </left>
      <right style="medium">
        <color indexed="64"/>
      </right>
      <top style="medium">
        <color indexed="64"/>
      </top>
      <bottom style="medium">
        <color auto="1"/>
      </bottom>
      <diagonal/>
    </border>
    <border>
      <left/>
      <right style="thin">
        <color auto="1"/>
      </right>
      <top style="medium">
        <color auto="1"/>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diagonalUp="1">
      <left style="medium">
        <color auto="1"/>
      </left>
      <right style="medium">
        <color auto="1"/>
      </right>
      <top/>
      <bottom style="thin">
        <color auto="1"/>
      </bottom>
      <diagonal style="thin">
        <color auto="1"/>
      </diagonal>
    </border>
    <border>
      <left style="thick">
        <color auto="1"/>
      </left>
      <right style="thin">
        <color auto="1"/>
      </right>
      <top style="thick">
        <color auto="1"/>
      </top>
      <bottom style="thick">
        <color auto="1"/>
      </bottom>
      <diagonal/>
    </border>
    <border>
      <left style="thin">
        <color auto="1"/>
      </left>
      <right/>
      <top style="thick">
        <color auto="1"/>
      </top>
      <bottom style="thick">
        <color auto="1"/>
      </bottom>
      <diagonal/>
    </border>
    <border>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s>
  <cellStyleXfs count="2">
    <xf numFmtId="0" fontId="0" fillId="0" borderId="0">
      <alignment vertical="center"/>
    </xf>
    <xf numFmtId="9" fontId="16" fillId="0" borderId="0" applyFont="0" applyFill="0" applyBorder="0" applyAlignment="0" applyProtection="0">
      <alignment vertical="center"/>
    </xf>
  </cellStyleXfs>
  <cellXfs count="722">
    <xf numFmtId="0" fontId="0" fillId="0" borderId="0" xfId="0">
      <alignment vertical="center"/>
    </xf>
    <xf numFmtId="0" fontId="0" fillId="0" borderId="0" xfId="0" applyBorder="1" applyAlignment="1">
      <alignment horizontal="center" vertical="center"/>
    </xf>
    <xf numFmtId="176" fontId="0" fillId="0" borderId="0" xfId="0" applyNumberFormat="1" applyBorder="1">
      <alignment vertical="center"/>
    </xf>
    <xf numFmtId="0" fontId="0" fillId="0" borderId="2" xfId="0" applyBorder="1">
      <alignment vertical="center"/>
    </xf>
    <xf numFmtId="0" fontId="3" fillId="0" borderId="0" xfId="0" applyFont="1" applyFill="1">
      <alignment vertical="center"/>
    </xf>
    <xf numFmtId="0" fontId="3" fillId="0" borderId="15" xfId="0" applyFont="1" applyFill="1" applyBorder="1">
      <alignment vertical="center"/>
    </xf>
    <xf numFmtId="0" fontId="4" fillId="0" borderId="0" xfId="0" applyFont="1">
      <alignment vertical="center"/>
    </xf>
    <xf numFmtId="0" fontId="5" fillId="0" borderId="0" xfId="0" applyFont="1">
      <alignment vertical="center"/>
    </xf>
    <xf numFmtId="176" fontId="0" fillId="0" borderId="0" xfId="0" applyNumberFormat="1" applyBorder="1" applyAlignment="1">
      <alignment vertical="center"/>
    </xf>
    <xf numFmtId="0" fontId="6" fillId="0" borderId="0" xfId="0" applyFont="1">
      <alignment vertical="center"/>
    </xf>
    <xf numFmtId="0" fontId="3" fillId="0" borderId="22" xfId="0" applyFont="1" applyFill="1" applyBorder="1" applyAlignment="1">
      <alignment horizontal="center" vertical="center"/>
    </xf>
    <xf numFmtId="0" fontId="3" fillId="0" borderId="0" xfId="0" applyFont="1">
      <alignment vertical="center"/>
    </xf>
    <xf numFmtId="0" fontId="8" fillId="0" borderId="0" xfId="0" applyFont="1">
      <alignment vertical="center"/>
    </xf>
    <xf numFmtId="0" fontId="3" fillId="0" borderId="44" xfId="0" applyFont="1" applyBorder="1" applyAlignment="1">
      <alignment vertical="center"/>
    </xf>
    <xf numFmtId="0" fontId="3" fillId="0" borderId="0" xfId="0" applyFont="1" applyAlignment="1">
      <alignment horizontal="center" vertical="center"/>
    </xf>
    <xf numFmtId="0" fontId="3" fillId="0" borderId="22" xfId="0" applyFont="1" applyFill="1" applyBorder="1">
      <alignment vertical="center"/>
    </xf>
    <xf numFmtId="0" fontId="0" fillId="0" borderId="2" xfId="0" applyBorder="1" applyAlignment="1">
      <alignment horizontal="center" vertical="center"/>
    </xf>
    <xf numFmtId="0" fontId="9" fillId="0" borderId="0" xfId="0" applyFont="1" applyBorder="1" applyAlignment="1">
      <alignment horizontal="center" vertical="center"/>
    </xf>
    <xf numFmtId="0" fontId="3" fillId="0" borderId="24" xfId="0" applyFont="1" applyFill="1" applyBorder="1">
      <alignment vertical="center"/>
    </xf>
    <xf numFmtId="0" fontId="0" fillId="2" borderId="1" xfId="0" applyFill="1" applyBorder="1" applyAlignment="1">
      <alignment horizontal="center" vertical="center"/>
    </xf>
    <xf numFmtId="0" fontId="0" fillId="2" borderId="80" xfId="0" applyFill="1" applyBorder="1" applyAlignment="1">
      <alignment horizontal="center" vertical="center"/>
    </xf>
    <xf numFmtId="176" fontId="0" fillId="0" borderId="46" xfId="0" applyNumberFormat="1" applyBorder="1" applyAlignment="1">
      <alignment horizontal="center" vertical="center"/>
    </xf>
    <xf numFmtId="176" fontId="0" fillId="0" borderId="47" xfId="0" applyNumberFormat="1" applyBorder="1" applyAlignment="1">
      <alignment horizontal="center" vertical="center"/>
    </xf>
    <xf numFmtId="0" fontId="3" fillId="0" borderId="0" xfId="0" applyFont="1" applyAlignment="1">
      <alignment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right" vertical="center"/>
    </xf>
    <xf numFmtId="176" fontId="0" fillId="0" borderId="1" xfId="0" applyNumberFormat="1" applyBorder="1" applyAlignment="1">
      <alignment horizontal="center" vertical="center"/>
    </xf>
    <xf numFmtId="0" fontId="2" fillId="0" borderId="0" xfId="0" applyFont="1">
      <alignment vertical="center"/>
    </xf>
    <xf numFmtId="0" fontId="3" fillId="0" borderId="31" xfId="0" applyFont="1" applyFill="1" applyBorder="1" applyAlignment="1">
      <alignment horizontal="center" vertical="center"/>
    </xf>
    <xf numFmtId="0" fontId="3" fillId="0" borderId="21" xfId="0" applyFont="1" applyFill="1" applyBorder="1" applyAlignment="1">
      <alignment horizontal="center" vertical="center"/>
    </xf>
    <xf numFmtId="0" fontId="9" fillId="0" borderId="1" xfId="0" applyFont="1" applyBorder="1" applyAlignment="1">
      <alignment horizontal="center" vertical="center"/>
    </xf>
    <xf numFmtId="0" fontId="3" fillId="0" borderId="4" xfId="0" applyFont="1" applyBorder="1">
      <alignment vertical="center"/>
    </xf>
    <xf numFmtId="0" fontId="3" fillId="0" borderId="16" xfId="0" applyFont="1" applyFill="1" applyBorder="1">
      <alignment vertical="center"/>
    </xf>
    <xf numFmtId="0" fontId="3" fillId="0" borderId="2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66" xfId="0" applyFont="1" applyFill="1" applyBorder="1" applyAlignment="1">
      <alignment vertical="center" wrapText="1"/>
    </xf>
    <xf numFmtId="0" fontId="3" fillId="0" borderId="52" xfId="0" applyFont="1" applyFill="1" applyBorder="1" applyAlignment="1">
      <alignment vertical="center" wrapText="1"/>
    </xf>
    <xf numFmtId="0" fontId="3" fillId="0" borderId="6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7" xfId="0" applyFont="1" applyFill="1" applyBorder="1">
      <alignment vertical="center"/>
    </xf>
    <xf numFmtId="0" fontId="3" fillId="0" borderId="28" xfId="0" applyFont="1" applyFill="1" applyBorder="1" applyAlignment="1">
      <alignment vertical="center" wrapText="1"/>
    </xf>
    <xf numFmtId="0" fontId="3" fillId="0" borderId="2"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49" xfId="0" applyFont="1" applyFill="1" applyBorder="1" applyAlignment="1">
      <alignment vertical="center" wrapText="1"/>
    </xf>
    <xf numFmtId="0" fontId="3" fillId="0" borderId="31" xfId="0" applyFont="1" applyFill="1" applyBorder="1" applyAlignment="1">
      <alignment horizontal="center" vertical="center" wrapText="1"/>
    </xf>
    <xf numFmtId="0" fontId="3" fillId="0" borderId="15" xfId="0" applyFont="1" applyFill="1" applyBorder="1" applyAlignment="1">
      <alignment vertical="center" wrapText="1"/>
    </xf>
    <xf numFmtId="0" fontId="3" fillId="0" borderId="0" xfId="0" applyFont="1" applyFill="1" applyBorder="1" applyAlignment="1">
      <alignment vertical="center" wrapText="1"/>
    </xf>
    <xf numFmtId="0" fontId="3" fillId="0" borderId="61" xfId="0" applyFont="1" applyFill="1" applyBorder="1" applyAlignment="1">
      <alignment horizontal="center" vertical="center" wrapText="1"/>
    </xf>
    <xf numFmtId="0" fontId="3" fillId="0" borderId="12" xfId="0" applyFont="1" applyFill="1" applyBorder="1">
      <alignment vertical="center"/>
    </xf>
    <xf numFmtId="0" fontId="3" fillId="0" borderId="12" xfId="0" applyFont="1" applyFill="1" applyBorder="1" applyAlignment="1">
      <alignment horizontal="center" vertical="center"/>
    </xf>
    <xf numFmtId="0" fontId="7" fillId="0" borderId="12" xfId="0" applyFont="1" applyFill="1" applyBorder="1" applyAlignment="1">
      <alignment vertical="center" shrinkToFit="1"/>
    </xf>
    <xf numFmtId="0" fontId="3" fillId="0" borderId="28" xfId="0" applyFont="1" applyFill="1" applyBorder="1" applyAlignment="1">
      <alignment vertical="center"/>
    </xf>
    <xf numFmtId="0" fontId="3" fillId="0" borderId="19" xfId="0" applyFont="1" applyFill="1" applyBorder="1" applyAlignment="1">
      <alignment vertical="center" wrapText="1"/>
    </xf>
    <xf numFmtId="0" fontId="3" fillId="0" borderId="2" xfId="0" applyFont="1" applyFill="1" applyBorder="1">
      <alignment vertical="center"/>
    </xf>
    <xf numFmtId="0" fontId="3" fillId="0" borderId="65"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7" xfId="0" applyFont="1" applyFill="1" applyBorder="1">
      <alignment vertical="center"/>
    </xf>
    <xf numFmtId="0" fontId="3" fillId="0" borderId="67" xfId="0" applyFont="1" applyFill="1" applyBorder="1" applyAlignment="1">
      <alignment vertical="center" wrapText="1"/>
    </xf>
    <xf numFmtId="0" fontId="3" fillId="0" borderId="39" xfId="0" applyFont="1" applyFill="1" applyBorder="1" applyAlignment="1">
      <alignment vertical="center" wrapText="1"/>
    </xf>
    <xf numFmtId="0" fontId="3" fillId="0" borderId="30" xfId="0" applyFont="1" applyFill="1" applyBorder="1">
      <alignment vertical="center"/>
    </xf>
    <xf numFmtId="0" fontId="3" fillId="0" borderId="52" xfId="0" applyFont="1" applyFill="1" applyBorder="1">
      <alignment vertical="center"/>
    </xf>
    <xf numFmtId="0" fontId="3" fillId="0" borderId="6" xfId="0" applyFont="1" applyFill="1" applyBorder="1">
      <alignment vertical="center"/>
    </xf>
    <xf numFmtId="0" fontId="3" fillId="0" borderId="15" xfId="0" applyFont="1" applyFill="1" applyBorder="1" applyAlignment="1">
      <alignment horizontal="center" vertical="center" wrapText="1"/>
    </xf>
    <xf numFmtId="0" fontId="3" fillId="0" borderId="19" xfId="0" applyFont="1" applyFill="1" applyBorder="1">
      <alignment vertical="center"/>
    </xf>
    <xf numFmtId="0" fontId="3" fillId="0" borderId="4" xfId="0" applyFont="1" applyFill="1" applyBorder="1" applyAlignment="1">
      <alignment vertical="center" wrapText="1"/>
    </xf>
    <xf numFmtId="0" fontId="3" fillId="0" borderId="49" xfId="0" applyFont="1" applyFill="1" applyBorder="1">
      <alignment vertical="center"/>
    </xf>
    <xf numFmtId="0" fontId="3" fillId="0" borderId="3"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7" fillId="0" borderId="52" xfId="0" applyFont="1" applyFill="1" applyBorder="1" applyAlignment="1">
      <alignment vertical="center" wrapText="1"/>
    </xf>
    <xf numFmtId="0" fontId="7" fillId="0" borderId="77" xfId="0" applyFont="1" applyFill="1" applyBorder="1" applyAlignment="1">
      <alignment horizontal="left" vertical="center" wrapText="1"/>
    </xf>
    <xf numFmtId="177" fontId="3" fillId="2" borderId="31" xfId="0" applyNumberFormat="1" applyFont="1" applyFill="1" applyBorder="1">
      <alignment vertical="center"/>
    </xf>
    <xf numFmtId="0" fontId="13" fillId="0" borderId="0" xfId="0" applyFo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pplyAlignment="1">
      <alignment horizontal="left" vertical="center"/>
    </xf>
    <xf numFmtId="0" fontId="9" fillId="0" borderId="0" xfId="0" applyFont="1">
      <alignment vertical="center"/>
    </xf>
    <xf numFmtId="0" fontId="9" fillId="0" borderId="4" xfId="0" applyFont="1" applyBorder="1" applyAlignment="1">
      <alignment horizontal="center" vertical="center"/>
    </xf>
    <xf numFmtId="0" fontId="3" fillId="2" borderId="4" xfId="0" applyFont="1" applyFill="1" applyBorder="1">
      <alignment vertical="center"/>
    </xf>
    <xf numFmtId="0" fontId="3" fillId="0" borderId="0" xfId="0" applyFont="1" applyBorder="1">
      <alignment vertical="center"/>
    </xf>
    <xf numFmtId="0" fontId="9" fillId="0" borderId="0" xfId="0" applyFont="1" applyBorder="1" applyAlignment="1">
      <alignment vertical="center"/>
    </xf>
    <xf numFmtId="0" fontId="7" fillId="0" borderId="12" xfId="0" applyFont="1" applyFill="1" applyBorder="1" applyAlignment="1">
      <alignment horizontal="center" vertical="center" shrinkToFit="1"/>
    </xf>
    <xf numFmtId="0" fontId="3" fillId="0" borderId="43" xfId="0" applyNumberFormat="1" applyFont="1" applyBorder="1" applyAlignment="1">
      <alignment horizontal="righ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7" fillId="0"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2" borderId="85" xfId="0" applyFont="1" applyFill="1" applyBorder="1" applyAlignment="1">
      <alignment horizontal="center" vertical="center"/>
    </xf>
    <xf numFmtId="0" fontId="7" fillId="0" borderId="86"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36" xfId="0" applyFont="1" applyBorder="1" applyAlignment="1">
      <alignment horizontal="center" vertical="center"/>
    </xf>
    <xf numFmtId="0" fontId="9" fillId="0" borderId="9" xfId="0" applyFont="1" applyBorder="1" applyAlignment="1">
      <alignment horizontal="center" vertical="center"/>
    </xf>
    <xf numFmtId="0" fontId="7" fillId="0" borderId="9" xfId="0" applyFont="1" applyBorder="1" applyAlignment="1">
      <alignment horizontal="center" vertical="center" shrinkToFit="1"/>
    </xf>
    <xf numFmtId="0" fontId="7" fillId="3" borderId="36" xfId="0" applyFont="1" applyFill="1" applyBorder="1" applyAlignment="1">
      <alignment horizontal="center" vertical="center" shrinkToFit="1"/>
    </xf>
    <xf numFmtId="0" fontId="9" fillId="3" borderId="57" xfId="0" applyFont="1" applyFill="1" applyBorder="1" applyAlignment="1">
      <alignment horizontal="center" vertical="center" shrinkToFit="1"/>
    </xf>
    <xf numFmtId="0" fontId="9" fillId="3" borderId="90" xfId="0" applyFont="1" applyFill="1" applyBorder="1" applyAlignment="1">
      <alignment horizontal="center" vertical="center" shrinkToFit="1"/>
    </xf>
    <xf numFmtId="0" fontId="7" fillId="0" borderId="36" xfId="0" applyFont="1" applyBorder="1" applyAlignment="1">
      <alignment horizontal="center" vertical="center" shrinkToFit="1"/>
    </xf>
    <xf numFmtId="0" fontId="9" fillId="0" borderId="57" xfId="0" applyFont="1" applyBorder="1" applyAlignment="1">
      <alignment horizontal="center" vertical="center" shrinkToFit="1"/>
    </xf>
    <xf numFmtId="0" fontId="7" fillId="2" borderId="36" xfId="0" applyFont="1" applyFill="1" applyBorder="1" applyAlignment="1">
      <alignment horizontal="center" vertical="center" shrinkToFit="1"/>
    </xf>
    <xf numFmtId="0" fontId="3" fillId="0" borderId="53" xfId="0" applyFont="1" applyBorder="1" applyAlignment="1">
      <alignment horizontal="center" vertical="center"/>
    </xf>
    <xf numFmtId="176" fontId="3" fillId="0" borderId="13" xfId="0" applyNumberFormat="1" applyFont="1" applyFill="1" applyBorder="1">
      <alignment vertical="center"/>
    </xf>
    <xf numFmtId="176" fontId="3" fillId="3" borderId="14" xfId="0" applyNumberFormat="1" applyFont="1" applyFill="1" applyBorder="1">
      <alignment vertical="center"/>
    </xf>
    <xf numFmtId="176" fontId="3" fillId="2" borderId="80" xfId="0" applyNumberFormat="1" applyFont="1" applyFill="1" applyBorder="1">
      <alignment vertical="center"/>
    </xf>
    <xf numFmtId="176" fontId="3" fillId="0" borderId="51" xfId="0" applyNumberFormat="1" applyFont="1" applyBorder="1">
      <alignment vertical="center"/>
    </xf>
    <xf numFmtId="176" fontId="3" fillId="0" borderId="14" xfId="0" applyNumberFormat="1" applyFont="1" applyBorder="1">
      <alignment vertical="center"/>
    </xf>
    <xf numFmtId="176" fontId="3" fillId="0" borderId="0" xfId="0" applyNumberFormat="1" applyFont="1" applyBorder="1">
      <alignment vertical="center"/>
    </xf>
    <xf numFmtId="0" fontId="7" fillId="0" borderId="11" xfId="0" applyFont="1" applyBorder="1">
      <alignment vertical="center"/>
    </xf>
    <xf numFmtId="0" fontId="7" fillId="0" borderId="12" xfId="0" applyFont="1" applyBorder="1">
      <alignment vertical="center"/>
    </xf>
    <xf numFmtId="177" fontId="3" fillId="0" borderId="27" xfId="0" applyNumberFormat="1" applyFont="1" applyBorder="1">
      <alignment vertical="center"/>
    </xf>
    <xf numFmtId="177" fontId="3" fillId="0" borderId="37" xfId="0" applyNumberFormat="1" applyFont="1" applyBorder="1">
      <alignment vertical="center"/>
    </xf>
    <xf numFmtId="177" fontId="3" fillId="0" borderId="13" xfId="0" applyNumberFormat="1" applyFont="1" applyBorder="1">
      <alignment vertical="center"/>
    </xf>
    <xf numFmtId="177" fontId="3" fillId="3" borderId="27" xfId="0" applyNumberFormat="1" applyFont="1" applyFill="1" applyBorder="1">
      <alignment vertical="center"/>
    </xf>
    <xf numFmtId="177" fontId="3" fillId="3" borderId="37" xfId="0" applyNumberFormat="1" applyFont="1" applyFill="1" applyBorder="1">
      <alignment vertical="center"/>
    </xf>
    <xf numFmtId="177" fontId="3" fillId="3" borderId="90" xfId="0" applyNumberFormat="1" applyFont="1" applyFill="1" applyBorder="1" applyAlignment="1">
      <alignment vertical="center"/>
    </xf>
    <xf numFmtId="177" fontId="3" fillId="2" borderId="27" xfId="0" applyNumberFormat="1" applyFont="1" applyFill="1" applyBorder="1">
      <alignment vertical="center"/>
    </xf>
    <xf numFmtId="0" fontId="3" fillId="0" borderId="58" xfId="0" applyFont="1" applyBorder="1" applyAlignment="1">
      <alignment vertical="center" shrinkToFit="1"/>
    </xf>
    <xf numFmtId="0" fontId="7" fillId="0" borderId="15" xfId="0" applyFont="1" applyBorder="1">
      <alignment vertical="center"/>
    </xf>
    <xf numFmtId="0" fontId="7" fillId="0" borderId="17" xfId="0" applyFont="1" applyBorder="1">
      <alignment vertical="center"/>
    </xf>
    <xf numFmtId="0" fontId="7" fillId="0" borderId="3" xfId="0" applyFont="1" applyBorder="1">
      <alignment vertical="center"/>
    </xf>
    <xf numFmtId="176" fontId="3" fillId="0" borderId="1" xfId="0" applyNumberFormat="1" applyFont="1" applyFill="1" applyBorder="1">
      <alignment vertical="center"/>
    </xf>
    <xf numFmtId="176" fontId="3" fillId="3" borderId="16" xfId="0" applyNumberFormat="1" applyFont="1" applyFill="1" applyBorder="1">
      <alignment vertical="center"/>
    </xf>
    <xf numFmtId="176" fontId="3" fillId="2" borderId="46" xfId="0" applyNumberFormat="1" applyFont="1" applyFill="1" applyBorder="1">
      <alignment vertical="center"/>
    </xf>
    <xf numFmtId="176" fontId="3" fillId="0" borderId="4" xfId="0" applyNumberFormat="1" applyFont="1" applyBorder="1">
      <alignment vertical="center"/>
    </xf>
    <xf numFmtId="176" fontId="3" fillId="0" borderId="16" xfId="0" applyNumberFormat="1" applyFont="1" applyBorder="1">
      <alignment vertical="center"/>
    </xf>
    <xf numFmtId="0" fontId="7" fillId="0" borderId="0" xfId="0" applyFont="1" applyBorder="1">
      <alignment vertical="center"/>
    </xf>
    <xf numFmtId="177" fontId="3" fillId="0" borderId="28" xfId="0" applyNumberFormat="1" applyFont="1" applyBorder="1">
      <alignment vertical="center"/>
    </xf>
    <xf numFmtId="177" fontId="3" fillId="0" borderId="2" xfId="0" applyNumberFormat="1" applyFont="1" applyBorder="1">
      <alignment vertical="center"/>
    </xf>
    <xf numFmtId="177" fontId="3" fillId="0" borderId="1" xfId="0" applyNumberFormat="1" applyFont="1" applyBorder="1">
      <alignment vertical="center"/>
    </xf>
    <xf numFmtId="177" fontId="3" fillId="3" borderId="28" xfId="0" applyNumberFormat="1" applyFont="1" applyFill="1" applyBorder="1">
      <alignment vertical="center"/>
    </xf>
    <xf numFmtId="177" fontId="3" fillId="3" borderId="2" xfId="0" applyNumberFormat="1" applyFont="1" applyFill="1" applyBorder="1">
      <alignment vertical="center"/>
    </xf>
    <xf numFmtId="177" fontId="3" fillId="2" borderId="28" xfId="0" applyNumberFormat="1" applyFont="1" applyFill="1" applyBorder="1">
      <alignment vertical="center"/>
    </xf>
    <xf numFmtId="0" fontId="3" fillId="0" borderId="59" xfId="0" applyFont="1" applyBorder="1" applyAlignment="1">
      <alignment vertical="center" shrinkToFit="1"/>
    </xf>
    <xf numFmtId="0" fontId="7" fillId="0" borderId="2" xfId="0" applyFont="1" applyBorder="1">
      <alignment vertical="center"/>
    </xf>
    <xf numFmtId="177" fontId="3" fillId="0" borderId="28" xfId="0" applyNumberFormat="1" applyFont="1" applyBorder="1" applyAlignment="1">
      <alignment vertical="center"/>
    </xf>
    <xf numFmtId="177" fontId="3" fillId="0" borderId="3" xfId="0" applyNumberFormat="1" applyFont="1" applyBorder="1">
      <alignment vertical="center"/>
    </xf>
    <xf numFmtId="0" fontId="3" fillId="0" borderId="46" xfId="0" applyFont="1" applyBorder="1" applyAlignment="1">
      <alignment vertical="center" shrinkToFit="1"/>
    </xf>
    <xf numFmtId="0" fontId="3" fillId="0" borderId="66" xfId="0" applyNumberFormat="1" applyFont="1" applyBorder="1" applyAlignment="1">
      <alignment horizontal="right" vertical="center"/>
    </xf>
    <xf numFmtId="177" fontId="3" fillId="2" borderId="61" xfId="0" applyNumberFormat="1" applyFont="1" applyFill="1" applyBorder="1">
      <alignment vertical="center"/>
    </xf>
    <xf numFmtId="0" fontId="3" fillId="0" borderId="88" xfId="0" applyFont="1" applyBorder="1" applyAlignment="1">
      <alignment vertical="center" shrinkToFit="1"/>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176" fontId="3" fillId="0" borderId="21" xfId="0" applyNumberFormat="1" applyFont="1" applyFill="1" applyBorder="1">
      <alignment vertical="center"/>
    </xf>
    <xf numFmtId="176" fontId="3" fillId="3" borderId="22" xfId="0" applyNumberFormat="1" applyFont="1" applyFill="1" applyBorder="1">
      <alignment vertical="center"/>
    </xf>
    <xf numFmtId="176" fontId="3" fillId="2" borderId="47" xfId="0" applyNumberFormat="1" applyFont="1" applyFill="1" applyBorder="1">
      <alignment vertical="center"/>
    </xf>
    <xf numFmtId="176" fontId="3" fillId="0" borderId="35" xfId="0" applyNumberFormat="1" applyFont="1" applyBorder="1">
      <alignment vertical="center"/>
    </xf>
    <xf numFmtId="176" fontId="3" fillId="0" borderId="22" xfId="0" applyNumberFormat="1" applyFont="1" applyBorder="1">
      <alignment vertical="center"/>
    </xf>
    <xf numFmtId="177" fontId="3" fillId="0" borderId="31" xfId="0" applyNumberFormat="1" applyFont="1" applyBorder="1">
      <alignment vertical="center"/>
    </xf>
    <xf numFmtId="177" fontId="3" fillId="0" borderId="19" xfId="0" applyNumberFormat="1" applyFont="1" applyBorder="1">
      <alignment vertical="center"/>
    </xf>
    <xf numFmtId="177" fontId="3" fillId="0" borderId="21" xfId="0" applyNumberFormat="1" applyFont="1" applyBorder="1">
      <alignment vertical="center"/>
    </xf>
    <xf numFmtId="177" fontId="3" fillId="3" borderId="31" xfId="0" applyNumberFormat="1" applyFont="1" applyFill="1" applyBorder="1">
      <alignment vertical="center"/>
    </xf>
    <xf numFmtId="177" fontId="3" fillId="3" borderId="19" xfId="0" applyNumberFormat="1" applyFont="1" applyFill="1" applyBorder="1">
      <alignment vertical="center"/>
    </xf>
    <xf numFmtId="177" fontId="3" fillId="0" borderId="31" xfId="0" applyNumberFormat="1" applyFont="1" applyBorder="1" applyAlignment="1">
      <alignment vertical="center"/>
    </xf>
    <xf numFmtId="177" fontId="3" fillId="2" borderId="93" xfId="0" applyNumberFormat="1" applyFont="1" applyFill="1" applyBorder="1">
      <alignment vertical="center"/>
    </xf>
    <xf numFmtId="0" fontId="3" fillId="3" borderId="96" xfId="0" applyFont="1" applyFill="1" applyBorder="1" applyAlignment="1">
      <alignment vertical="center" shrinkToFit="1"/>
    </xf>
    <xf numFmtId="0" fontId="7" fillId="0" borderId="23" xfId="0" applyFont="1" applyBorder="1">
      <alignment vertical="center"/>
    </xf>
    <xf numFmtId="177" fontId="3" fillId="3" borderId="0" xfId="0" applyNumberFormat="1" applyFont="1" applyFill="1" applyBorder="1" applyAlignment="1">
      <alignment vertical="center"/>
    </xf>
    <xf numFmtId="177" fontId="3" fillId="2" borderId="66" xfId="0" applyNumberFormat="1" applyFont="1" applyFill="1" applyBorder="1">
      <alignment vertical="center"/>
    </xf>
    <xf numFmtId="0" fontId="3" fillId="0" borderId="92" xfId="0" applyFont="1" applyBorder="1" applyAlignment="1">
      <alignment vertical="center" shrinkToFit="1"/>
    </xf>
    <xf numFmtId="0" fontId="7" fillId="0" borderId="24" xfId="0" applyFont="1" applyBorder="1">
      <alignment vertical="center"/>
    </xf>
    <xf numFmtId="0" fontId="7" fillId="0" borderId="25" xfId="0" applyFont="1" applyBorder="1">
      <alignment vertical="center"/>
    </xf>
    <xf numFmtId="0" fontId="7" fillId="0" borderId="6" xfId="0" applyFont="1" applyBorder="1">
      <alignment vertical="center"/>
    </xf>
    <xf numFmtId="0" fontId="7" fillId="0" borderId="16" xfId="0" applyFont="1" applyBorder="1">
      <alignment vertical="center"/>
    </xf>
    <xf numFmtId="0" fontId="7" fillId="0" borderId="88" xfId="0" applyFont="1" applyBorder="1" applyAlignment="1">
      <alignment vertical="center" shrinkToFit="1"/>
    </xf>
    <xf numFmtId="177" fontId="3" fillId="0" borderId="3" xfId="0" applyNumberFormat="1" applyFont="1" applyBorder="1" applyAlignment="1">
      <alignment vertical="center"/>
    </xf>
    <xf numFmtId="0" fontId="3" fillId="3" borderId="77" xfId="0" applyNumberFormat="1" applyFont="1" applyFill="1" applyBorder="1" applyAlignment="1">
      <alignment horizontal="right" vertical="center"/>
    </xf>
    <xf numFmtId="0" fontId="3" fillId="0" borderId="87" xfId="0" applyFont="1" applyBorder="1" applyAlignment="1">
      <alignment vertical="center" shrinkToFit="1"/>
    </xf>
    <xf numFmtId="0" fontId="7" fillId="0" borderId="26" xfId="0" applyFont="1" applyBorder="1">
      <alignment vertical="center"/>
    </xf>
    <xf numFmtId="177" fontId="3" fillId="0" borderId="40" xfId="0" applyNumberFormat="1" applyFont="1" applyBorder="1" applyAlignment="1">
      <alignment vertical="center"/>
    </xf>
    <xf numFmtId="0" fontId="3" fillId="0" borderId="60" xfId="0" applyFont="1" applyBorder="1" applyAlignment="1">
      <alignment vertical="center" shrinkToFit="1"/>
    </xf>
    <xf numFmtId="0" fontId="7" fillId="0" borderId="0" xfId="0" applyFont="1">
      <alignment vertical="center"/>
    </xf>
    <xf numFmtId="177" fontId="3" fillId="0" borderId="0" xfId="0" applyNumberFormat="1" applyFont="1">
      <alignment vertical="center"/>
    </xf>
    <xf numFmtId="0" fontId="3" fillId="0" borderId="0" xfId="0" applyFont="1" applyAlignment="1">
      <alignment vertical="center" shrinkToFit="1"/>
    </xf>
    <xf numFmtId="0" fontId="7" fillId="0" borderId="0" xfId="0" applyFont="1" applyFill="1" applyBorder="1">
      <alignment vertical="center"/>
    </xf>
    <xf numFmtId="177" fontId="3" fillId="0" borderId="0" xfId="0" applyNumberFormat="1" applyFont="1" applyBorder="1">
      <alignment vertical="center"/>
    </xf>
    <xf numFmtId="177" fontId="3" fillId="0" borderId="0" xfId="0" applyNumberFormat="1" applyFont="1" applyBorder="1" applyAlignment="1">
      <alignment vertical="center"/>
    </xf>
    <xf numFmtId="177" fontId="3" fillId="0" borderId="37" xfId="0" applyNumberFormat="1" applyFont="1" applyFill="1" applyBorder="1">
      <alignment vertical="center"/>
    </xf>
    <xf numFmtId="177" fontId="3" fillId="2" borderId="80" xfId="0" applyNumberFormat="1" applyFont="1" applyFill="1" applyBorder="1">
      <alignment vertical="center"/>
    </xf>
    <xf numFmtId="177" fontId="3" fillId="0" borderId="51" xfId="0" applyNumberFormat="1" applyFont="1" applyBorder="1">
      <alignment vertical="center"/>
    </xf>
    <xf numFmtId="177" fontId="3" fillId="0" borderId="14" xfId="0" applyNumberFormat="1" applyFont="1" applyBorder="1">
      <alignment vertical="center"/>
    </xf>
    <xf numFmtId="177" fontId="3" fillId="0" borderId="90" xfId="0" applyNumberFormat="1" applyFont="1" applyBorder="1" applyAlignment="1">
      <alignment vertical="center"/>
    </xf>
    <xf numFmtId="177" fontId="3" fillId="2" borderId="51" xfId="0" applyNumberFormat="1" applyFont="1" applyFill="1" applyBorder="1">
      <alignment vertical="center"/>
    </xf>
    <xf numFmtId="0" fontId="7" fillId="0" borderId="0" xfId="0" applyFont="1" applyBorder="1" applyAlignment="1">
      <alignment vertical="center" wrapText="1"/>
    </xf>
    <xf numFmtId="177" fontId="3" fillId="0" borderId="0" xfId="0" applyNumberFormat="1" applyFont="1" applyFill="1" applyBorder="1" applyAlignment="1">
      <alignment vertical="center"/>
    </xf>
    <xf numFmtId="177" fontId="3" fillId="0" borderId="24" xfId="0" applyNumberFormat="1" applyFont="1" applyBorder="1" applyAlignment="1">
      <alignment vertical="center"/>
    </xf>
    <xf numFmtId="177" fontId="3" fillId="0" borderId="6" xfId="0" applyNumberFormat="1" applyFont="1" applyBorder="1" applyAlignment="1">
      <alignment vertical="center"/>
    </xf>
    <xf numFmtId="177" fontId="3" fillId="0" borderId="62" xfId="0" applyNumberFormat="1" applyFont="1" applyBorder="1" applyAlignment="1">
      <alignment vertical="center"/>
    </xf>
    <xf numFmtId="0" fontId="7" fillId="0" borderId="24" xfId="0" applyFont="1" applyBorder="1" applyAlignment="1">
      <alignment vertical="center" wrapText="1"/>
    </xf>
    <xf numFmtId="177" fontId="3" fillId="0" borderId="23" xfId="0" applyNumberFormat="1" applyFont="1" applyBorder="1" applyAlignment="1">
      <alignment vertical="center"/>
    </xf>
    <xf numFmtId="0" fontId="7" fillId="0" borderId="23" xfId="0" applyFont="1" applyBorder="1" applyAlignment="1">
      <alignment vertical="center" wrapText="1"/>
    </xf>
    <xf numFmtId="0" fontId="7" fillId="0" borderId="72" xfId="0" applyFont="1" applyBorder="1" applyAlignment="1">
      <alignment vertical="center" wrapText="1"/>
    </xf>
    <xf numFmtId="177" fontId="3" fillId="0" borderId="72" xfId="0" applyNumberFormat="1" applyFont="1" applyFill="1" applyBorder="1" applyAlignment="1">
      <alignment vertical="center"/>
    </xf>
    <xf numFmtId="177" fontId="3" fillId="0" borderId="72" xfId="0" applyNumberFormat="1" applyFont="1" applyBorder="1" applyAlignment="1">
      <alignment vertical="center"/>
    </xf>
    <xf numFmtId="177" fontId="3" fillId="0" borderId="73" xfId="0" applyNumberFormat="1" applyFont="1" applyBorder="1" applyAlignment="1">
      <alignment vertical="center"/>
    </xf>
    <xf numFmtId="177" fontId="3" fillId="0" borderId="74" xfId="0" applyNumberFormat="1" applyFont="1" applyBorder="1" applyAlignment="1">
      <alignment vertical="center"/>
    </xf>
    <xf numFmtId="177" fontId="3" fillId="0" borderId="75" xfId="0" applyNumberFormat="1" applyFont="1" applyBorder="1" applyAlignment="1">
      <alignment vertical="center"/>
    </xf>
    <xf numFmtId="0" fontId="7" fillId="0" borderId="73" xfId="0" applyFont="1" applyBorder="1" applyAlignment="1">
      <alignment vertical="center" wrapText="1"/>
    </xf>
    <xf numFmtId="0" fontId="3" fillId="0" borderId="72" xfId="0" applyFont="1" applyBorder="1">
      <alignment vertical="center"/>
    </xf>
    <xf numFmtId="177" fontId="3" fillId="0" borderId="81" xfId="0" applyNumberFormat="1" applyFont="1" applyBorder="1" applyAlignment="1">
      <alignment vertical="center"/>
    </xf>
    <xf numFmtId="0" fontId="7" fillId="0" borderId="82" xfId="0" applyFont="1" applyBorder="1" applyAlignment="1">
      <alignment vertical="center" wrapText="1"/>
    </xf>
    <xf numFmtId="0" fontId="7" fillId="0" borderId="81" xfId="0" applyFont="1" applyBorder="1" applyAlignment="1">
      <alignment vertical="center" wrapText="1"/>
    </xf>
    <xf numFmtId="177" fontId="3" fillId="0" borderId="82" xfId="0" applyNumberFormat="1" applyFont="1" applyBorder="1" applyAlignment="1">
      <alignment vertical="center"/>
    </xf>
    <xf numFmtId="177" fontId="3" fillId="0" borderId="83" xfId="0" applyNumberFormat="1" applyFont="1" applyBorder="1" applyAlignment="1">
      <alignment vertical="center"/>
    </xf>
    <xf numFmtId="177" fontId="3" fillId="0" borderId="84" xfId="0" applyNumberFormat="1" applyFont="1" applyBorder="1" applyAlignment="1">
      <alignment vertical="center"/>
    </xf>
    <xf numFmtId="0" fontId="3" fillId="0" borderId="81" xfId="0" applyFont="1" applyBorder="1">
      <alignment vertical="center"/>
    </xf>
    <xf numFmtId="177" fontId="3" fillId="0" borderId="76" xfId="0" applyNumberFormat="1" applyFont="1" applyBorder="1" applyAlignment="1">
      <alignment vertical="center"/>
    </xf>
    <xf numFmtId="0" fontId="3" fillId="0" borderId="81" xfId="0" applyFont="1" applyBorder="1" applyAlignment="1">
      <alignment horizontal="right" vertical="center" shrinkToFit="1"/>
    </xf>
    <xf numFmtId="0" fontId="7" fillId="0" borderId="62" xfId="0" applyFont="1" applyBorder="1" applyAlignment="1">
      <alignment vertical="center" wrapText="1"/>
    </xf>
    <xf numFmtId="0" fontId="7" fillId="0" borderId="85" xfId="0" applyFont="1" applyBorder="1" applyAlignment="1">
      <alignment vertical="center" wrapText="1"/>
    </xf>
    <xf numFmtId="0" fontId="7" fillId="0" borderId="87" xfId="0" applyFont="1" applyBorder="1" applyAlignment="1">
      <alignment horizontal="left" vertical="center" wrapText="1"/>
    </xf>
    <xf numFmtId="0" fontId="7" fillId="0" borderId="47" xfId="0" applyFont="1" applyBorder="1" applyAlignment="1">
      <alignment vertical="center" wrapText="1"/>
    </xf>
    <xf numFmtId="0" fontId="3" fillId="0" borderId="23" xfId="0" applyFont="1" applyBorder="1">
      <alignment vertical="center"/>
    </xf>
    <xf numFmtId="177" fontId="3" fillId="0" borderId="44" xfId="0" applyNumberFormat="1" applyFont="1" applyBorder="1" applyAlignment="1">
      <alignment vertical="center"/>
    </xf>
    <xf numFmtId="0" fontId="7" fillId="0" borderId="44" xfId="0" applyFont="1" applyBorder="1" applyAlignment="1">
      <alignment vertical="center" wrapText="1"/>
    </xf>
    <xf numFmtId="0" fontId="7" fillId="0" borderId="34" xfId="0" applyFont="1" applyBorder="1">
      <alignment vertical="center"/>
    </xf>
    <xf numFmtId="0" fontId="3" fillId="0" borderId="37" xfId="0" applyFont="1" applyFill="1" applyBorder="1">
      <alignment vertical="center"/>
    </xf>
    <xf numFmtId="0" fontId="3" fillId="3" borderId="37" xfId="0" applyFont="1" applyFill="1" applyBorder="1">
      <alignment vertical="center"/>
    </xf>
    <xf numFmtId="0" fontId="3" fillId="2" borderId="80" xfId="0" applyFont="1" applyFill="1" applyBorder="1">
      <alignment vertical="center"/>
    </xf>
    <xf numFmtId="0" fontId="3" fillId="0" borderId="51" xfId="0" applyFont="1" applyBorder="1">
      <alignment vertical="center"/>
    </xf>
    <xf numFmtId="0" fontId="3" fillId="0" borderId="14" xfId="0" applyFont="1" applyBorder="1">
      <alignment vertical="center"/>
    </xf>
    <xf numFmtId="177" fontId="3" fillId="3" borderId="12" xfId="0" applyNumberFormat="1" applyFont="1" applyFill="1" applyBorder="1" applyAlignment="1">
      <alignment vertical="center"/>
    </xf>
    <xf numFmtId="177" fontId="3" fillId="3" borderId="51" xfId="0" applyNumberFormat="1" applyFont="1" applyFill="1" applyBorder="1">
      <alignment vertical="center"/>
    </xf>
    <xf numFmtId="0" fontId="7" fillId="0" borderId="4" xfId="0" applyFont="1" applyBorder="1">
      <alignment vertical="center"/>
    </xf>
    <xf numFmtId="0" fontId="3" fillId="3" borderId="2" xfId="0" applyFont="1" applyFill="1" applyBorder="1">
      <alignment vertical="center"/>
    </xf>
    <xf numFmtId="0" fontId="3" fillId="2" borderId="46" xfId="0" applyFont="1" applyFill="1" applyBorder="1">
      <alignment vertical="center"/>
    </xf>
    <xf numFmtId="0" fontId="3" fillId="0" borderId="16" xfId="0" applyFont="1" applyBorder="1">
      <alignment vertical="center"/>
    </xf>
    <xf numFmtId="177" fontId="3" fillId="3" borderId="3" xfId="0" applyNumberFormat="1" applyFont="1" applyFill="1" applyBorder="1" applyAlignment="1">
      <alignment vertical="center"/>
    </xf>
    <xf numFmtId="177" fontId="3" fillId="0" borderId="39" xfId="0" applyNumberFormat="1" applyFont="1" applyBorder="1" applyAlignment="1">
      <alignment vertical="center"/>
    </xf>
    <xf numFmtId="0" fontId="7" fillId="0" borderId="63" xfId="0" applyFont="1" applyBorder="1">
      <alignment vertical="center"/>
    </xf>
    <xf numFmtId="0" fontId="3" fillId="0" borderId="17" xfId="0" applyFont="1" applyFill="1" applyBorder="1">
      <alignment vertical="center"/>
    </xf>
    <xf numFmtId="0" fontId="3" fillId="3" borderId="17" xfId="0" applyFont="1" applyFill="1" applyBorder="1">
      <alignment vertical="center"/>
    </xf>
    <xf numFmtId="0" fontId="3" fillId="2" borderId="88" xfId="0" applyFont="1" applyFill="1" applyBorder="1">
      <alignment vertical="center"/>
    </xf>
    <xf numFmtId="0" fontId="3" fillId="0" borderId="63" xfId="0" applyFont="1" applyBorder="1">
      <alignment vertical="center"/>
    </xf>
    <xf numFmtId="0" fontId="3" fillId="0" borderId="30" xfId="0" applyFont="1" applyBorder="1">
      <alignment vertical="center"/>
    </xf>
    <xf numFmtId="177" fontId="3" fillId="3" borderId="61" xfId="0" applyNumberFormat="1" applyFont="1" applyFill="1" applyBorder="1">
      <alignment vertical="center"/>
    </xf>
    <xf numFmtId="177" fontId="3" fillId="3" borderId="17" xfId="0" applyNumberFormat="1" applyFont="1" applyFill="1" applyBorder="1">
      <alignment vertical="center"/>
    </xf>
    <xf numFmtId="0" fontId="3" fillId="0" borderId="15" xfId="0" applyNumberFormat="1" applyFont="1" applyBorder="1" applyAlignment="1">
      <alignment horizontal="right" vertical="center"/>
    </xf>
    <xf numFmtId="0" fontId="3" fillId="0" borderId="62" xfId="0" applyNumberFormat="1" applyFont="1" applyBorder="1" applyAlignment="1">
      <alignment horizontal="right" vertical="center"/>
    </xf>
    <xf numFmtId="0" fontId="7" fillId="0" borderId="51" xfId="0" applyFont="1" applyBorder="1">
      <alignment vertical="center"/>
    </xf>
    <xf numFmtId="177" fontId="3" fillId="0" borderId="66" xfId="0" applyNumberFormat="1" applyFont="1" applyBorder="1">
      <alignment vertical="center"/>
    </xf>
    <xf numFmtId="0" fontId="7" fillId="0" borderId="35" xfId="0" applyFont="1" applyBorder="1">
      <alignment vertical="center"/>
    </xf>
    <xf numFmtId="0" fontId="3" fillId="3" borderId="19" xfId="0" applyFont="1" applyFill="1" applyBorder="1">
      <alignment vertical="center"/>
    </xf>
    <xf numFmtId="0" fontId="3" fillId="2" borderId="47" xfId="0" applyFont="1" applyFill="1" applyBorder="1">
      <alignment vertical="center"/>
    </xf>
    <xf numFmtId="0" fontId="3" fillId="0" borderId="35" xfId="0" applyFont="1" applyBorder="1">
      <alignment vertical="center"/>
    </xf>
    <xf numFmtId="0" fontId="3" fillId="0" borderId="22" xfId="0" applyFont="1" applyBorder="1">
      <alignment vertical="center"/>
    </xf>
    <xf numFmtId="177" fontId="3" fillId="3" borderId="44" xfId="0" applyNumberFormat="1" applyFont="1" applyFill="1" applyBorder="1" applyAlignment="1">
      <alignment vertical="center"/>
    </xf>
    <xf numFmtId="0" fontId="3" fillId="0" borderId="18" xfId="0" applyNumberFormat="1" applyFont="1" applyBorder="1" applyAlignment="1">
      <alignment horizontal="right" vertical="center"/>
    </xf>
    <xf numFmtId="0" fontId="3" fillId="0" borderId="47" xfId="0" applyFont="1" applyBorder="1" applyAlignment="1">
      <alignment vertical="center" shrinkToFit="1"/>
    </xf>
    <xf numFmtId="0" fontId="3" fillId="0" borderId="0" xfId="0" applyFont="1" applyFill="1" applyBorder="1">
      <alignment vertical="center"/>
    </xf>
    <xf numFmtId="0" fontId="3" fillId="0" borderId="0" xfId="0" applyFont="1" applyBorder="1" applyAlignment="1">
      <alignment horizontal="center" vertical="center"/>
    </xf>
    <xf numFmtId="176" fontId="3" fillId="0" borderId="0" xfId="0" applyNumberFormat="1" applyFont="1" applyBorder="1" applyAlignment="1">
      <alignment vertical="center"/>
    </xf>
    <xf numFmtId="0" fontId="3" fillId="0" borderId="2" xfId="0" applyFont="1" applyBorder="1">
      <alignment vertical="center"/>
    </xf>
    <xf numFmtId="0" fontId="3" fillId="0" borderId="17" xfId="0" applyFont="1" applyBorder="1" applyAlignment="1">
      <alignment horizontal="center" vertical="center"/>
    </xf>
    <xf numFmtId="3" fontId="3" fillId="0" borderId="48" xfId="0" applyNumberFormat="1" applyFont="1" applyBorder="1" applyAlignment="1">
      <alignment horizontal="right" vertical="center"/>
    </xf>
    <xf numFmtId="177" fontId="3" fillId="0" borderId="25" xfId="0" applyNumberFormat="1" applyFont="1" applyBorder="1" applyAlignment="1">
      <alignment vertical="center"/>
    </xf>
    <xf numFmtId="178" fontId="3" fillId="0" borderId="17" xfId="0" applyNumberFormat="1" applyFont="1" applyBorder="1" applyAlignment="1">
      <alignment vertical="center"/>
    </xf>
    <xf numFmtId="0" fontId="3" fillId="0" borderId="2" xfId="0" applyFont="1" applyBorder="1" applyAlignment="1">
      <alignment horizontal="center" vertical="center"/>
    </xf>
    <xf numFmtId="3" fontId="3" fillId="0" borderId="56" xfId="0" applyNumberFormat="1" applyFont="1" applyBorder="1" applyAlignment="1">
      <alignment horizontal="right" vertical="center"/>
    </xf>
    <xf numFmtId="0" fontId="12" fillId="0" borderId="0" xfId="0" applyFont="1" applyFill="1">
      <alignment vertical="center"/>
    </xf>
    <xf numFmtId="0" fontId="3" fillId="0" borderId="0" xfId="0" applyFont="1" applyFill="1" applyAlignment="1">
      <alignment horizontal="center" vertical="center"/>
    </xf>
    <xf numFmtId="0" fontId="8" fillId="0" borderId="0" xfId="0" applyFont="1" applyFill="1">
      <alignment vertical="center"/>
    </xf>
    <xf numFmtId="0" fontId="6" fillId="0" borderId="0" xfId="0" applyFont="1" applyFill="1">
      <alignment vertical="center"/>
    </xf>
    <xf numFmtId="58" fontId="3" fillId="0" borderId="0" xfId="0" applyNumberFormat="1" applyFont="1" applyFill="1" applyAlignment="1">
      <alignment vertical="center"/>
    </xf>
    <xf numFmtId="0" fontId="3" fillId="0" borderId="44" xfId="0" applyFont="1" applyFill="1" applyBorder="1" applyAlignment="1">
      <alignment vertical="center"/>
    </xf>
    <xf numFmtId="0" fontId="3" fillId="0" borderId="23" xfId="0" applyFont="1" applyFill="1" applyBorder="1" applyAlignment="1">
      <alignment horizontal="center" vertical="center"/>
    </xf>
    <xf numFmtId="0" fontId="3" fillId="0" borderId="23" xfId="0" applyFont="1" applyFill="1" applyBorder="1" applyAlignment="1">
      <alignment vertical="center"/>
    </xf>
    <xf numFmtId="0" fontId="7" fillId="0" borderId="38" xfId="0" applyFont="1" applyFill="1" applyBorder="1" applyAlignment="1">
      <alignment vertical="top" wrapText="1"/>
    </xf>
    <xf numFmtId="0" fontId="3" fillId="0" borderId="11" xfId="0" applyFont="1" applyFill="1" applyBorder="1">
      <alignment vertical="center"/>
    </xf>
    <xf numFmtId="0" fontId="3" fillId="0" borderId="18" xfId="0" applyFont="1" applyFill="1" applyBorder="1">
      <alignment vertical="center"/>
    </xf>
    <xf numFmtId="0" fontId="3" fillId="0" borderId="26" xfId="0" applyFont="1" applyFill="1" applyBorder="1">
      <alignment vertical="center"/>
    </xf>
    <xf numFmtId="0" fontId="3" fillId="0" borderId="62" xfId="0" applyFont="1" applyFill="1" applyBorder="1" applyAlignment="1">
      <alignment vertical="center"/>
    </xf>
    <xf numFmtId="0" fontId="3" fillId="0" borderId="24" xfId="0" applyFont="1" applyFill="1" applyBorder="1" applyAlignment="1">
      <alignment horizontal="center" vertical="center"/>
    </xf>
    <xf numFmtId="0" fontId="3" fillId="0" borderId="65" xfId="0" applyFont="1" applyFill="1" applyBorder="1" applyAlignment="1">
      <alignment horizontal="center" vertical="center" wrapText="1"/>
    </xf>
    <xf numFmtId="0" fontId="11" fillId="0" borderId="0" xfId="0" applyFont="1" applyFill="1" applyAlignment="1">
      <alignment horizontal="right" vertical="center"/>
    </xf>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7" fillId="0" borderId="0" xfId="0" applyFont="1" applyAlignment="1">
      <alignment horizontal="left" vertical="center"/>
    </xf>
    <xf numFmtId="0" fontId="3" fillId="0" borderId="0" xfId="0" applyFont="1" applyFill="1" applyBorder="1" applyAlignment="1">
      <alignment horizontal="left" vertical="center"/>
    </xf>
    <xf numFmtId="0" fontId="3" fillId="0" borderId="19" xfId="0" applyFont="1" applyFill="1" applyBorder="1" applyAlignment="1">
      <alignment horizontal="center" vertical="center" shrinkToFit="1"/>
    </xf>
    <xf numFmtId="0" fontId="3" fillId="2" borderId="0" xfId="0" applyFont="1" applyFill="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177" fontId="3" fillId="0" borderId="40" xfId="0" applyNumberFormat="1" applyFont="1" applyBorder="1" applyAlignment="1">
      <alignment vertical="center"/>
    </xf>
    <xf numFmtId="177" fontId="3" fillId="0" borderId="41" xfId="0" applyNumberFormat="1" applyFont="1" applyBorder="1" applyAlignment="1">
      <alignment vertical="center"/>
    </xf>
    <xf numFmtId="3" fontId="3" fillId="0" borderId="17" xfId="0" applyNumberFormat="1" applyFont="1" applyBorder="1" applyAlignment="1">
      <alignment horizontal="right" vertical="center"/>
    </xf>
    <xf numFmtId="0" fontId="3" fillId="0" borderId="63" xfId="0" applyFont="1" applyBorder="1" applyAlignment="1">
      <alignment vertical="center"/>
    </xf>
    <xf numFmtId="9" fontId="3" fillId="0" borderId="63" xfId="0" applyNumberFormat="1" applyFont="1" applyBorder="1" applyAlignment="1">
      <alignment horizontal="left" vertical="center"/>
    </xf>
    <xf numFmtId="3" fontId="3" fillId="0" borderId="2" xfId="0" applyNumberFormat="1" applyFont="1" applyBorder="1" applyAlignment="1">
      <alignment horizontal="right" vertical="center"/>
    </xf>
    <xf numFmtId="178" fontId="3" fillId="0" borderId="2" xfId="0" applyNumberFormat="1" applyFont="1" applyBorder="1" applyAlignment="1">
      <alignment vertical="center"/>
    </xf>
    <xf numFmtId="9" fontId="3" fillId="0" borderId="4" xfId="0" applyNumberFormat="1" applyFont="1" applyBorder="1" applyAlignment="1">
      <alignment horizontal="left" vertical="center"/>
    </xf>
    <xf numFmtId="177" fontId="3" fillId="0" borderId="25" xfId="0" applyNumberFormat="1" applyFont="1" applyBorder="1" applyAlignment="1">
      <alignment horizontal="right" vertical="center"/>
    </xf>
    <xf numFmtId="177" fontId="3" fillId="0" borderId="3" xfId="0" applyNumberFormat="1" applyFont="1" applyBorder="1" applyAlignment="1">
      <alignment horizontal="right" vertical="center"/>
    </xf>
    <xf numFmtId="0" fontId="3" fillId="0" borderId="39" xfId="0" applyFont="1" applyFill="1" applyBorder="1" applyAlignment="1">
      <alignment horizontal="left" vertical="top"/>
    </xf>
    <xf numFmtId="0" fontId="3" fillId="0" borderId="39" xfId="0" applyFont="1" applyFill="1" applyBorder="1" applyAlignment="1">
      <alignment horizontal="left" vertical="top" wrapText="1"/>
    </xf>
    <xf numFmtId="0" fontId="3" fillId="0" borderId="40" xfId="0" applyFont="1" applyFill="1" applyBorder="1" applyAlignment="1">
      <alignment horizontal="left" vertical="top" wrapText="1"/>
    </xf>
    <xf numFmtId="0" fontId="9" fillId="0" borderId="25" xfId="0" applyFont="1" applyFill="1" applyBorder="1" applyAlignment="1">
      <alignment horizontal="right" vertical="center"/>
    </xf>
    <xf numFmtId="0" fontId="9"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lignment vertical="center"/>
    </xf>
    <xf numFmtId="0" fontId="9" fillId="0" borderId="0" xfId="0" applyFont="1" applyFill="1" applyAlignment="1">
      <alignment horizontal="center" vertical="center"/>
    </xf>
    <xf numFmtId="0" fontId="14" fillId="0" borderId="0" xfId="0" applyFont="1" applyFill="1">
      <alignment vertical="center"/>
    </xf>
    <xf numFmtId="0" fontId="9" fillId="0" borderId="25" xfId="0" applyFont="1" applyFill="1" applyBorder="1" applyAlignment="1">
      <alignment horizontal="left" vertical="center"/>
    </xf>
    <xf numFmtId="0" fontId="3" fillId="0" borderId="0" xfId="0" applyFont="1" applyBorder="1" applyAlignment="1">
      <alignment vertical="center" shrinkToFit="1"/>
    </xf>
    <xf numFmtId="0" fontId="3" fillId="0" borderId="0" xfId="0" applyFont="1" applyAlignment="1">
      <alignment vertical="center" shrinkToFit="1"/>
    </xf>
    <xf numFmtId="0" fontId="3" fillId="0" borderId="44" xfId="0" applyFont="1" applyBorder="1" applyAlignment="1">
      <alignment vertical="center"/>
    </xf>
    <xf numFmtId="0" fontId="3" fillId="0" borderId="2"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68"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3" fillId="0" borderId="0" xfId="0" applyFont="1" applyAlignment="1">
      <alignment vertical="center" shrinkToFit="1"/>
    </xf>
    <xf numFmtId="0" fontId="9" fillId="0" borderId="9" xfId="0" applyFont="1" applyBorder="1" applyAlignment="1">
      <alignment horizontal="center" vertical="center" shrinkToFit="1"/>
    </xf>
    <xf numFmtId="0" fontId="7" fillId="0" borderId="11" xfId="0" applyFont="1" applyBorder="1">
      <alignment vertical="center"/>
    </xf>
    <xf numFmtId="0" fontId="7" fillId="0" borderId="23" xfId="0" applyFont="1" applyBorder="1">
      <alignment vertical="center"/>
    </xf>
    <xf numFmtId="177" fontId="3" fillId="2" borderId="2" xfId="0" applyNumberFormat="1" applyFont="1" applyFill="1" applyBorder="1" applyAlignment="1">
      <alignment vertical="center"/>
    </xf>
    <xf numFmtId="177" fontId="3" fillId="2" borderId="17" xfId="0" applyNumberFormat="1" applyFont="1" applyFill="1" applyBorder="1" applyAlignment="1">
      <alignment vertical="center"/>
    </xf>
    <xf numFmtId="177" fontId="3" fillId="2" borderId="19" xfId="0" applyNumberFormat="1" applyFont="1" applyFill="1" applyBorder="1" applyAlignment="1">
      <alignment vertical="center"/>
    </xf>
    <xf numFmtId="177" fontId="3" fillId="2" borderId="14" xfId="0" applyNumberFormat="1" applyFont="1" applyFill="1" applyBorder="1" applyAlignment="1">
      <alignment vertical="center"/>
    </xf>
    <xf numFmtId="177" fontId="3" fillId="2" borderId="37" xfId="0" applyNumberFormat="1" applyFont="1" applyFill="1" applyBorder="1" applyAlignment="1">
      <alignment vertical="center"/>
    </xf>
    <xf numFmtId="177" fontId="3" fillId="2" borderId="16" xfId="0" applyNumberFormat="1" applyFont="1" applyFill="1" applyBorder="1" applyAlignment="1">
      <alignment vertical="center"/>
    </xf>
    <xf numFmtId="177" fontId="3" fillId="2" borderId="22" xfId="0" applyNumberFormat="1" applyFont="1" applyFill="1" applyBorder="1" applyAlignment="1">
      <alignment vertical="center"/>
    </xf>
    <xf numFmtId="177" fontId="3" fillId="0" borderId="0" xfId="0" applyNumberFormat="1" applyFont="1" applyFill="1">
      <alignment vertical="center"/>
    </xf>
    <xf numFmtId="0" fontId="10" fillId="0" borderId="0" xfId="0" applyFont="1" applyAlignment="1">
      <alignment vertical="center" shrinkToFit="1"/>
    </xf>
    <xf numFmtId="0" fontId="7" fillId="0" borderId="71" xfId="0" applyFont="1" applyBorder="1" applyAlignment="1">
      <alignment horizontal="center" vertical="center"/>
    </xf>
    <xf numFmtId="176" fontId="3" fillId="0" borderId="38" xfId="0" applyNumberFormat="1" applyFont="1" applyBorder="1">
      <alignment vertical="center"/>
    </xf>
    <xf numFmtId="176" fontId="3" fillId="0" borderId="39" xfId="0" applyNumberFormat="1" applyFont="1" applyBorder="1">
      <alignment vertical="center"/>
    </xf>
    <xf numFmtId="176" fontId="3" fillId="0" borderId="40" xfId="0" applyNumberFormat="1" applyFont="1" applyBorder="1">
      <alignment vertical="center"/>
    </xf>
    <xf numFmtId="177" fontId="3" fillId="0" borderId="38" xfId="0" applyNumberFormat="1"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1" xfId="0" applyFont="1" applyBorder="1">
      <alignment vertical="center"/>
    </xf>
    <xf numFmtId="0" fontId="3" fillId="0" borderId="40" xfId="0" applyFont="1" applyBorder="1">
      <alignment vertical="center"/>
    </xf>
    <xf numFmtId="177" fontId="3" fillId="2" borderId="10" xfId="0" applyNumberFormat="1" applyFont="1" applyFill="1" applyBorder="1" applyAlignment="1">
      <alignment horizontal="center" vertical="center" wrapText="1"/>
    </xf>
    <xf numFmtId="0" fontId="3" fillId="0" borderId="22" xfId="0" applyFont="1" applyFill="1" applyBorder="1" applyAlignment="1">
      <alignment horizontal="center" vertical="center" shrinkToFit="1"/>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31" xfId="0" applyFont="1" applyFill="1" applyBorder="1" applyAlignment="1">
      <alignment vertical="center" wrapText="1"/>
    </xf>
    <xf numFmtId="0" fontId="3" fillId="0" borderId="1" xfId="0" applyFont="1" applyFill="1" applyBorder="1" applyAlignment="1">
      <alignment vertical="center" wrapText="1"/>
    </xf>
    <xf numFmtId="0" fontId="3" fillId="0" borderId="35" xfId="0" applyFont="1" applyFill="1" applyBorder="1" applyAlignment="1">
      <alignment vertical="center" wrapText="1"/>
    </xf>
    <xf numFmtId="0" fontId="3" fillId="0" borderId="21" xfId="0" applyFont="1" applyFill="1" applyBorder="1" applyAlignment="1">
      <alignment vertical="center" wrapText="1"/>
    </xf>
    <xf numFmtId="0" fontId="3" fillId="2" borderId="25" xfId="0" applyFont="1" applyFill="1" applyBorder="1" applyAlignment="1">
      <alignment horizontal="center" vertical="center"/>
    </xf>
    <xf numFmtId="0" fontId="3" fillId="0" borderId="61" xfId="0" applyFont="1" applyFill="1" applyBorder="1" applyAlignment="1">
      <alignment vertical="center" wrapText="1"/>
    </xf>
    <xf numFmtId="0" fontId="3" fillId="0" borderId="17" xfId="0" applyFont="1" applyFill="1" applyBorder="1" applyAlignment="1">
      <alignment vertical="center" wrapText="1"/>
    </xf>
    <xf numFmtId="0" fontId="3" fillId="0" borderId="5" xfId="0" applyFont="1" applyFill="1" applyBorder="1" applyAlignment="1">
      <alignment vertical="center" wrapText="1"/>
    </xf>
    <xf numFmtId="0" fontId="3" fillId="2" borderId="88" xfId="0" applyFont="1" applyFill="1" applyBorder="1" applyAlignment="1">
      <alignment horizontal="center" vertical="center"/>
    </xf>
    <xf numFmtId="0" fontId="3" fillId="0" borderId="63" xfId="0" applyFont="1" applyFill="1" applyBorder="1" applyAlignment="1">
      <alignment vertical="center" wrapText="1"/>
    </xf>
    <xf numFmtId="0" fontId="3" fillId="0" borderId="79" xfId="0" applyFont="1" applyFill="1" applyBorder="1" applyAlignment="1">
      <alignment vertical="center"/>
    </xf>
    <xf numFmtId="0" fontId="3" fillId="2" borderId="91" xfId="0" applyFont="1" applyFill="1" applyBorder="1" applyAlignment="1">
      <alignment horizontal="center" vertical="center"/>
    </xf>
    <xf numFmtId="0" fontId="3" fillId="0" borderId="45" xfId="0" applyFont="1" applyFill="1" applyBorder="1" applyAlignment="1">
      <alignment vertical="center" wrapText="1" shrinkToFit="1"/>
    </xf>
    <xf numFmtId="0" fontId="3" fillId="0" borderId="6" xfId="0" applyFont="1" applyFill="1" applyBorder="1" applyAlignment="1">
      <alignment vertical="center" wrapText="1" shrinkToFit="1"/>
    </xf>
    <xf numFmtId="0" fontId="3" fillId="0" borderId="79" xfId="0" applyFont="1" applyFill="1" applyBorder="1" applyAlignment="1">
      <alignment vertical="center" wrapText="1"/>
    </xf>
    <xf numFmtId="0" fontId="3" fillId="0" borderId="65" xfId="0" applyFont="1" applyFill="1" applyBorder="1" applyAlignment="1">
      <alignment vertical="top" wrapText="1"/>
    </xf>
    <xf numFmtId="0" fontId="3" fillId="0" borderId="16" xfId="0" applyFont="1" applyFill="1" applyBorder="1" applyAlignment="1">
      <alignment vertical="top" wrapText="1"/>
    </xf>
    <xf numFmtId="0" fontId="3" fillId="0" borderId="65" xfId="0" applyFont="1" applyFill="1" applyBorder="1" applyAlignment="1">
      <alignment vertical="center" wrapText="1"/>
    </xf>
    <xf numFmtId="0" fontId="3" fillId="0" borderId="56" xfId="0" applyFont="1" applyFill="1" applyBorder="1" applyAlignment="1">
      <alignment vertical="top" wrapText="1"/>
    </xf>
    <xf numFmtId="0" fontId="3" fillId="0" borderId="22" xfId="0" applyFont="1" applyFill="1" applyBorder="1" applyAlignment="1">
      <alignment vertical="top" wrapText="1"/>
    </xf>
    <xf numFmtId="0" fontId="8"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47" xfId="0" applyFont="1" applyFill="1" applyBorder="1" applyAlignment="1">
      <alignment horizontal="center" vertical="center"/>
    </xf>
    <xf numFmtId="0" fontId="0" fillId="0" borderId="0" xfId="0" applyBorder="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lignment vertical="center"/>
    </xf>
    <xf numFmtId="0" fontId="9" fillId="0" borderId="29" xfId="0" applyFont="1" applyFill="1" applyBorder="1">
      <alignment vertical="center"/>
    </xf>
    <xf numFmtId="0" fontId="9" fillId="0" borderId="3" xfId="0" applyFont="1" applyFill="1" applyBorder="1">
      <alignment vertical="center"/>
    </xf>
    <xf numFmtId="0" fontId="9" fillId="0" borderId="4" xfId="0" applyFont="1" applyFill="1" applyBorder="1">
      <alignment vertical="center"/>
    </xf>
    <xf numFmtId="0" fontId="9" fillId="0" borderId="1"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17" fillId="0" borderId="0" xfId="0" applyFont="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9" fillId="0" borderId="25" xfId="0" applyFont="1" applyBorder="1" applyAlignment="1">
      <alignment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76" xfId="0" applyFont="1" applyBorder="1" applyAlignment="1">
      <alignment horizontal="left" vertical="center" wrapText="1"/>
    </xf>
    <xf numFmtId="177" fontId="3" fillId="0" borderId="76" xfId="0" applyNumberFormat="1" applyFont="1" applyFill="1" applyBorder="1" applyAlignment="1">
      <alignment vertical="center"/>
    </xf>
    <xf numFmtId="0" fontId="3" fillId="0" borderId="76" xfId="0" applyFont="1" applyBorder="1" applyAlignment="1">
      <alignment horizontal="right" vertical="center" shrinkToFit="1"/>
    </xf>
    <xf numFmtId="0" fontId="3" fillId="0" borderId="0" xfId="0" applyFont="1" applyBorder="1" applyAlignment="1">
      <alignment vertical="center" wrapText="1"/>
    </xf>
    <xf numFmtId="0" fontId="3" fillId="0" borderId="76" xfId="0" applyFont="1" applyBorder="1" applyAlignment="1">
      <alignment vertical="center" wrapText="1"/>
    </xf>
    <xf numFmtId="0" fontId="3" fillId="0" borderId="76" xfId="0" applyFont="1" applyBorder="1" applyAlignment="1">
      <alignment vertical="center"/>
    </xf>
    <xf numFmtId="0" fontId="7" fillId="3" borderId="57" xfId="0" applyFont="1" applyFill="1" applyBorder="1" applyAlignment="1">
      <alignment horizontal="center" vertical="center"/>
    </xf>
    <xf numFmtId="176" fontId="3" fillId="3" borderId="37" xfId="0" applyNumberFormat="1" applyFont="1" applyFill="1" applyBorder="1">
      <alignment vertical="center"/>
    </xf>
    <xf numFmtId="176" fontId="3" fillId="3" borderId="2" xfId="0" applyNumberFormat="1" applyFont="1" applyFill="1" applyBorder="1">
      <alignment vertical="center"/>
    </xf>
    <xf numFmtId="176" fontId="3" fillId="3" borderId="19" xfId="0" applyNumberFormat="1" applyFont="1" applyFill="1" applyBorder="1">
      <alignment vertical="center"/>
    </xf>
    <xf numFmtId="0" fontId="7" fillId="0" borderId="10" xfId="0" applyFont="1" applyFill="1" applyBorder="1" applyAlignment="1">
      <alignment horizontal="center" vertical="center"/>
    </xf>
    <xf numFmtId="176" fontId="3" fillId="0" borderId="14" xfId="0" applyNumberFormat="1" applyFont="1" applyFill="1" applyBorder="1">
      <alignment vertical="center"/>
    </xf>
    <xf numFmtId="176" fontId="3" fillId="0" borderId="16" xfId="0" applyNumberFormat="1" applyFont="1" applyFill="1" applyBorder="1">
      <alignment vertical="center"/>
    </xf>
    <xf numFmtId="176" fontId="3" fillId="0" borderId="22" xfId="0" applyNumberFormat="1" applyFont="1" applyFill="1" applyBorder="1">
      <alignment vertical="center"/>
    </xf>
    <xf numFmtId="177" fontId="3" fillId="0" borderId="14" xfId="0" applyNumberFormat="1" applyFont="1" applyFill="1" applyBorder="1">
      <alignment vertical="center"/>
    </xf>
    <xf numFmtId="0" fontId="8" fillId="2" borderId="80" xfId="0" applyFont="1" applyFill="1" applyBorder="1" applyAlignment="1">
      <alignment horizontal="center" vertical="center"/>
    </xf>
    <xf numFmtId="177" fontId="3" fillId="0" borderId="21" xfId="0" applyNumberFormat="1" applyFont="1" applyFill="1" applyBorder="1" applyAlignment="1">
      <alignment vertical="center" shrinkToFit="1"/>
    </xf>
    <xf numFmtId="177" fontId="3" fillId="2" borderId="22" xfId="0" quotePrefix="1" applyNumberFormat="1" applyFont="1" applyFill="1" applyBorder="1" applyAlignment="1">
      <alignment horizontal="center" vertical="center" shrinkToFit="1"/>
    </xf>
    <xf numFmtId="9" fontId="3" fillId="0" borderId="21" xfId="1" applyFont="1" applyFill="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55" xfId="0" applyFont="1" applyBorder="1" applyAlignment="1">
      <alignment vertical="center" wrapText="1"/>
    </xf>
    <xf numFmtId="0" fontId="3" fillId="0" borderId="67" xfId="0" applyFont="1" applyBorder="1" applyAlignment="1">
      <alignment vertical="center" wrapText="1"/>
    </xf>
    <xf numFmtId="0" fontId="7" fillId="3" borderId="9" xfId="0" applyFont="1" applyFill="1" applyBorder="1" applyAlignment="1">
      <alignment horizontal="center" vertical="center"/>
    </xf>
    <xf numFmtId="0" fontId="3" fillId="2" borderId="47" xfId="0" applyFont="1" applyFill="1" applyBorder="1" applyAlignment="1">
      <alignment vertical="center" wrapText="1"/>
    </xf>
    <xf numFmtId="0" fontId="3" fillId="0" borderId="40" xfId="0" applyFont="1" applyBorder="1" applyAlignment="1">
      <alignment vertical="center" wrapText="1"/>
    </xf>
    <xf numFmtId="177" fontId="3" fillId="3" borderId="1" xfId="0" applyNumberFormat="1" applyFont="1" applyFill="1" applyBorder="1">
      <alignment vertical="center"/>
    </xf>
    <xf numFmtId="177" fontId="3" fillId="3" borderId="1" xfId="0" applyNumberFormat="1" applyFont="1" applyFill="1" applyBorder="1" applyAlignment="1">
      <alignment vertical="center"/>
    </xf>
    <xf numFmtId="177" fontId="3" fillId="0" borderId="1" xfId="0" applyNumberFormat="1" applyFont="1" applyFill="1" applyBorder="1">
      <alignment vertical="center"/>
    </xf>
    <xf numFmtId="177" fontId="3" fillId="3" borderId="21" xfId="0" applyNumberFormat="1" applyFont="1" applyFill="1" applyBorder="1">
      <alignment vertical="center"/>
    </xf>
    <xf numFmtId="177" fontId="3" fillId="3" borderId="21" xfId="0" applyNumberFormat="1" applyFont="1" applyFill="1" applyBorder="1" applyAlignment="1">
      <alignment vertical="center"/>
    </xf>
    <xf numFmtId="177" fontId="3" fillId="0" borderId="21" xfId="0" applyNumberFormat="1" applyFont="1" applyFill="1" applyBorder="1">
      <alignment vertical="center"/>
    </xf>
    <xf numFmtId="177" fontId="3" fillId="3" borderId="13" xfId="0" applyNumberFormat="1" applyFont="1" applyFill="1" applyBorder="1">
      <alignment vertical="center"/>
    </xf>
    <xf numFmtId="177" fontId="3" fillId="3" borderId="13" xfId="0" applyNumberFormat="1" applyFont="1" applyFill="1" applyBorder="1" applyAlignment="1">
      <alignment vertical="center"/>
    </xf>
    <xf numFmtId="177" fontId="3" fillId="0" borderId="13" xfId="0" applyNumberFormat="1" applyFont="1" applyFill="1" applyBorder="1">
      <alignment vertical="center"/>
    </xf>
    <xf numFmtId="0" fontId="3" fillId="2" borderId="87" xfId="0" applyFont="1" applyFill="1" applyBorder="1" applyAlignment="1">
      <alignment vertical="center" wrapText="1"/>
    </xf>
    <xf numFmtId="0" fontId="3" fillId="0" borderId="77" xfId="0" applyFont="1" applyBorder="1" applyAlignment="1">
      <alignment vertical="center" wrapText="1"/>
    </xf>
    <xf numFmtId="9" fontId="3" fillId="0" borderId="55" xfId="1" applyFont="1" applyFill="1" applyBorder="1" applyAlignment="1">
      <alignment vertical="center" wrapText="1"/>
    </xf>
    <xf numFmtId="177" fontId="3" fillId="0" borderId="55" xfId="0" quotePrefix="1" applyNumberFormat="1" applyFont="1" applyFill="1" applyBorder="1" applyAlignment="1">
      <alignment vertical="center" wrapText="1"/>
    </xf>
    <xf numFmtId="177" fontId="3" fillId="2" borderId="67" xfId="0" quotePrefix="1" applyNumberFormat="1" applyFont="1" applyFill="1" applyBorder="1" applyAlignment="1">
      <alignment horizontal="center" vertical="center" wrapText="1"/>
    </xf>
    <xf numFmtId="9" fontId="3" fillId="2" borderId="55" xfId="1" applyFont="1" applyFill="1" applyBorder="1" applyAlignment="1">
      <alignment vertical="center" wrapText="1"/>
    </xf>
    <xf numFmtId="9" fontId="3" fillId="2" borderId="21" xfId="1" applyFont="1" applyFill="1" applyBorder="1" applyAlignment="1">
      <alignment vertical="center" wrapText="1"/>
    </xf>
    <xf numFmtId="177" fontId="3" fillId="0" borderId="9" xfId="0" applyNumberFormat="1" applyFont="1" applyFill="1" applyBorder="1" applyAlignment="1">
      <alignment vertical="center" shrinkToFit="1"/>
    </xf>
    <xf numFmtId="177" fontId="3" fillId="2" borderId="9" xfId="0" applyNumberFormat="1"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177" fontId="3" fillId="2" borderId="67" xfId="0" applyNumberFormat="1" applyFont="1" applyFill="1" applyBorder="1" applyAlignment="1">
      <alignment vertical="center"/>
    </xf>
    <xf numFmtId="177" fontId="3" fillId="0" borderId="21" xfId="0" quotePrefix="1" applyNumberFormat="1" applyFont="1" applyFill="1" applyBorder="1" applyAlignment="1">
      <alignment vertical="center" wrapText="1"/>
    </xf>
    <xf numFmtId="0" fontId="3" fillId="2" borderId="71" xfId="0" applyFont="1" applyFill="1" applyBorder="1" applyAlignment="1">
      <alignment horizontal="center" vertical="center"/>
    </xf>
    <xf numFmtId="0" fontId="3" fillId="2" borderId="77" xfId="0" applyFont="1" applyFill="1" applyBorder="1" applyAlignment="1">
      <alignment vertical="center" shrinkToFit="1"/>
    </xf>
    <xf numFmtId="0" fontId="3" fillId="2" borderId="39" xfId="0" applyFont="1" applyFill="1" applyBorder="1" applyAlignment="1">
      <alignment vertical="center" shrinkToFit="1"/>
    </xf>
    <xf numFmtId="0" fontId="3" fillId="2" borderId="40" xfId="0" applyFont="1" applyFill="1" applyBorder="1" applyAlignment="1">
      <alignment vertical="center" shrinkToFit="1"/>
    </xf>
    <xf numFmtId="0" fontId="3" fillId="2" borderId="38" xfId="0" applyFont="1" applyFill="1" applyBorder="1" applyAlignment="1">
      <alignment vertical="center" shrinkToFit="1"/>
    </xf>
    <xf numFmtId="0" fontId="7" fillId="2" borderId="39" xfId="0" applyFont="1" applyFill="1" applyBorder="1" applyAlignment="1">
      <alignment vertical="center" shrinkToFit="1"/>
    </xf>
    <xf numFmtId="0" fontId="3" fillId="2" borderId="58" xfId="0" applyFont="1" applyFill="1" applyBorder="1" applyAlignment="1">
      <alignment vertical="center" shrinkToFit="1"/>
    </xf>
    <xf numFmtId="0" fontId="3" fillId="2" borderId="46" xfId="0" applyFont="1" applyFill="1" applyBorder="1" applyAlignment="1">
      <alignment vertical="center" shrinkToFit="1"/>
    </xf>
    <xf numFmtId="0" fontId="3" fillId="2" borderId="88" xfId="0" applyFont="1" applyFill="1" applyBorder="1" applyAlignment="1">
      <alignment vertical="center" shrinkToFit="1"/>
    </xf>
    <xf numFmtId="0" fontId="3" fillId="2" borderId="47" xfId="0" applyFont="1" applyFill="1" applyBorder="1" applyAlignment="1">
      <alignment vertical="center" shrinkToFit="1"/>
    </xf>
    <xf numFmtId="176" fontId="3" fillId="0" borderId="29" xfId="0" applyNumberFormat="1" applyFont="1" applyFill="1" applyBorder="1">
      <alignment vertical="center"/>
    </xf>
    <xf numFmtId="176" fontId="3" fillId="3" borderId="17" xfId="0" applyNumberFormat="1" applyFont="1" applyFill="1" applyBorder="1">
      <alignment vertical="center"/>
    </xf>
    <xf numFmtId="176" fontId="3" fillId="0" borderId="30" xfId="0" applyNumberFormat="1" applyFont="1" applyFill="1" applyBorder="1">
      <alignment vertical="center"/>
    </xf>
    <xf numFmtId="176" fontId="3" fillId="2" borderId="88" xfId="0" applyNumberFormat="1" applyFont="1" applyFill="1" applyBorder="1">
      <alignment vertical="center"/>
    </xf>
    <xf numFmtId="176" fontId="3" fillId="0" borderId="41" xfId="0" applyNumberFormat="1" applyFont="1" applyBorder="1">
      <alignment vertical="center"/>
    </xf>
    <xf numFmtId="177" fontId="3" fillId="0" borderId="61" xfId="0" applyNumberFormat="1" applyFont="1" applyBorder="1">
      <alignment vertical="center"/>
    </xf>
    <xf numFmtId="177" fontId="3" fillId="3" borderId="29" xfId="0" applyNumberFormat="1" applyFont="1" applyFill="1" applyBorder="1">
      <alignment vertical="center"/>
    </xf>
    <xf numFmtId="177" fontId="3" fillId="3" borderId="29" xfId="0" applyNumberFormat="1" applyFont="1" applyFill="1" applyBorder="1" applyAlignment="1">
      <alignment vertical="center"/>
    </xf>
    <xf numFmtId="177" fontId="3" fillId="0" borderId="29" xfId="0" applyNumberFormat="1" applyFont="1" applyFill="1" applyBorder="1">
      <alignment vertical="center"/>
    </xf>
    <xf numFmtId="177" fontId="3" fillId="2" borderId="30" xfId="0" applyNumberFormat="1" applyFont="1" applyFill="1" applyBorder="1" applyAlignment="1">
      <alignment vertical="center"/>
    </xf>
    <xf numFmtId="0" fontId="3" fillId="2" borderId="41" xfId="0" applyFont="1" applyFill="1" applyBorder="1" applyAlignment="1">
      <alignment vertical="center" shrinkToFit="1"/>
    </xf>
    <xf numFmtId="57" fontId="3" fillId="0" borderId="0" xfId="0" applyNumberFormat="1" applyFont="1" applyFill="1" applyAlignment="1">
      <alignment horizontal="center" vertical="center"/>
    </xf>
    <xf numFmtId="0" fontId="3" fillId="0" borderId="0" xfId="0" applyFont="1" applyBorder="1" applyAlignment="1">
      <alignment horizontal="right" vertical="center"/>
    </xf>
    <xf numFmtId="0" fontId="3" fillId="2" borderId="3" xfId="0" applyFont="1" applyFill="1" applyBorder="1" applyAlignment="1">
      <alignment horizontal="center" vertical="center"/>
    </xf>
    <xf numFmtId="177" fontId="3" fillId="0" borderId="1" xfId="0" applyNumberFormat="1" applyFont="1" applyBorder="1" applyAlignment="1">
      <alignment vertical="center"/>
    </xf>
    <xf numFmtId="177" fontId="3" fillId="0" borderId="21" xfId="0" applyNumberFormat="1" applyFont="1" applyBorder="1" applyAlignment="1">
      <alignment vertical="center"/>
    </xf>
    <xf numFmtId="177" fontId="3" fillId="0" borderId="16"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0" borderId="9" xfId="0" applyNumberFormat="1" applyFont="1" applyFill="1" applyBorder="1" applyAlignment="1">
      <alignment horizontal="center" vertical="center" shrinkToFit="1"/>
    </xf>
    <xf numFmtId="177" fontId="3" fillId="0" borderId="13" xfId="0" applyNumberFormat="1" applyFont="1" applyBorder="1" applyAlignment="1">
      <alignment vertical="center"/>
    </xf>
    <xf numFmtId="177" fontId="3" fillId="0" borderId="29" xfId="0" applyNumberFormat="1" applyFont="1" applyBorder="1" applyAlignment="1">
      <alignment vertical="center"/>
    </xf>
    <xf numFmtId="0" fontId="3" fillId="0" borderId="11" xfId="0" applyFont="1" applyFill="1" applyBorder="1" applyAlignment="1">
      <alignment vertical="center"/>
    </xf>
    <xf numFmtId="0" fontId="3" fillId="0" borderId="23" xfId="0" applyFont="1" applyFill="1" applyBorder="1" applyAlignment="1">
      <alignment vertical="center"/>
    </xf>
    <xf numFmtId="0" fontId="3" fillId="0" borderId="21"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9" xfId="0" applyFont="1" applyFill="1" applyBorder="1" applyAlignment="1">
      <alignment horizontal="center" vertical="center"/>
    </xf>
    <xf numFmtId="0" fontId="3" fillId="0" borderId="40" xfId="0" applyFont="1" applyFill="1" applyBorder="1" applyAlignment="1">
      <alignment horizontal="center" vertical="center"/>
    </xf>
    <xf numFmtId="0" fontId="7" fillId="0" borderId="12"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3" fillId="0" borderId="52"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0" xfId="0" applyFont="1" applyFill="1" applyAlignment="1">
      <alignment horizontal="left" vertical="center"/>
    </xf>
    <xf numFmtId="0" fontId="3" fillId="0" borderId="2"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3" fillId="0" borderId="2" xfId="0" applyFont="1" applyFill="1" applyBorder="1" applyAlignment="1">
      <alignment horizontal="left" vertical="top"/>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39" xfId="0" applyFont="1" applyFill="1" applyBorder="1" applyAlignment="1">
      <alignment horizontal="center" vertical="center"/>
    </xf>
    <xf numFmtId="0" fontId="7" fillId="0" borderId="2" xfId="0" applyFont="1" applyFill="1" applyBorder="1" applyAlignment="1">
      <alignment horizontal="left" vertical="top" wrapText="1"/>
    </xf>
    <xf numFmtId="0" fontId="7" fillId="0" borderId="39" xfId="0" applyFont="1" applyFill="1" applyBorder="1" applyAlignment="1">
      <alignment horizontal="left" vertical="top"/>
    </xf>
    <xf numFmtId="0" fontId="3" fillId="0" borderId="70"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vertical="center" wrapText="1"/>
    </xf>
    <xf numFmtId="0" fontId="3" fillId="0" borderId="12" xfId="0" applyFont="1" applyFill="1" applyBorder="1" applyAlignment="1">
      <alignment vertical="center"/>
    </xf>
    <xf numFmtId="0" fontId="7" fillId="0" borderId="39" xfId="0" applyFont="1" applyFill="1" applyBorder="1" applyAlignment="1">
      <alignment horizontal="left" vertical="top" wrapText="1"/>
    </xf>
    <xf numFmtId="0" fontId="3" fillId="0" borderId="2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33" xfId="0" applyFont="1" applyFill="1" applyBorder="1" applyAlignment="1">
      <alignment horizontal="center" vertical="center"/>
    </xf>
    <xf numFmtId="0" fontId="7" fillId="0" borderId="19" xfId="0" applyFont="1" applyFill="1" applyBorder="1" applyAlignment="1">
      <alignment horizontal="left" vertical="top" wrapText="1"/>
    </xf>
    <xf numFmtId="0" fontId="7" fillId="0" borderId="40"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7" fillId="0" borderId="52" xfId="0" applyFont="1" applyFill="1" applyBorder="1" applyAlignment="1">
      <alignment horizontal="left" vertical="top" wrapText="1"/>
    </xf>
    <xf numFmtId="0" fontId="7" fillId="0" borderId="77" xfId="0" applyFont="1" applyFill="1" applyBorder="1" applyAlignment="1">
      <alignment horizontal="left" vertical="top" wrapText="1"/>
    </xf>
    <xf numFmtId="0" fontId="3" fillId="0" borderId="0" xfId="0" applyFont="1" applyBorder="1" applyAlignment="1">
      <alignment horizontal="righ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 xfId="0" applyFont="1" applyFill="1" applyBorder="1" applyAlignment="1">
      <alignment horizontal="center" vertical="center"/>
    </xf>
    <xf numFmtId="0" fontId="9" fillId="0" borderId="1" xfId="0" applyFont="1" applyBorder="1" applyAlignment="1">
      <alignment vertical="center"/>
    </xf>
    <xf numFmtId="0" fontId="9" fillId="0" borderId="2" xfId="0" applyFont="1" applyBorder="1" applyAlignment="1">
      <alignment vertical="center"/>
    </xf>
    <xf numFmtId="0" fontId="9" fillId="2" borderId="1" xfId="0" applyFont="1" applyFill="1" applyBorder="1" applyAlignment="1">
      <alignment horizontal="center" vertical="center"/>
    </xf>
    <xf numFmtId="0" fontId="9" fillId="0" borderId="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29"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horizontal="center" vertical="center"/>
    </xf>
    <xf numFmtId="0" fontId="9" fillId="0" borderId="1" xfId="0" applyFont="1" applyFill="1" applyBorder="1">
      <alignmen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lignment vertical="center"/>
    </xf>
    <xf numFmtId="0" fontId="9" fillId="0" borderId="1" xfId="0" applyFont="1" applyFill="1" applyBorder="1" applyAlignment="1">
      <alignment vertical="center"/>
    </xf>
    <xf numFmtId="0" fontId="18" fillId="0" borderId="0" xfId="0" applyFont="1" applyFill="1" applyAlignment="1">
      <alignment horizontal="left" vertical="center"/>
    </xf>
    <xf numFmtId="0" fontId="9" fillId="2" borderId="29" xfId="0" applyFont="1" applyFill="1" applyBorder="1" applyAlignment="1">
      <alignment horizontal="center" vertical="center"/>
    </xf>
    <xf numFmtId="0" fontId="9" fillId="0" borderId="2" xfId="0" applyFont="1" applyFill="1" applyBorder="1">
      <alignment vertical="center"/>
    </xf>
    <xf numFmtId="0" fontId="9" fillId="0" borderId="3" xfId="0" applyFont="1" applyFill="1" applyBorder="1">
      <alignment vertical="center"/>
    </xf>
    <xf numFmtId="0" fontId="9" fillId="0" borderId="4" xfId="0" applyFont="1" applyFill="1" applyBorder="1">
      <alignment vertical="center"/>
    </xf>
    <xf numFmtId="56" fontId="9" fillId="0" borderId="1" xfId="0" applyNumberFormat="1" applyFont="1" applyFill="1" applyBorder="1" applyAlignment="1">
      <alignment horizontal="center" vertical="center"/>
    </xf>
    <xf numFmtId="56" fontId="9" fillId="0" borderId="52" xfId="0" applyNumberFormat="1" applyFont="1" applyFill="1" applyBorder="1" applyAlignment="1">
      <alignment horizontal="center" vertical="center"/>
    </xf>
    <xf numFmtId="56" fontId="9" fillId="0" borderId="79" xfId="0" applyNumberFormat="1" applyFont="1" applyFill="1" applyBorder="1" applyAlignment="1">
      <alignment horizontal="center" vertical="center"/>
    </xf>
    <xf numFmtId="0" fontId="9" fillId="0" borderId="2" xfId="0" applyFont="1" applyFill="1" applyBorder="1" applyAlignment="1">
      <alignment vertical="center" shrinkToFit="1"/>
    </xf>
    <xf numFmtId="0" fontId="9" fillId="0" borderId="3" xfId="0" applyFont="1" applyFill="1" applyBorder="1" applyAlignment="1">
      <alignment vertical="center" shrinkToFit="1"/>
    </xf>
    <xf numFmtId="0" fontId="9" fillId="0" borderId="4" xfId="0" applyFont="1" applyFill="1" applyBorder="1" applyAlignment="1">
      <alignment vertical="center" shrinkToFit="1"/>
    </xf>
    <xf numFmtId="56" fontId="9" fillId="0" borderId="2" xfId="0" applyNumberFormat="1" applyFont="1" applyFill="1" applyBorder="1" applyAlignment="1">
      <alignment horizontal="center" vertical="center"/>
    </xf>
    <xf numFmtId="56" fontId="9" fillId="0" borderId="4" xfId="0" applyNumberFormat="1" applyFont="1" applyFill="1" applyBorder="1" applyAlignment="1">
      <alignment horizontal="center" vertical="center"/>
    </xf>
    <xf numFmtId="0" fontId="7" fillId="0" borderId="11" xfId="0" applyFont="1" applyBorder="1">
      <alignment vertical="center"/>
    </xf>
    <xf numFmtId="0" fontId="7" fillId="0" borderId="23" xfId="0" applyFont="1" applyBorder="1">
      <alignment vertical="center"/>
    </xf>
    <xf numFmtId="0" fontId="3" fillId="0" borderId="5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5" xfId="0" applyFont="1" applyBorder="1" applyAlignment="1">
      <alignment horizontal="center" vertical="center" wrapText="1"/>
    </xf>
    <xf numFmtId="177" fontId="3" fillId="0" borderId="1" xfId="0" applyNumberFormat="1" applyFont="1" applyBorder="1" applyAlignment="1">
      <alignment vertical="center"/>
    </xf>
    <xf numFmtId="177" fontId="3" fillId="0" borderId="21" xfId="0" applyNumberFormat="1" applyFont="1" applyBorder="1" applyAlignment="1">
      <alignment vertical="center"/>
    </xf>
    <xf numFmtId="0" fontId="3" fillId="0" borderId="6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0" xfId="0" applyFont="1" applyAlignment="1">
      <alignment vertical="center" shrinkToFit="1"/>
    </xf>
    <xf numFmtId="0" fontId="7" fillId="0" borderId="27" xfId="0" applyFont="1" applyBorder="1" applyAlignment="1">
      <alignment vertical="center"/>
    </xf>
    <xf numFmtId="0" fontId="7" fillId="0" borderId="13" xfId="0" applyFont="1" applyBorder="1" applyAlignment="1">
      <alignment vertical="center"/>
    </xf>
    <xf numFmtId="0" fontId="7" fillId="0" borderId="48" xfId="0" applyFont="1" applyBorder="1" applyAlignment="1">
      <alignment vertical="center" wrapText="1" shrinkToFit="1"/>
    </xf>
    <xf numFmtId="0" fontId="7" fillId="0" borderId="25" xfId="0" applyFont="1" applyBorder="1" applyAlignment="1">
      <alignment vertical="center" wrapText="1" shrinkToFit="1"/>
    </xf>
    <xf numFmtId="0" fontId="7" fillId="0" borderId="63" xfId="0" applyFont="1" applyBorder="1" applyAlignment="1">
      <alignment vertical="center" wrapText="1" shrinkToFit="1"/>
    </xf>
    <xf numFmtId="0" fontId="7" fillId="0" borderId="26" xfId="0" applyFont="1" applyBorder="1" applyAlignment="1">
      <alignment vertical="center" wrapText="1" shrinkToFit="1"/>
    </xf>
    <xf numFmtId="0" fontId="7" fillId="0" borderId="44" xfId="0" applyFont="1" applyBorder="1" applyAlignment="1">
      <alignment vertical="center" wrapText="1" shrinkToFit="1"/>
    </xf>
    <xf numFmtId="0" fontId="7" fillId="0" borderId="89" xfId="0" applyFont="1" applyBorder="1" applyAlignment="1">
      <alignment vertical="center" wrapText="1" shrinkToFit="1"/>
    </xf>
    <xf numFmtId="177" fontId="3" fillId="0" borderId="17"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3" borderId="2" xfId="0" applyNumberFormat="1" applyFont="1" applyFill="1" applyBorder="1" applyAlignment="1">
      <alignment vertical="center"/>
    </xf>
    <xf numFmtId="177" fontId="3" fillId="3" borderId="19" xfId="0" applyNumberFormat="1" applyFont="1" applyFill="1" applyBorder="1" applyAlignment="1">
      <alignment vertical="center"/>
    </xf>
    <xf numFmtId="177" fontId="3" fillId="0" borderId="16"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2" borderId="46" xfId="0" applyNumberFormat="1" applyFont="1" applyFill="1" applyBorder="1" applyAlignment="1">
      <alignment vertical="center"/>
    </xf>
    <xf numFmtId="177" fontId="3" fillId="2" borderId="47" xfId="0" applyNumberFormat="1" applyFont="1" applyFill="1" applyBorder="1" applyAlignment="1">
      <alignment vertical="center"/>
    </xf>
    <xf numFmtId="177" fontId="3" fillId="0" borderId="39" xfId="0" applyNumberFormat="1" applyFont="1" applyBorder="1" applyAlignment="1">
      <alignment vertical="center"/>
    </xf>
    <xf numFmtId="177" fontId="3" fillId="0" borderId="40" xfId="0" applyNumberFormat="1" applyFont="1" applyBorder="1" applyAlignment="1">
      <alignment vertical="center"/>
    </xf>
    <xf numFmtId="0" fontId="15" fillId="2" borderId="38" xfId="0" applyFont="1" applyFill="1" applyBorder="1" applyAlignment="1">
      <alignment horizontal="left" vertical="center" wrapText="1" shrinkToFit="1"/>
    </xf>
    <xf numFmtId="0" fontId="15" fillId="2" borderId="39" xfId="0" applyFont="1" applyFill="1" applyBorder="1" applyAlignment="1">
      <alignment horizontal="left" vertical="center" wrapText="1" shrinkToFit="1"/>
    </xf>
    <xf numFmtId="0" fontId="15" fillId="2" borderId="40" xfId="0" applyFont="1" applyFill="1" applyBorder="1" applyAlignment="1">
      <alignment horizontal="left" vertical="center" wrapText="1" shrinkToFit="1"/>
    </xf>
    <xf numFmtId="177" fontId="3" fillId="0" borderId="28" xfId="0" applyNumberFormat="1" applyFont="1" applyBorder="1" applyAlignment="1">
      <alignment vertical="center"/>
    </xf>
    <xf numFmtId="177" fontId="3" fillId="0" borderId="31" xfId="0" applyNumberFormat="1" applyFont="1" applyBorder="1" applyAlignment="1">
      <alignment vertical="center"/>
    </xf>
    <xf numFmtId="177" fontId="3" fillId="2" borderId="16" xfId="0" applyNumberFormat="1" applyFont="1" applyFill="1" applyBorder="1" applyAlignment="1">
      <alignment vertical="center"/>
    </xf>
    <xf numFmtId="177" fontId="3" fillId="2" borderId="22" xfId="0" applyNumberFormat="1" applyFont="1" applyFill="1" applyBorder="1" applyAlignment="1">
      <alignment vertical="center"/>
    </xf>
    <xf numFmtId="177" fontId="3" fillId="0" borderId="1"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2" xfId="0" applyNumberFormat="1" applyFont="1" applyBorder="1" applyAlignment="1">
      <alignment vertical="center"/>
    </xf>
    <xf numFmtId="177" fontId="3" fillId="0" borderId="19" xfId="0" applyNumberFormat="1" applyFont="1" applyBorder="1" applyAlignment="1">
      <alignment vertical="center"/>
    </xf>
    <xf numFmtId="177" fontId="3" fillId="2" borderId="28" xfId="0" applyNumberFormat="1" applyFont="1" applyFill="1" applyBorder="1" applyAlignment="1">
      <alignment vertical="center"/>
    </xf>
    <xf numFmtId="177" fontId="3" fillId="2" borderId="31" xfId="0" applyNumberFormat="1" applyFont="1" applyFill="1" applyBorder="1" applyAlignment="1">
      <alignment vertical="center"/>
    </xf>
    <xf numFmtId="0" fontId="9" fillId="0" borderId="9" xfId="0" applyFont="1" applyBorder="1" applyAlignment="1">
      <alignment horizontal="center" vertical="center" shrinkToFit="1"/>
    </xf>
    <xf numFmtId="0" fontId="9" fillId="0" borderId="10" xfId="0" applyFont="1" applyBorder="1" applyAlignment="1">
      <alignment vertical="center" shrinkToFit="1"/>
    </xf>
    <xf numFmtId="0" fontId="9" fillId="3" borderId="57" xfId="0" applyFont="1" applyFill="1" applyBorder="1" applyAlignment="1">
      <alignment horizontal="center" vertical="center" shrinkToFit="1"/>
    </xf>
    <xf numFmtId="0" fontId="9" fillId="3" borderId="71"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9" fillId="2" borderId="71" xfId="0" applyFont="1" applyFill="1" applyBorder="1" applyAlignment="1">
      <alignment horizontal="center" vertical="center" shrinkToFit="1"/>
    </xf>
    <xf numFmtId="177" fontId="3" fillId="0" borderId="13" xfId="0" applyNumberFormat="1" applyFont="1" applyBorder="1" applyAlignment="1">
      <alignment vertical="center"/>
    </xf>
    <xf numFmtId="177" fontId="3" fillId="0" borderId="14" xfId="0" applyNumberFormat="1" applyFont="1" applyBorder="1" applyAlignment="1">
      <alignment vertical="center"/>
    </xf>
    <xf numFmtId="177" fontId="3" fillId="3" borderId="39" xfId="0" applyNumberFormat="1" applyFont="1" applyFill="1" applyBorder="1" applyAlignment="1">
      <alignment vertical="center"/>
    </xf>
    <xf numFmtId="177" fontId="3" fillId="2" borderId="2" xfId="0" applyNumberFormat="1" applyFont="1" applyFill="1" applyBorder="1" applyAlignment="1">
      <alignment vertical="center"/>
    </xf>
    <xf numFmtId="177" fontId="3" fillId="2" borderId="39" xfId="0" applyNumberFormat="1" applyFont="1" applyFill="1" applyBorder="1" applyAlignment="1">
      <alignment vertical="center"/>
    </xf>
    <xf numFmtId="177" fontId="3" fillId="0" borderId="16" xfId="0" applyNumberFormat="1" applyFont="1" applyBorder="1" applyAlignment="1">
      <alignment vertical="center"/>
    </xf>
    <xf numFmtId="177" fontId="3" fillId="2" borderId="17" xfId="0" applyNumberFormat="1" applyFont="1" applyFill="1" applyBorder="1" applyAlignment="1">
      <alignment vertical="center"/>
    </xf>
    <xf numFmtId="177" fontId="3" fillId="2" borderId="41" xfId="0" applyNumberFormat="1" applyFont="1" applyFill="1" applyBorder="1" applyAlignment="1">
      <alignment vertical="center"/>
    </xf>
    <xf numFmtId="177" fontId="3" fillId="0" borderId="22" xfId="0" applyNumberFormat="1" applyFont="1" applyBorder="1" applyAlignment="1">
      <alignment vertical="center"/>
    </xf>
    <xf numFmtId="177" fontId="3" fillId="3" borderId="40" xfId="0" applyNumberFormat="1" applyFont="1" applyFill="1" applyBorder="1" applyAlignment="1">
      <alignment vertical="center"/>
    </xf>
    <xf numFmtId="177" fontId="3" fillId="2" borderId="94" xfId="0" applyNumberFormat="1" applyFont="1" applyFill="1" applyBorder="1" applyAlignment="1">
      <alignment vertical="center"/>
    </xf>
    <xf numFmtId="177" fontId="3" fillId="2" borderId="95" xfId="0" applyNumberFormat="1" applyFont="1" applyFill="1" applyBorder="1" applyAlignment="1">
      <alignment vertical="center"/>
    </xf>
    <xf numFmtId="177" fontId="3" fillId="0" borderId="37" xfId="0" applyNumberFormat="1" applyFont="1" applyBorder="1" applyAlignment="1">
      <alignment vertical="center"/>
    </xf>
    <xf numFmtId="177" fontId="3" fillId="0" borderId="38" xfId="0" applyNumberFormat="1" applyFont="1" applyBorder="1" applyAlignment="1">
      <alignment vertical="center"/>
    </xf>
    <xf numFmtId="177" fontId="3" fillId="3" borderId="37" xfId="0" applyNumberFormat="1" applyFont="1" applyFill="1" applyBorder="1" applyAlignment="1">
      <alignment vertical="center"/>
    </xf>
    <xf numFmtId="177" fontId="3" fillId="3" borderId="38" xfId="0" applyNumberFormat="1" applyFont="1" applyFill="1" applyBorder="1" applyAlignment="1">
      <alignment vertical="center"/>
    </xf>
    <xf numFmtId="177" fontId="3" fillId="2" borderId="52" xfId="0" applyNumberFormat="1" applyFont="1" applyFill="1" applyBorder="1" applyAlignment="1">
      <alignment vertical="center"/>
    </xf>
    <xf numFmtId="177" fontId="3" fillId="2" borderId="77" xfId="0" applyNumberFormat="1" applyFont="1" applyFill="1" applyBorder="1" applyAlignment="1">
      <alignment vertical="center"/>
    </xf>
    <xf numFmtId="177" fontId="3" fillId="2" borderId="19" xfId="0" applyNumberFormat="1" applyFont="1" applyFill="1" applyBorder="1" applyAlignment="1">
      <alignment vertical="center"/>
    </xf>
    <xf numFmtId="177" fontId="3" fillId="2" borderId="40" xfId="0" applyNumberFormat="1" applyFont="1" applyFill="1" applyBorder="1" applyAlignment="1">
      <alignment vertical="center"/>
    </xf>
    <xf numFmtId="0" fontId="7" fillId="0" borderId="14" xfId="0" applyFont="1" applyBorder="1" applyAlignment="1">
      <alignment vertical="center"/>
    </xf>
    <xf numFmtId="177" fontId="3" fillId="2" borderId="13" xfId="0" applyNumberFormat="1" applyFont="1" applyFill="1" applyBorder="1" applyAlignment="1">
      <alignment vertical="center"/>
    </xf>
    <xf numFmtId="177" fontId="3" fillId="2" borderId="14" xfId="0" applyNumberFormat="1" applyFont="1" applyFill="1" applyBorder="1" applyAlignment="1">
      <alignment vertical="center"/>
    </xf>
    <xf numFmtId="0" fontId="15" fillId="0" borderId="53" xfId="0" applyFont="1" applyBorder="1" applyAlignment="1">
      <alignment horizontal="left" vertical="center" wrapText="1" shrinkToFit="1"/>
    </xf>
    <xf numFmtId="0" fontId="15" fillId="0" borderId="90" xfId="0" applyFont="1" applyBorder="1" applyAlignment="1">
      <alignment horizontal="left" vertical="center" wrapText="1" shrinkToFit="1"/>
    </xf>
    <xf numFmtId="0" fontId="15" fillId="0" borderId="91" xfId="0" applyFont="1" applyBorder="1" applyAlignment="1">
      <alignment horizontal="left" vertical="center" wrapText="1" shrinkToFit="1"/>
    </xf>
    <xf numFmtId="177" fontId="3" fillId="0" borderId="4" xfId="0" applyNumberFormat="1" applyFont="1" applyBorder="1" applyAlignment="1">
      <alignment vertical="center"/>
    </xf>
    <xf numFmtId="177" fontId="3" fillId="0" borderId="35" xfId="0" applyNumberFormat="1" applyFont="1" applyBorder="1" applyAlignment="1">
      <alignment vertical="center"/>
    </xf>
    <xf numFmtId="0" fontId="7" fillId="0" borderId="37" xfId="0" applyFont="1" applyBorder="1" applyAlignment="1">
      <alignment vertical="center"/>
    </xf>
    <xf numFmtId="0" fontId="7" fillId="0" borderId="81" xfId="0" applyFont="1" applyBorder="1" applyAlignment="1">
      <alignment horizontal="left" vertical="center" wrapText="1"/>
    </xf>
    <xf numFmtId="177" fontId="3" fillId="0" borderId="36" xfId="0" applyNumberFormat="1" applyFont="1" applyFill="1" applyBorder="1" applyAlignment="1">
      <alignment horizontal="center" vertical="center" shrinkToFit="1"/>
    </xf>
    <xf numFmtId="177" fontId="3" fillId="0" borderId="9" xfId="0" applyNumberFormat="1" applyFont="1" applyFill="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177" fontId="3" fillId="2" borderId="7" xfId="0" applyNumberFormat="1" applyFont="1" applyFill="1" applyBorder="1" applyAlignment="1">
      <alignment horizontal="center" vertical="center" wrapText="1"/>
    </xf>
    <xf numFmtId="177" fontId="3" fillId="2" borderId="8" xfId="0" applyNumberFormat="1" applyFont="1" applyFill="1" applyBorder="1" applyAlignment="1">
      <alignment horizontal="center" vertical="center" wrapText="1"/>
    </xf>
    <xf numFmtId="177" fontId="3" fillId="2" borderId="86" xfId="0" applyNumberFormat="1" applyFont="1" applyFill="1" applyBorder="1" applyAlignment="1">
      <alignment horizontal="center" vertical="center" wrapText="1"/>
    </xf>
    <xf numFmtId="177" fontId="3" fillId="2" borderId="42" xfId="0" applyNumberFormat="1" applyFont="1" applyFill="1" applyBorder="1" applyAlignment="1">
      <alignment horizontal="center" vertical="center" wrapText="1"/>
    </xf>
    <xf numFmtId="177" fontId="3" fillId="2" borderId="44" xfId="0" applyNumberFormat="1" applyFont="1" applyFill="1" applyBorder="1" applyAlignment="1">
      <alignment horizontal="center" vertical="center" wrapText="1"/>
    </xf>
    <xf numFmtId="177" fontId="3" fillId="2" borderId="89" xfId="0" applyNumberFormat="1" applyFont="1" applyFill="1" applyBorder="1" applyAlignment="1">
      <alignment horizontal="center" vertical="center" wrapText="1"/>
    </xf>
    <xf numFmtId="177" fontId="3" fillId="0" borderId="57" xfId="0" applyNumberFormat="1" applyFont="1" applyBorder="1" applyAlignment="1">
      <alignment horizontal="center" vertical="center" wrapText="1"/>
    </xf>
    <xf numFmtId="177" fontId="3" fillId="0" borderId="8" xfId="0" applyNumberFormat="1" applyFont="1" applyBorder="1" applyAlignment="1">
      <alignment horizontal="center" vertical="center" wrapText="1"/>
    </xf>
    <xf numFmtId="177" fontId="3" fillId="0" borderId="71"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1" xfId="0" applyFont="1" applyBorder="1" applyAlignment="1">
      <alignment vertical="center" wrapText="1"/>
    </xf>
    <xf numFmtId="0" fontId="7" fillId="0" borderId="21" xfId="0" applyFont="1" applyBorder="1" applyAlignment="1">
      <alignment vertical="center" wrapText="1"/>
    </xf>
    <xf numFmtId="0" fontId="7" fillId="0" borderId="19" xfId="0" applyFont="1" applyBorder="1" applyAlignment="1">
      <alignment vertical="center" wrapText="1"/>
    </xf>
    <xf numFmtId="177" fontId="3" fillId="0" borderId="17" xfId="0" applyNumberFormat="1" applyFont="1" applyBorder="1" applyAlignment="1">
      <alignment vertical="center"/>
    </xf>
    <xf numFmtId="177" fontId="3" fillId="0" borderId="41" xfId="0" applyNumberFormat="1" applyFont="1" applyBorder="1" applyAlignment="1">
      <alignment vertical="center"/>
    </xf>
    <xf numFmtId="177" fontId="3" fillId="0" borderId="42" xfId="0" applyNumberFormat="1" applyFont="1" applyBorder="1" applyAlignment="1">
      <alignment vertical="center"/>
    </xf>
    <xf numFmtId="177" fontId="3" fillId="0" borderId="43" xfId="0" applyNumberFormat="1" applyFont="1" applyBorder="1" applyAlignment="1">
      <alignment vertical="center"/>
    </xf>
    <xf numFmtId="0" fontId="7" fillId="0" borderId="28" xfId="0" applyFont="1" applyBorder="1" applyAlignment="1">
      <alignment vertical="center" wrapText="1"/>
    </xf>
    <xf numFmtId="177" fontId="3" fillId="2" borderId="37" xfId="0" applyNumberFormat="1" applyFont="1" applyFill="1" applyBorder="1" applyAlignment="1">
      <alignment vertical="center"/>
    </xf>
    <xf numFmtId="177" fontId="3" fillId="2" borderId="38" xfId="0" applyNumberFormat="1" applyFont="1" applyFill="1" applyBorder="1" applyAlignment="1">
      <alignment vertical="center"/>
    </xf>
    <xf numFmtId="177" fontId="3" fillId="0" borderId="79" xfId="0" applyNumberFormat="1" applyFont="1" applyFill="1" applyBorder="1" applyAlignment="1">
      <alignment horizontal="right" vertical="center"/>
    </xf>
    <xf numFmtId="177" fontId="3" fillId="0" borderId="55" xfId="0" applyNumberFormat="1" applyFont="1" applyFill="1" applyBorder="1" applyAlignment="1">
      <alignment horizontal="right" vertical="center"/>
    </xf>
    <xf numFmtId="177" fontId="3" fillId="0" borderId="55" xfId="0" applyNumberFormat="1" applyFont="1" applyBorder="1" applyAlignment="1">
      <alignment horizontal="right" vertical="center"/>
    </xf>
    <xf numFmtId="177" fontId="3" fillId="0" borderId="67" xfId="0" applyNumberFormat="1" applyFont="1" applyBorder="1" applyAlignment="1">
      <alignment horizontal="right" vertical="center"/>
    </xf>
    <xf numFmtId="177" fontId="3" fillId="2" borderId="64" xfId="0" applyNumberFormat="1" applyFont="1" applyFill="1" applyBorder="1" applyAlignment="1">
      <alignment horizontal="right" vertical="center" wrapText="1"/>
    </xf>
    <xf numFmtId="177" fontId="3" fillId="2" borderId="12" xfId="0" applyNumberFormat="1" applyFont="1" applyFill="1" applyBorder="1" applyAlignment="1">
      <alignment horizontal="right" vertical="center" wrapText="1"/>
    </xf>
    <xf numFmtId="177" fontId="3" fillId="2" borderId="51" xfId="0" applyNumberFormat="1" applyFont="1" applyFill="1" applyBorder="1" applyAlignment="1">
      <alignment horizontal="right" vertical="center" wrapText="1"/>
    </xf>
    <xf numFmtId="177" fontId="3" fillId="2" borderId="37" xfId="0" applyNumberFormat="1" applyFont="1" applyFill="1" applyBorder="1" applyAlignment="1">
      <alignment horizontal="right" vertical="center" wrapText="1"/>
    </xf>
    <xf numFmtId="177" fontId="3" fillId="0" borderId="37" xfId="0" applyNumberFormat="1" applyFont="1" applyBorder="1" applyAlignment="1">
      <alignment horizontal="left" vertical="center" wrapText="1"/>
    </xf>
    <xf numFmtId="177" fontId="3" fillId="0" borderId="12" xfId="0" applyNumberFormat="1" applyFont="1" applyBorder="1" applyAlignment="1">
      <alignment horizontal="left" vertical="center" wrapText="1"/>
    </xf>
    <xf numFmtId="177" fontId="3" fillId="0" borderId="38" xfId="0" applyNumberFormat="1" applyFont="1" applyBorder="1" applyAlignment="1">
      <alignment horizontal="left" vertical="center" wrapText="1"/>
    </xf>
    <xf numFmtId="177" fontId="3" fillId="0" borderId="35" xfId="0" applyNumberFormat="1" applyFont="1" applyFill="1" applyBorder="1" applyAlignment="1">
      <alignment horizontal="right" vertical="center"/>
    </xf>
    <xf numFmtId="177" fontId="3" fillId="0" borderId="21" xfId="0" applyNumberFormat="1" applyFont="1" applyFill="1" applyBorder="1" applyAlignment="1">
      <alignment horizontal="right" vertical="center"/>
    </xf>
    <xf numFmtId="177" fontId="3" fillId="0" borderId="21" xfId="0" applyNumberFormat="1" applyFont="1" applyBorder="1" applyAlignment="1">
      <alignment horizontal="right" vertical="center"/>
    </xf>
    <xf numFmtId="177" fontId="3" fillId="0" borderId="22" xfId="0" applyNumberFormat="1" applyFont="1" applyBorder="1" applyAlignment="1">
      <alignment horizontal="right" vertical="center"/>
    </xf>
    <xf numFmtId="177" fontId="3" fillId="2" borderId="56" xfId="0" applyNumberFormat="1" applyFont="1" applyFill="1" applyBorder="1" applyAlignment="1">
      <alignment horizontal="right" vertical="center" wrapText="1"/>
    </xf>
    <xf numFmtId="177" fontId="3" fillId="2" borderId="20" xfId="0" applyNumberFormat="1" applyFont="1" applyFill="1" applyBorder="1" applyAlignment="1">
      <alignment horizontal="right" vertical="center" wrapText="1"/>
    </xf>
    <xf numFmtId="177" fontId="3" fillId="2" borderId="35" xfId="0" applyNumberFormat="1" applyFont="1" applyFill="1" applyBorder="1" applyAlignment="1">
      <alignment horizontal="right" vertical="center" wrapText="1"/>
    </xf>
    <xf numFmtId="177" fontId="3" fillId="2" borderId="19" xfId="0" applyNumberFormat="1" applyFont="1" applyFill="1" applyBorder="1" applyAlignment="1">
      <alignment horizontal="right" vertical="center" wrapText="1"/>
    </xf>
    <xf numFmtId="177" fontId="3" fillId="0" borderId="19" xfId="0" applyNumberFormat="1" applyFont="1" applyBorder="1" applyAlignment="1">
      <alignment horizontal="left" vertical="center" shrinkToFit="1"/>
    </xf>
    <xf numFmtId="177" fontId="3" fillId="0" borderId="20" xfId="0" applyNumberFormat="1" applyFont="1" applyBorder="1" applyAlignment="1">
      <alignment horizontal="left" vertical="center" shrinkToFit="1"/>
    </xf>
    <xf numFmtId="177" fontId="3" fillId="0" borderId="40" xfId="0" applyNumberFormat="1" applyFont="1" applyBorder="1" applyAlignment="1">
      <alignment horizontal="left" vertical="center" shrinkToFit="1"/>
    </xf>
    <xf numFmtId="177" fontId="3" fillId="3" borderId="17" xfId="0" applyNumberFormat="1" applyFont="1" applyFill="1" applyBorder="1" applyAlignment="1">
      <alignment vertical="center"/>
    </xf>
    <xf numFmtId="177" fontId="3" fillId="3" borderId="41" xfId="0" applyNumberFormat="1" applyFont="1" applyFill="1" applyBorder="1" applyAlignment="1">
      <alignment vertical="center"/>
    </xf>
    <xf numFmtId="177" fontId="3" fillId="0" borderId="52" xfId="0" applyNumberFormat="1" applyFont="1" applyBorder="1" applyAlignment="1">
      <alignment vertical="center"/>
    </xf>
    <xf numFmtId="177" fontId="3" fillId="0" borderId="77" xfId="0" applyNumberFormat="1" applyFont="1" applyBorder="1" applyAlignment="1">
      <alignment vertical="center"/>
    </xf>
    <xf numFmtId="0" fontId="3" fillId="0" borderId="44" xfId="0" applyFont="1" applyBorder="1" applyAlignment="1">
      <alignment vertical="center"/>
    </xf>
    <xf numFmtId="0" fontId="9" fillId="0" borderId="9" xfId="0" applyFont="1" applyBorder="1" applyAlignment="1">
      <alignment horizontal="center" vertical="center"/>
    </xf>
    <xf numFmtId="0" fontId="9" fillId="0" borderId="10" xfId="0" applyFont="1" applyBorder="1" applyAlignment="1">
      <alignment vertical="center"/>
    </xf>
    <xf numFmtId="177" fontId="3" fillId="0" borderId="61" xfId="0" applyNumberFormat="1" applyFont="1" applyBorder="1" applyAlignment="1">
      <alignment vertical="center"/>
    </xf>
    <xf numFmtId="177" fontId="3" fillId="0" borderId="18" xfId="0" applyNumberFormat="1" applyFont="1" applyBorder="1" applyAlignment="1">
      <alignment vertical="center"/>
    </xf>
    <xf numFmtId="177" fontId="3" fillId="0" borderId="30" xfId="0" applyNumberFormat="1" applyFont="1" applyBorder="1" applyAlignment="1">
      <alignment vertical="center"/>
    </xf>
    <xf numFmtId="177" fontId="3" fillId="0" borderId="33" xfId="0" applyNumberFormat="1" applyFont="1" applyBorder="1" applyAlignment="1">
      <alignment vertical="center"/>
    </xf>
    <xf numFmtId="177" fontId="3" fillId="2" borderId="63" xfId="0" applyNumberFormat="1" applyFont="1" applyFill="1" applyBorder="1" applyAlignment="1">
      <alignment vertical="center"/>
    </xf>
    <xf numFmtId="177" fontId="3" fillId="2" borderId="89"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0" borderId="63" xfId="0" applyNumberFormat="1" applyFont="1" applyBorder="1" applyAlignment="1">
      <alignment vertical="center"/>
    </xf>
    <xf numFmtId="177" fontId="3" fillId="0" borderId="89" xfId="0" applyNumberFormat="1" applyFont="1" applyBorder="1" applyAlignment="1">
      <alignment vertical="center"/>
    </xf>
    <xf numFmtId="177" fontId="3" fillId="0" borderId="48" xfId="0" applyNumberFormat="1" applyFont="1" applyBorder="1" applyAlignment="1">
      <alignment vertical="center"/>
    </xf>
    <xf numFmtId="177" fontId="3" fillId="0" borderId="26" xfId="0" applyNumberFormat="1" applyFont="1" applyBorder="1" applyAlignment="1">
      <alignment vertical="center"/>
    </xf>
    <xf numFmtId="177" fontId="3" fillId="0" borderId="29" xfId="0" applyNumberFormat="1" applyFont="1" applyBorder="1" applyAlignment="1">
      <alignment vertical="center"/>
    </xf>
    <xf numFmtId="177" fontId="3" fillId="0" borderId="32" xfId="0" applyNumberFormat="1" applyFont="1" applyBorder="1" applyAlignment="1">
      <alignment vertical="center"/>
    </xf>
    <xf numFmtId="0" fontId="3" fillId="0" borderId="14" xfId="0" applyFont="1" applyFill="1" applyBorder="1">
      <alignment vertical="center"/>
    </xf>
    <xf numFmtId="177" fontId="3" fillId="0" borderId="14" xfId="0" applyNumberFormat="1" applyFont="1" applyFill="1" applyBorder="1" applyAlignment="1">
      <alignment vertical="center"/>
    </xf>
    <xf numFmtId="177" fontId="3" fillId="3" borderId="13" xfId="0" applyNumberFormat="1" applyFont="1" applyFill="1" applyBorder="1" applyAlignment="1">
      <alignment vertical="center" shrinkToFit="1"/>
    </xf>
    <xf numFmtId="177" fontId="3" fillId="3" borderId="1" xfId="0" applyNumberFormat="1" applyFont="1" applyFill="1" applyBorder="1" applyAlignment="1">
      <alignment vertical="center" shrinkToFit="1"/>
    </xf>
    <xf numFmtId="177" fontId="3" fillId="0" borderId="30" xfId="0" applyNumberFormat="1" applyFont="1" applyFill="1" applyBorder="1" applyAlignment="1">
      <alignment vertical="center"/>
    </xf>
    <xf numFmtId="177" fontId="3" fillId="2" borderId="86" xfId="0" applyNumberFormat="1" applyFont="1" applyFill="1" applyBorder="1" applyAlignment="1">
      <alignment horizontal="center" vertical="center" shrinkToFit="1"/>
    </xf>
    <xf numFmtId="177" fontId="3" fillId="2" borderId="79" xfId="0" quotePrefix="1" applyNumberFormat="1" applyFont="1" applyFill="1" applyBorder="1" applyAlignment="1">
      <alignment vertical="center" wrapText="1"/>
    </xf>
    <xf numFmtId="177" fontId="3" fillId="2" borderId="35" xfId="0" quotePrefix="1" applyNumberFormat="1" applyFont="1" applyFill="1" applyBorder="1" applyAlignment="1">
      <alignment vertical="center" shrinkToFit="1"/>
    </xf>
    <xf numFmtId="177" fontId="3" fillId="0" borderId="36" xfId="0" applyNumberFormat="1" applyFont="1" applyFill="1" applyBorder="1" applyAlignment="1">
      <alignment vertical="center" shrinkToFit="1"/>
    </xf>
    <xf numFmtId="177" fontId="3" fillId="0" borderId="10" xfId="0" applyNumberFormat="1" applyFont="1" applyFill="1" applyBorder="1" applyAlignment="1">
      <alignment vertical="center" shrinkToFit="1"/>
    </xf>
    <xf numFmtId="177" fontId="3" fillId="0" borderId="66" xfId="0" applyNumberFormat="1" applyFont="1" applyFill="1" applyBorder="1" applyAlignment="1">
      <alignment vertical="center" wrapText="1"/>
    </xf>
    <xf numFmtId="9" fontId="3" fillId="0" borderId="67" xfId="1" applyFont="1" applyFill="1" applyBorder="1" applyAlignment="1">
      <alignment vertical="center" wrapText="1"/>
    </xf>
    <xf numFmtId="177" fontId="3" fillId="0" borderId="31" xfId="0" applyNumberFormat="1" applyFont="1" applyFill="1" applyBorder="1" applyAlignment="1">
      <alignment vertical="center" wrapText="1"/>
    </xf>
    <xf numFmtId="9" fontId="3" fillId="0" borderId="22" xfId="1" applyFont="1" applyFill="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FFCC"/>
      <color rgb="FFFF99FF"/>
      <color rgb="FF66FFFF"/>
      <color rgb="FF00FF00"/>
      <color rgb="FF66FF99"/>
      <color rgb="FF99FF66"/>
      <color rgb="FF99FF99"/>
      <color rgb="FFCCFFFF"/>
      <color rgb="FFEFFCA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'項目②-２'!$B$21</c:f>
              <c:strCache>
                <c:ptCount val="1"/>
                <c:pt idx="0">
                  <c:v>青　 果</c:v>
                </c:pt>
              </c:strCache>
            </c:strRef>
          </c:tx>
          <c:spPr>
            <a:ln>
              <a:prstDash val="dash"/>
            </a:ln>
          </c:spPr>
          <c:marker>
            <c:symbol val="none"/>
          </c:marker>
          <c:cat>
            <c:strRef>
              <c:f>'項目②-２'!$C$20:$H$20</c:f>
              <c:strCache>
                <c:ptCount val="6"/>
                <c:pt idx="0">
                  <c:v>22年度</c:v>
                </c:pt>
                <c:pt idx="1">
                  <c:v>23年度</c:v>
                </c:pt>
                <c:pt idx="2">
                  <c:v>24年度</c:v>
                </c:pt>
                <c:pt idx="3">
                  <c:v>25年度</c:v>
                </c:pt>
                <c:pt idx="4">
                  <c:v>26年度</c:v>
                </c:pt>
                <c:pt idx="5">
                  <c:v>27年度</c:v>
                </c:pt>
              </c:strCache>
            </c:strRef>
          </c:cat>
          <c:val>
            <c:numRef>
              <c:f>'項目②-２'!$C$21:$H$21</c:f>
              <c:numCache>
                <c:formatCode>#,##0_ </c:formatCode>
                <c:ptCount val="6"/>
                <c:pt idx="0">
                  <c:v>56083</c:v>
                </c:pt>
                <c:pt idx="1">
                  <c:v>52465</c:v>
                </c:pt>
                <c:pt idx="2">
                  <c:v>49821</c:v>
                </c:pt>
                <c:pt idx="3">
                  <c:v>53619</c:v>
                </c:pt>
                <c:pt idx="4">
                  <c:v>54433</c:v>
                </c:pt>
                <c:pt idx="5">
                  <c:v>59704</c:v>
                </c:pt>
              </c:numCache>
            </c:numRef>
          </c:val>
          <c:smooth val="0"/>
        </c:ser>
        <c:ser>
          <c:idx val="1"/>
          <c:order val="1"/>
          <c:tx>
            <c:strRef>
              <c:f>'項目②-２'!$B$22</c:f>
              <c:strCache>
                <c:ptCount val="1"/>
                <c:pt idx="0">
                  <c:v>水産物</c:v>
                </c:pt>
              </c:strCache>
            </c:strRef>
          </c:tx>
          <c:spPr>
            <a:ln>
              <a:prstDash val="sysDash"/>
            </a:ln>
          </c:spPr>
          <c:marker>
            <c:symbol val="none"/>
          </c:marker>
          <c:dPt>
            <c:idx val="1"/>
            <c:bubble3D val="0"/>
          </c:dPt>
          <c:dPt>
            <c:idx val="3"/>
            <c:bubble3D val="0"/>
          </c:dPt>
          <c:dPt>
            <c:idx val="5"/>
            <c:bubble3D val="0"/>
          </c:dPt>
          <c:val>
            <c:numRef>
              <c:f>'項目②-２'!$C$22:$H$22</c:f>
              <c:numCache>
                <c:formatCode>#,##0_ </c:formatCode>
                <c:ptCount val="6"/>
                <c:pt idx="0">
                  <c:v>44245</c:v>
                </c:pt>
                <c:pt idx="1">
                  <c:v>41938</c:v>
                </c:pt>
                <c:pt idx="2">
                  <c:v>39973</c:v>
                </c:pt>
                <c:pt idx="3">
                  <c:v>39767</c:v>
                </c:pt>
                <c:pt idx="4">
                  <c:v>42240</c:v>
                </c:pt>
                <c:pt idx="5">
                  <c:v>41548</c:v>
                </c:pt>
              </c:numCache>
            </c:numRef>
          </c:val>
          <c:smooth val="0"/>
        </c:ser>
        <c:ser>
          <c:idx val="2"/>
          <c:order val="2"/>
          <c:tx>
            <c:v>合計</c:v>
          </c:tx>
          <c:marker>
            <c:symbol val="none"/>
          </c:marker>
          <c:val>
            <c:numRef>
              <c:f>'項目②-２'!$C$23:$H$23</c:f>
              <c:numCache>
                <c:formatCode>#,##0_ </c:formatCode>
                <c:ptCount val="6"/>
                <c:pt idx="0">
                  <c:v>100328</c:v>
                </c:pt>
                <c:pt idx="1">
                  <c:v>94403</c:v>
                </c:pt>
                <c:pt idx="2">
                  <c:v>89794</c:v>
                </c:pt>
                <c:pt idx="3">
                  <c:v>93386</c:v>
                </c:pt>
                <c:pt idx="4">
                  <c:v>96673</c:v>
                </c:pt>
                <c:pt idx="5">
                  <c:v>101252</c:v>
                </c:pt>
              </c:numCache>
            </c:numRef>
          </c:val>
          <c:smooth val="0"/>
        </c:ser>
        <c:dLbls>
          <c:showLegendKey val="0"/>
          <c:showVal val="0"/>
          <c:showCatName val="0"/>
          <c:showSerName val="0"/>
          <c:showPercent val="0"/>
          <c:showBubbleSize val="0"/>
        </c:dLbls>
        <c:marker val="1"/>
        <c:smooth val="0"/>
        <c:axId val="112109440"/>
        <c:axId val="112110976"/>
      </c:lineChart>
      <c:catAx>
        <c:axId val="112109440"/>
        <c:scaling>
          <c:orientation val="minMax"/>
        </c:scaling>
        <c:delete val="0"/>
        <c:axPos val="b"/>
        <c:majorTickMark val="out"/>
        <c:minorTickMark val="none"/>
        <c:tickLblPos val="nextTo"/>
        <c:crossAx val="112110976"/>
        <c:crosses val="autoZero"/>
        <c:auto val="1"/>
        <c:lblAlgn val="ctr"/>
        <c:lblOffset val="100"/>
        <c:noMultiLvlLbl val="0"/>
      </c:catAx>
      <c:valAx>
        <c:axId val="112110976"/>
        <c:scaling>
          <c:orientation val="minMax"/>
          <c:min val="30000"/>
        </c:scaling>
        <c:delete val="0"/>
        <c:axPos val="l"/>
        <c:majorGridlines/>
        <c:numFmt formatCode="#,##0_ " sourceLinked="1"/>
        <c:majorTickMark val="out"/>
        <c:minorTickMark val="none"/>
        <c:tickLblPos val="nextTo"/>
        <c:crossAx val="11210944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504824</xdr:colOff>
      <xdr:row>3</xdr:row>
      <xdr:rowOff>171449</xdr:rowOff>
    </xdr:from>
    <xdr:to>
      <xdr:col>11</xdr:col>
      <xdr:colOff>295275</xdr:colOff>
      <xdr:row>14</xdr:row>
      <xdr:rowOff>184486</xdr:rowOff>
    </xdr:to>
    <xdr:pic>
      <xdr:nvPicPr>
        <xdr:cNvPr id="5" name="図 4"/>
        <xdr:cNvPicPr>
          <a:picLocks noChangeAspect="1"/>
        </xdr:cNvPicPr>
      </xdr:nvPicPr>
      <xdr:blipFill>
        <a:blip xmlns:r="http://schemas.openxmlformats.org/officeDocument/2006/relationships" r:embed="rId1"/>
        <a:stretch>
          <a:fillRect/>
        </a:stretch>
      </xdr:blipFill>
      <xdr:spPr>
        <a:xfrm>
          <a:off x="504824" y="771524"/>
          <a:ext cx="4905376" cy="2470487"/>
        </a:xfrm>
        <a:prstGeom prst="rect">
          <a:avLst/>
        </a:prstGeom>
      </xdr:spPr>
    </xdr:pic>
    <xdr:clientData/>
  </xdr:twoCellAnchor>
  <xdr:twoCellAnchor editAs="oneCell">
    <xdr:from>
      <xdr:col>12</xdr:col>
      <xdr:colOff>28576</xdr:colOff>
      <xdr:row>3</xdr:row>
      <xdr:rowOff>171449</xdr:rowOff>
    </xdr:from>
    <xdr:to>
      <xdr:col>22</xdr:col>
      <xdr:colOff>267260</xdr:colOff>
      <xdr:row>14</xdr:row>
      <xdr:rowOff>192230</xdr:rowOff>
    </xdr:to>
    <xdr:pic>
      <xdr:nvPicPr>
        <xdr:cNvPr id="15" name="図 14"/>
        <xdr:cNvPicPr>
          <a:picLocks noChangeAspect="1"/>
        </xdr:cNvPicPr>
      </xdr:nvPicPr>
      <xdr:blipFill>
        <a:blip xmlns:r="http://schemas.openxmlformats.org/officeDocument/2006/relationships" r:embed="rId2"/>
        <a:stretch>
          <a:fillRect/>
        </a:stretch>
      </xdr:blipFill>
      <xdr:spPr>
        <a:xfrm>
          <a:off x="6457951" y="771524"/>
          <a:ext cx="4810684" cy="2478231"/>
        </a:xfrm>
        <a:prstGeom prst="rect">
          <a:avLst/>
        </a:prstGeom>
      </xdr:spPr>
    </xdr:pic>
    <xdr:clientData/>
  </xdr:twoCellAnchor>
  <xdr:twoCellAnchor editAs="oneCell">
    <xdr:from>
      <xdr:col>11</xdr:col>
      <xdr:colOff>0</xdr:colOff>
      <xdr:row>18</xdr:row>
      <xdr:rowOff>0</xdr:rowOff>
    </xdr:from>
    <xdr:to>
      <xdr:col>22</xdr:col>
      <xdr:colOff>78157</xdr:colOff>
      <xdr:row>31</xdr:row>
      <xdr:rowOff>133350</xdr:rowOff>
    </xdr:to>
    <xdr:pic>
      <xdr:nvPicPr>
        <xdr:cNvPr id="16" name="図 15"/>
        <xdr:cNvPicPr>
          <a:picLocks noChangeAspect="1"/>
        </xdr:cNvPicPr>
      </xdr:nvPicPr>
      <xdr:blipFill>
        <a:blip xmlns:r="http://schemas.openxmlformats.org/officeDocument/2006/relationships" r:embed="rId3"/>
        <a:stretch>
          <a:fillRect/>
        </a:stretch>
      </xdr:blipFill>
      <xdr:spPr>
        <a:xfrm>
          <a:off x="5114925" y="3857625"/>
          <a:ext cx="4993057" cy="3219450"/>
        </a:xfrm>
        <a:prstGeom prst="rect">
          <a:avLst/>
        </a:prstGeom>
      </xdr:spPr>
    </xdr:pic>
    <xdr:clientData/>
  </xdr:twoCellAnchor>
  <xdr:twoCellAnchor editAs="oneCell">
    <xdr:from>
      <xdr:col>1</xdr:col>
      <xdr:colOff>0</xdr:colOff>
      <xdr:row>17</xdr:row>
      <xdr:rowOff>0</xdr:rowOff>
    </xdr:from>
    <xdr:to>
      <xdr:col>10</xdr:col>
      <xdr:colOff>200025</xdr:colOff>
      <xdr:row>22</xdr:row>
      <xdr:rowOff>9525</xdr:rowOff>
    </xdr:to>
    <xdr:pic>
      <xdr:nvPicPr>
        <xdr:cNvPr id="59" name="図 5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4825" y="3629025"/>
          <a:ext cx="43719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238124</xdr:colOff>
      <xdr:row>4</xdr:row>
      <xdr:rowOff>9525</xdr:rowOff>
    </xdr:from>
    <xdr:to>
      <xdr:col>7</xdr:col>
      <xdr:colOff>542924</xdr:colOff>
      <xdr:row>16</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89535</xdr:colOff>
      <xdr:row>4</xdr:row>
      <xdr:rowOff>104774</xdr:rowOff>
    </xdr:from>
    <xdr:to>
      <xdr:col>4</xdr:col>
      <xdr:colOff>596264</xdr:colOff>
      <xdr:row>6</xdr:row>
      <xdr:rowOff>209549</xdr:rowOff>
    </xdr:to>
    <xdr:sp macro="" textlink="">
      <xdr:nvSpPr>
        <xdr:cNvPr id="5" name="下矢印吹き出し 4"/>
        <xdr:cNvSpPr/>
      </xdr:nvSpPr>
      <xdr:spPr>
        <a:xfrm>
          <a:off x="2118360" y="933449"/>
          <a:ext cx="1383029" cy="504825"/>
        </a:xfrm>
        <a:prstGeom prst="downArrowCallout">
          <a:avLst>
            <a:gd name="adj1" fmla="val 25000"/>
            <a:gd name="adj2" fmla="val 25000"/>
            <a:gd name="adj3" fmla="val 25000"/>
            <a:gd name="adj4" fmla="val 517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指定管理者導入</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0.40792</cdr:x>
      <cdr:y>0.23158</cdr:y>
    </cdr:from>
    <cdr:to>
      <cdr:x>0.40964</cdr:x>
      <cdr:y>0.80702</cdr:y>
    </cdr:to>
    <cdr:cxnSp macro="">
      <cdr:nvCxnSpPr>
        <cdr:cNvPr id="3" name="直線コネクタ 2"/>
        <cdr:cNvCxnSpPr/>
      </cdr:nvCxnSpPr>
      <cdr:spPr>
        <a:xfrm xmlns:a="http://schemas.openxmlformats.org/drawingml/2006/main" flipH="1">
          <a:off x="2257422" y="628652"/>
          <a:ext cx="9519" cy="1562104"/>
        </a:xfrm>
        <a:prstGeom xmlns:a="http://schemas.openxmlformats.org/drawingml/2006/main" prst="line">
          <a:avLst/>
        </a:prstGeom>
        <a:ln xmlns:a="http://schemas.openxmlformats.org/drawingml/2006/main">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61"/>
  <sheetViews>
    <sheetView tabSelected="1" view="pageBreakPreview" zoomScale="70" zoomScaleNormal="71" zoomScaleSheetLayoutView="70" workbookViewId="0"/>
  </sheetViews>
  <sheetFormatPr defaultRowHeight="13.5" x14ac:dyDescent="0.15"/>
  <cols>
    <col min="1" max="1" width="2.5" style="4" customWidth="1"/>
    <col min="2" max="2" width="3.125" style="4" customWidth="1"/>
    <col min="3" max="3" width="35.125" style="4" customWidth="1"/>
    <col min="4" max="4" width="8.25" style="268" bestFit="1" customWidth="1"/>
    <col min="5" max="7" width="8.375" style="4" customWidth="1"/>
    <col min="8" max="9" width="43.875" style="4" customWidth="1"/>
    <col min="10" max="10" width="9.5" style="4" customWidth="1"/>
    <col min="11" max="11" width="24.75" style="4" customWidth="1"/>
    <col min="12" max="12" width="20.5" style="4" customWidth="1"/>
    <col min="13" max="16384" width="9" style="4"/>
  </cols>
  <sheetData>
    <row r="1" spans="2:12" ht="18" customHeight="1" x14ac:dyDescent="0.15">
      <c r="B1" s="267" t="s">
        <v>0</v>
      </c>
      <c r="K1" s="464"/>
    </row>
    <row r="2" spans="2:12" ht="11.25" customHeight="1" x14ac:dyDescent="0.15"/>
    <row r="3" spans="2:12" ht="18" customHeight="1" x14ac:dyDescent="0.15">
      <c r="B3" s="269" t="s">
        <v>92</v>
      </c>
      <c r="F3" s="270"/>
      <c r="G3" s="270"/>
      <c r="L3" s="271"/>
    </row>
    <row r="4" spans="2:12" ht="15" customHeight="1" thickBot="1" x14ac:dyDescent="0.2">
      <c r="L4" s="272"/>
    </row>
    <row r="5" spans="2:12" ht="21" customHeight="1" x14ac:dyDescent="0.15">
      <c r="B5" s="505" t="s">
        <v>1</v>
      </c>
      <c r="C5" s="502"/>
      <c r="D5" s="505" t="s">
        <v>244</v>
      </c>
      <c r="E5" s="512"/>
      <c r="F5" s="512"/>
      <c r="G5" s="502"/>
      <c r="H5" s="507" t="s">
        <v>336</v>
      </c>
      <c r="I5" s="501" t="s">
        <v>70</v>
      </c>
      <c r="J5" s="507" t="s">
        <v>114</v>
      </c>
      <c r="K5" s="501" t="s">
        <v>7</v>
      </c>
      <c r="L5" s="502"/>
    </row>
    <row r="6" spans="2:12" ht="22.5" customHeight="1" thickBot="1" x14ac:dyDescent="0.2">
      <c r="B6" s="506"/>
      <c r="C6" s="504"/>
      <c r="D6" s="31" t="s">
        <v>181</v>
      </c>
      <c r="E6" s="32" t="s">
        <v>9</v>
      </c>
      <c r="F6" s="287" t="s">
        <v>167</v>
      </c>
      <c r="G6" s="348" t="s">
        <v>240</v>
      </c>
      <c r="H6" s="508"/>
      <c r="I6" s="503"/>
      <c r="J6" s="508"/>
      <c r="K6" s="503"/>
      <c r="L6" s="504"/>
    </row>
    <row r="7" spans="2:12" ht="21" customHeight="1" x14ac:dyDescent="0.15">
      <c r="B7" s="509" t="s">
        <v>343</v>
      </c>
      <c r="C7" s="510"/>
      <c r="D7" s="273"/>
      <c r="E7" s="274"/>
      <c r="F7" s="274"/>
      <c r="G7" s="274"/>
      <c r="H7" s="55"/>
      <c r="I7" s="55"/>
      <c r="J7" s="86"/>
      <c r="K7" s="86"/>
      <c r="L7" s="275" t="s">
        <v>147</v>
      </c>
    </row>
    <row r="8" spans="2:12" ht="42.75" customHeight="1" x14ac:dyDescent="0.15">
      <c r="B8" s="18"/>
      <c r="C8" s="35" t="s">
        <v>52</v>
      </c>
      <c r="D8" s="36" t="s">
        <v>221</v>
      </c>
      <c r="E8" s="37" t="s">
        <v>221</v>
      </c>
      <c r="F8" s="38" t="s">
        <v>221</v>
      </c>
      <c r="G8" s="289" t="s">
        <v>245</v>
      </c>
      <c r="H8" s="39" t="s">
        <v>350</v>
      </c>
      <c r="I8" s="40" t="s">
        <v>300</v>
      </c>
      <c r="J8" s="41" t="s">
        <v>104</v>
      </c>
      <c r="K8" s="42"/>
      <c r="L8" s="43"/>
    </row>
    <row r="9" spans="2:12" ht="61.5" customHeight="1" x14ac:dyDescent="0.15">
      <c r="B9" s="5"/>
      <c r="C9" s="35" t="s">
        <v>53</v>
      </c>
      <c r="D9" s="36" t="s">
        <v>221</v>
      </c>
      <c r="E9" s="37" t="s">
        <v>221</v>
      </c>
      <c r="F9" s="38" t="s">
        <v>221</v>
      </c>
      <c r="G9" s="320" t="s">
        <v>245</v>
      </c>
      <c r="H9" s="44" t="s">
        <v>301</v>
      </c>
      <c r="I9" s="45" t="s">
        <v>100</v>
      </c>
      <c r="J9" s="46" t="s">
        <v>104</v>
      </c>
      <c r="K9" s="499"/>
      <c r="L9" s="511"/>
    </row>
    <row r="10" spans="2:12" ht="57.75" customHeight="1" x14ac:dyDescent="0.15">
      <c r="B10" s="5"/>
      <c r="C10" s="35" t="s">
        <v>54</v>
      </c>
      <c r="D10" s="36" t="s">
        <v>221</v>
      </c>
      <c r="E10" s="37" t="s">
        <v>164</v>
      </c>
      <c r="F10" s="38" t="s">
        <v>164</v>
      </c>
      <c r="G10" s="320" t="s">
        <v>344</v>
      </c>
      <c r="H10" s="44" t="s">
        <v>351</v>
      </c>
      <c r="I10" s="45" t="s">
        <v>302</v>
      </c>
      <c r="J10" s="46" t="s">
        <v>104</v>
      </c>
      <c r="K10" s="499"/>
      <c r="L10" s="511"/>
    </row>
    <row r="11" spans="2:12" ht="55.5" customHeight="1" x14ac:dyDescent="0.15">
      <c r="B11" s="5"/>
      <c r="C11" s="35" t="s">
        <v>55</v>
      </c>
      <c r="D11" s="36" t="s">
        <v>221</v>
      </c>
      <c r="E11" s="37" t="s">
        <v>221</v>
      </c>
      <c r="F11" s="38" t="s">
        <v>221</v>
      </c>
      <c r="G11" s="320" t="s">
        <v>246</v>
      </c>
      <c r="H11" s="44" t="s">
        <v>247</v>
      </c>
      <c r="I11" s="45" t="s">
        <v>74</v>
      </c>
      <c r="J11" s="46" t="s">
        <v>104</v>
      </c>
      <c r="K11" s="487"/>
      <c r="L11" s="488"/>
    </row>
    <row r="12" spans="2:12" ht="42.75" customHeight="1" x14ac:dyDescent="0.15">
      <c r="B12" s="5"/>
      <c r="C12" s="47" t="s">
        <v>117</v>
      </c>
      <c r="D12" s="46" t="s">
        <v>221</v>
      </c>
      <c r="E12" s="37" t="s">
        <v>164</v>
      </c>
      <c r="F12" s="38" t="s">
        <v>164</v>
      </c>
      <c r="G12" s="320" t="s">
        <v>246</v>
      </c>
      <c r="H12" s="44" t="s">
        <v>248</v>
      </c>
      <c r="I12" s="45" t="s">
        <v>165</v>
      </c>
      <c r="J12" s="46" t="s">
        <v>104</v>
      </c>
      <c r="K12" s="499" t="s">
        <v>113</v>
      </c>
      <c r="L12" s="511"/>
    </row>
    <row r="13" spans="2:12" ht="42.75" customHeight="1" x14ac:dyDescent="0.15">
      <c r="B13" s="18"/>
      <c r="C13" s="47" t="s">
        <v>141</v>
      </c>
      <c r="D13" s="46" t="s">
        <v>221</v>
      </c>
      <c r="E13" s="37" t="s">
        <v>164</v>
      </c>
      <c r="F13" s="38" t="s">
        <v>164</v>
      </c>
      <c r="G13" s="320" t="s">
        <v>261</v>
      </c>
      <c r="H13" s="44" t="s">
        <v>337</v>
      </c>
      <c r="I13" s="47" t="s">
        <v>75</v>
      </c>
      <c r="J13" s="46" t="s">
        <v>191</v>
      </c>
      <c r="K13" s="487"/>
      <c r="L13" s="488"/>
    </row>
    <row r="14" spans="2:12" ht="42.75" customHeight="1" x14ac:dyDescent="0.15">
      <c r="B14" s="5"/>
      <c r="C14" s="47" t="s">
        <v>192</v>
      </c>
      <c r="D14" s="46" t="s">
        <v>184</v>
      </c>
      <c r="E14" s="37" t="s">
        <v>164</v>
      </c>
      <c r="F14" s="38" t="s">
        <v>164</v>
      </c>
      <c r="G14" s="320" t="s">
        <v>261</v>
      </c>
      <c r="H14" s="44" t="s">
        <v>359</v>
      </c>
      <c r="I14" s="71"/>
      <c r="J14" s="46" t="s">
        <v>191</v>
      </c>
      <c r="K14" s="314"/>
      <c r="L14" s="315"/>
    </row>
    <row r="15" spans="2:12" ht="42.75" customHeight="1" thickBot="1" x14ac:dyDescent="0.2">
      <c r="B15" s="5"/>
      <c r="C15" s="48" t="s">
        <v>148</v>
      </c>
      <c r="D15" s="49" t="s">
        <v>184</v>
      </c>
      <c r="E15" s="32" t="s">
        <v>164</v>
      </c>
      <c r="F15" s="10" t="s">
        <v>164</v>
      </c>
      <c r="G15" s="349" t="s">
        <v>103</v>
      </c>
      <c r="H15" s="50" t="s">
        <v>338</v>
      </c>
      <c r="I15" s="51" t="s">
        <v>149</v>
      </c>
      <c r="J15" s="52" t="s">
        <v>191</v>
      </c>
      <c r="K15" s="484"/>
      <c r="L15" s="485"/>
    </row>
    <row r="16" spans="2:12" ht="21" customHeight="1" x14ac:dyDescent="0.15">
      <c r="B16" s="276" t="s">
        <v>2</v>
      </c>
      <c r="C16" s="53"/>
      <c r="D16" s="54"/>
      <c r="E16" s="53"/>
      <c r="F16" s="53"/>
      <c r="G16" s="53"/>
      <c r="H16" s="55"/>
      <c r="I16" s="55"/>
      <c r="J16" s="86"/>
      <c r="K16" s="480"/>
      <c r="L16" s="481"/>
    </row>
    <row r="17" spans="2:12" ht="53.25" customHeight="1" x14ac:dyDescent="0.15">
      <c r="B17" s="5"/>
      <c r="C17" s="40" t="s">
        <v>140</v>
      </c>
      <c r="D17" s="36" t="s">
        <v>221</v>
      </c>
      <c r="E17" s="37" t="s">
        <v>221</v>
      </c>
      <c r="F17" s="38" t="s">
        <v>221</v>
      </c>
      <c r="G17" s="350" t="s">
        <v>245</v>
      </c>
      <c r="H17" s="39" t="s">
        <v>303</v>
      </c>
      <c r="I17" s="40" t="s">
        <v>249</v>
      </c>
      <c r="J17" s="41" t="s">
        <v>104</v>
      </c>
      <c r="K17" s="522" t="s">
        <v>96</v>
      </c>
      <c r="L17" s="523"/>
    </row>
    <row r="18" spans="2:12" ht="42.75" customHeight="1" x14ac:dyDescent="0.15">
      <c r="B18" s="18"/>
      <c r="C18" s="35" t="s">
        <v>56</v>
      </c>
      <c r="D18" s="36" t="s">
        <v>77</v>
      </c>
      <c r="E18" s="37" t="s">
        <v>77</v>
      </c>
      <c r="F18" s="38" t="s">
        <v>77</v>
      </c>
      <c r="G18" s="320" t="s">
        <v>263</v>
      </c>
      <c r="H18" s="56" t="s">
        <v>95</v>
      </c>
      <c r="I18" s="45" t="s">
        <v>115</v>
      </c>
      <c r="J18" s="46" t="s">
        <v>191</v>
      </c>
      <c r="K18" s="499" t="s">
        <v>250</v>
      </c>
      <c r="L18" s="511"/>
    </row>
    <row r="19" spans="2:12" ht="42.75" customHeight="1" x14ac:dyDescent="0.15">
      <c r="B19" s="5"/>
      <c r="C19" s="40" t="s">
        <v>142</v>
      </c>
      <c r="D19" s="36" t="s">
        <v>77</v>
      </c>
      <c r="E19" s="37" t="s">
        <v>77</v>
      </c>
      <c r="F19" s="38" t="s">
        <v>77</v>
      </c>
      <c r="G19" s="350" t="s">
        <v>263</v>
      </c>
      <c r="H19" s="39" t="s">
        <v>304</v>
      </c>
      <c r="I19" s="40" t="s">
        <v>264</v>
      </c>
      <c r="J19" s="41" t="s">
        <v>191</v>
      </c>
      <c r="K19" s="499"/>
      <c r="L19" s="511"/>
    </row>
    <row r="20" spans="2:12" ht="42.75" customHeight="1" thickBot="1" x14ac:dyDescent="0.2">
      <c r="B20" s="277"/>
      <c r="C20" s="57" t="s">
        <v>143</v>
      </c>
      <c r="D20" s="31" t="s">
        <v>77</v>
      </c>
      <c r="E20" s="32" t="s">
        <v>221</v>
      </c>
      <c r="F20" s="10" t="s">
        <v>221</v>
      </c>
      <c r="G20" s="351" t="s">
        <v>262</v>
      </c>
      <c r="H20" s="352" t="s">
        <v>265</v>
      </c>
      <c r="I20" s="57" t="s">
        <v>150</v>
      </c>
      <c r="J20" s="49" t="s">
        <v>191</v>
      </c>
      <c r="K20" s="516"/>
      <c r="L20" s="517"/>
    </row>
    <row r="21" spans="2:12" ht="20.25" customHeight="1" x14ac:dyDescent="0.15">
      <c r="B21" s="276" t="s">
        <v>3</v>
      </c>
      <c r="C21" s="53"/>
      <c r="D21" s="54"/>
      <c r="E21" s="53"/>
      <c r="F21" s="53"/>
      <c r="G21" s="53"/>
      <c r="H21" s="86"/>
      <c r="I21" s="86"/>
      <c r="J21" s="86"/>
      <c r="K21" s="480"/>
      <c r="L21" s="481"/>
    </row>
    <row r="22" spans="2:12" ht="33" customHeight="1" x14ac:dyDescent="0.15">
      <c r="B22" s="18"/>
      <c r="C22" s="58" t="s">
        <v>238</v>
      </c>
      <c r="D22" s="59" t="s">
        <v>77</v>
      </c>
      <c r="E22" s="37" t="s">
        <v>77</v>
      </c>
      <c r="F22" s="38" t="s">
        <v>103</v>
      </c>
      <c r="G22" s="289" t="s">
        <v>164</v>
      </c>
      <c r="H22" s="69" t="s">
        <v>360</v>
      </c>
      <c r="I22" s="353" t="s">
        <v>266</v>
      </c>
      <c r="J22" s="319" t="s">
        <v>104</v>
      </c>
      <c r="K22" s="518"/>
      <c r="L22" s="519"/>
    </row>
    <row r="23" spans="2:12" ht="45.75" customHeight="1" x14ac:dyDescent="0.15">
      <c r="B23" s="18"/>
      <c r="C23" s="58" t="s">
        <v>151</v>
      </c>
      <c r="D23" s="60" t="s">
        <v>221</v>
      </c>
      <c r="E23" s="37" t="s">
        <v>221</v>
      </c>
      <c r="F23" s="38" t="s">
        <v>221</v>
      </c>
      <c r="G23" s="289" t="s">
        <v>221</v>
      </c>
      <c r="H23" s="69" t="s">
        <v>353</v>
      </c>
      <c r="I23" s="353" t="s">
        <v>267</v>
      </c>
      <c r="J23" s="319" t="s">
        <v>352</v>
      </c>
      <c r="K23" s="518"/>
      <c r="L23" s="519"/>
    </row>
    <row r="24" spans="2:12" ht="45.75" customHeight="1" thickBot="1" x14ac:dyDescent="0.2">
      <c r="B24" s="18"/>
      <c r="C24" s="68" t="s">
        <v>239</v>
      </c>
      <c r="D24" s="31" t="s">
        <v>183</v>
      </c>
      <c r="E24" s="32" t="s">
        <v>183</v>
      </c>
      <c r="F24" s="10" t="s">
        <v>221</v>
      </c>
      <c r="G24" s="290" t="s">
        <v>221</v>
      </c>
      <c r="H24" s="354" t="s">
        <v>361</v>
      </c>
      <c r="I24" s="355" t="s">
        <v>268</v>
      </c>
      <c r="J24" s="72" t="s">
        <v>180</v>
      </c>
      <c r="K24" s="484"/>
      <c r="L24" s="485"/>
    </row>
    <row r="25" spans="2:12" ht="20.25" customHeight="1" x14ac:dyDescent="0.15">
      <c r="B25" s="276" t="s">
        <v>4</v>
      </c>
      <c r="C25" s="53"/>
      <c r="D25" s="54"/>
      <c r="E25" s="53"/>
      <c r="F25" s="53"/>
      <c r="G25" s="53"/>
      <c r="H25" s="55"/>
      <c r="I25" s="55"/>
      <c r="J25" s="86"/>
      <c r="K25" s="480"/>
      <c r="L25" s="481"/>
    </row>
    <row r="26" spans="2:12" ht="45.75" customHeight="1" x14ac:dyDescent="0.15">
      <c r="B26" s="5"/>
      <c r="C26" s="61" t="s">
        <v>57</v>
      </c>
      <c r="D26" s="36" t="s">
        <v>221</v>
      </c>
      <c r="E26" s="37" t="s">
        <v>103</v>
      </c>
      <c r="F26" s="38" t="s">
        <v>103</v>
      </c>
      <c r="G26" s="350" t="s">
        <v>164</v>
      </c>
      <c r="H26" s="39" t="s">
        <v>354</v>
      </c>
      <c r="I26" s="40" t="s">
        <v>269</v>
      </c>
      <c r="J26" s="73" t="s">
        <v>104</v>
      </c>
      <c r="K26" s="74"/>
      <c r="L26" s="75"/>
    </row>
    <row r="27" spans="2:12" ht="33" customHeight="1" x14ac:dyDescent="0.15">
      <c r="B27" s="18"/>
      <c r="C27" s="35" t="s">
        <v>58</v>
      </c>
      <c r="D27" s="36" t="s">
        <v>221</v>
      </c>
      <c r="E27" s="37" t="s">
        <v>221</v>
      </c>
      <c r="F27" s="38" t="s">
        <v>221</v>
      </c>
      <c r="G27" s="466" t="s">
        <v>370</v>
      </c>
      <c r="H27" s="56" t="s">
        <v>355</v>
      </c>
      <c r="I27" s="45" t="s">
        <v>76</v>
      </c>
      <c r="J27" s="46" t="s">
        <v>104</v>
      </c>
      <c r="K27" s="482"/>
      <c r="L27" s="483"/>
    </row>
    <row r="28" spans="2:12" ht="97.5" customHeight="1" x14ac:dyDescent="0.15">
      <c r="B28" s="5"/>
      <c r="C28" s="62" t="s">
        <v>118</v>
      </c>
      <c r="D28" s="46" t="s">
        <v>221</v>
      </c>
      <c r="E28" s="37" t="s">
        <v>221</v>
      </c>
      <c r="F28" s="38" t="s">
        <v>221</v>
      </c>
      <c r="G28" s="350" t="s">
        <v>245</v>
      </c>
      <c r="H28" s="39" t="s">
        <v>339</v>
      </c>
      <c r="I28" s="40" t="s">
        <v>340</v>
      </c>
      <c r="J28" s="46" t="s">
        <v>111</v>
      </c>
      <c r="K28" s="45"/>
      <c r="L28" s="63"/>
    </row>
    <row r="29" spans="2:12" ht="81" customHeight="1" x14ac:dyDescent="0.15">
      <c r="B29" s="5"/>
      <c r="C29" s="35" t="s">
        <v>59</v>
      </c>
      <c r="D29" s="36" t="s">
        <v>221</v>
      </c>
      <c r="E29" s="37" t="s">
        <v>221</v>
      </c>
      <c r="F29" s="38" t="s">
        <v>221</v>
      </c>
      <c r="G29" s="320" t="s">
        <v>221</v>
      </c>
      <c r="H29" s="44" t="s">
        <v>270</v>
      </c>
      <c r="I29" s="45" t="s">
        <v>271</v>
      </c>
      <c r="J29" s="46" t="s">
        <v>191</v>
      </c>
      <c r="K29" s="487"/>
      <c r="L29" s="488"/>
    </row>
    <row r="30" spans="2:12" ht="45.75" customHeight="1" x14ac:dyDescent="0.15">
      <c r="B30" s="5"/>
      <c r="C30" s="35" t="s">
        <v>60</v>
      </c>
      <c r="D30" s="36" t="s">
        <v>221</v>
      </c>
      <c r="E30" s="37" t="s">
        <v>221</v>
      </c>
      <c r="F30" s="38" t="s">
        <v>164</v>
      </c>
      <c r="G30" s="320" t="s">
        <v>103</v>
      </c>
      <c r="H30" s="44" t="s">
        <v>272</v>
      </c>
      <c r="I30" s="45" t="s">
        <v>168</v>
      </c>
      <c r="J30" s="46" t="s">
        <v>191</v>
      </c>
      <c r="K30" s="487"/>
      <c r="L30" s="488"/>
    </row>
    <row r="31" spans="2:12" ht="63" customHeight="1" thickBot="1" x14ac:dyDescent="0.2">
      <c r="B31" s="5"/>
      <c r="C31" s="64" t="s">
        <v>61</v>
      </c>
      <c r="D31" s="31" t="s">
        <v>182</v>
      </c>
      <c r="E31" s="32" t="s">
        <v>221</v>
      </c>
      <c r="F31" s="10" t="s">
        <v>221</v>
      </c>
      <c r="G31" s="356" t="s">
        <v>263</v>
      </c>
      <c r="H31" s="357" t="s">
        <v>362</v>
      </c>
      <c r="I31" s="358" t="s">
        <v>169</v>
      </c>
      <c r="J31" s="52" t="s">
        <v>104</v>
      </c>
      <c r="K31" s="489"/>
      <c r="L31" s="490"/>
    </row>
    <row r="32" spans="2:12" ht="36" customHeight="1" x14ac:dyDescent="0.15">
      <c r="B32" s="276" t="s">
        <v>5</v>
      </c>
      <c r="C32" s="53"/>
      <c r="D32" s="54"/>
      <c r="E32" s="53"/>
      <c r="F32" s="53"/>
      <c r="G32" s="53"/>
      <c r="H32" s="55"/>
      <c r="I32" s="55"/>
      <c r="J32" s="86"/>
      <c r="K32" s="480"/>
      <c r="L32" s="481"/>
    </row>
    <row r="33" spans="2:12" ht="45.75" customHeight="1" x14ac:dyDescent="0.15">
      <c r="B33" s="5"/>
      <c r="C33" s="65" t="s">
        <v>62</v>
      </c>
      <c r="D33" s="36" t="s">
        <v>221</v>
      </c>
      <c r="E33" s="37" t="s">
        <v>221</v>
      </c>
      <c r="F33" s="38" t="s">
        <v>164</v>
      </c>
      <c r="G33" s="289" t="s">
        <v>344</v>
      </c>
      <c r="H33" s="359" t="s">
        <v>345</v>
      </c>
      <c r="I33" s="40" t="s">
        <v>273</v>
      </c>
      <c r="J33" s="41" t="s">
        <v>104</v>
      </c>
      <c r="K33" s="491"/>
      <c r="L33" s="492"/>
    </row>
    <row r="34" spans="2:12" ht="45.75" customHeight="1" x14ac:dyDescent="0.15">
      <c r="B34" s="5"/>
      <c r="C34" s="40" t="s">
        <v>119</v>
      </c>
      <c r="D34" s="46" t="s">
        <v>182</v>
      </c>
      <c r="E34" s="37" t="s">
        <v>152</v>
      </c>
      <c r="F34" s="38" t="s">
        <v>182</v>
      </c>
      <c r="G34" s="289" t="s">
        <v>182</v>
      </c>
      <c r="H34" s="69" t="s">
        <v>356</v>
      </c>
      <c r="I34" s="45" t="s">
        <v>78</v>
      </c>
      <c r="J34" s="46" t="s">
        <v>104</v>
      </c>
      <c r="K34" s="487"/>
      <c r="L34" s="488"/>
    </row>
    <row r="35" spans="2:12" ht="45" customHeight="1" x14ac:dyDescent="0.15">
      <c r="B35" s="5"/>
      <c r="C35" s="66" t="s">
        <v>63</v>
      </c>
      <c r="D35" s="36" t="s">
        <v>182</v>
      </c>
      <c r="E35" s="37" t="s">
        <v>221</v>
      </c>
      <c r="F35" s="38" t="s">
        <v>103</v>
      </c>
      <c r="G35" s="360" t="s">
        <v>103</v>
      </c>
      <c r="H35" s="361" t="s">
        <v>363</v>
      </c>
      <c r="I35" s="358" t="s">
        <v>170</v>
      </c>
      <c r="J35" s="67" t="s">
        <v>112</v>
      </c>
      <c r="K35" s="489"/>
      <c r="L35" s="490"/>
    </row>
    <row r="36" spans="2:12" ht="51" customHeight="1" thickBot="1" x14ac:dyDescent="0.2">
      <c r="B36" s="277"/>
      <c r="C36" s="68" t="s">
        <v>64</v>
      </c>
      <c r="D36" s="31" t="s">
        <v>182</v>
      </c>
      <c r="E36" s="32" t="s">
        <v>152</v>
      </c>
      <c r="F36" s="10" t="s">
        <v>77</v>
      </c>
      <c r="G36" s="290" t="s">
        <v>221</v>
      </c>
      <c r="H36" s="354" t="s">
        <v>274</v>
      </c>
      <c r="I36" s="57" t="s">
        <v>275</v>
      </c>
      <c r="J36" s="49" t="s">
        <v>104</v>
      </c>
      <c r="K36" s="484"/>
      <c r="L36" s="485"/>
    </row>
    <row r="37" spans="2:12" ht="18.75" customHeight="1" x14ac:dyDescent="0.15">
      <c r="B37" s="276" t="s">
        <v>6</v>
      </c>
      <c r="C37" s="53"/>
      <c r="D37" s="54"/>
      <c r="E37" s="54"/>
      <c r="F37" s="53"/>
      <c r="G37" s="53"/>
      <c r="H37" s="54"/>
      <c r="I37" s="55"/>
      <c r="J37" s="86"/>
      <c r="K37" s="480"/>
      <c r="L37" s="481"/>
    </row>
    <row r="38" spans="2:12" ht="45.75" customHeight="1" x14ac:dyDescent="0.15">
      <c r="B38" s="18"/>
      <c r="C38" s="61" t="s">
        <v>65</v>
      </c>
      <c r="D38" s="36" t="s">
        <v>221</v>
      </c>
      <c r="E38" s="37" t="s">
        <v>221</v>
      </c>
      <c r="F38" s="38" t="s">
        <v>221</v>
      </c>
      <c r="G38" s="289" t="s">
        <v>164</v>
      </c>
      <c r="H38" s="362" t="s">
        <v>171</v>
      </c>
      <c r="I38" s="40" t="s">
        <v>276</v>
      </c>
      <c r="J38" s="41" t="s">
        <v>111</v>
      </c>
      <c r="K38" s="491"/>
      <c r="L38" s="492"/>
    </row>
    <row r="39" spans="2:12" ht="45.75" customHeight="1" x14ac:dyDescent="0.15">
      <c r="B39" s="18"/>
      <c r="C39" s="35" t="s">
        <v>66</v>
      </c>
      <c r="D39" s="36" t="s">
        <v>182</v>
      </c>
      <c r="E39" s="37" t="s">
        <v>77</v>
      </c>
      <c r="F39" s="38" t="s">
        <v>221</v>
      </c>
      <c r="G39" s="289" t="s">
        <v>245</v>
      </c>
      <c r="H39" s="69" t="s">
        <v>251</v>
      </c>
      <c r="I39" s="45" t="s">
        <v>166</v>
      </c>
      <c r="J39" s="46" t="s">
        <v>111</v>
      </c>
      <c r="K39" s="487"/>
      <c r="L39" s="488"/>
    </row>
    <row r="40" spans="2:12" ht="45.75" customHeight="1" thickBot="1" x14ac:dyDescent="0.2">
      <c r="B40" s="18"/>
      <c r="C40" s="70" t="s">
        <v>67</v>
      </c>
      <c r="D40" s="31" t="s">
        <v>221</v>
      </c>
      <c r="E40" s="32" t="s">
        <v>221</v>
      </c>
      <c r="F40" s="10" t="s">
        <v>221</v>
      </c>
      <c r="G40" s="363" t="s">
        <v>221</v>
      </c>
      <c r="H40" s="364" t="s">
        <v>277</v>
      </c>
      <c r="I40" s="365" t="s">
        <v>278</v>
      </c>
      <c r="J40" s="67" t="s">
        <v>104</v>
      </c>
      <c r="K40" s="520"/>
      <c r="L40" s="521"/>
    </row>
    <row r="41" spans="2:12" ht="20.25" customHeight="1" x14ac:dyDescent="0.15">
      <c r="B41" s="276" t="s">
        <v>146</v>
      </c>
      <c r="C41" s="53"/>
      <c r="D41" s="54"/>
      <c r="E41" s="54"/>
      <c r="F41" s="53"/>
      <c r="G41" s="53"/>
      <c r="H41" s="55"/>
      <c r="I41" s="55"/>
      <c r="J41" s="86"/>
      <c r="K41" s="480"/>
      <c r="L41" s="481"/>
    </row>
    <row r="42" spans="2:12" ht="46.5" customHeight="1" x14ac:dyDescent="0.15">
      <c r="B42" s="18"/>
      <c r="C42" s="61" t="s">
        <v>101</v>
      </c>
      <c r="D42" s="36" t="s">
        <v>77</v>
      </c>
      <c r="E42" s="37" t="s">
        <v>221</v>
      </c>
      <c r="F42" s="38" t="s">
        <v>221</v>
      </c>
      <c r="G42" s="289" t="s">
        <v>245</v>
      </c>
      <c r="H42" s="366" t="s">
        <v>357</v>
      </c>
      <c r="I42" s="40" t="s">
        <v>305</v>
      </c>
      <c r="J42" s="41" t="s">
        <v>111</v>
      </c>
      <c r="K42" s="491"/>
      <c r="L42" s="492"/>
    </row>
    <row r="43" spans="2:12" ht="46.5" customHeight="1" x14ac:dyDescent="0.15">
      <c r="B43" s="18"/>
      <c r="C43" s="35" t="s">
        <v>153</v>
      </c>
      <c r="D43" s="36" t="s">
        <v>77</v>
      </c>
      <c r="E43" s="37" t="s">
        <v>221</v>
      </c>
      <c r="F43" s="38" t="s">
        <v>77</v>
      </c>
      <c r="G43" s="289" t="s">
        <v>263</v>
      </c>
      <c r="H43" s="69" t="s">
        <v>364</v>
      </c>
      <c r="I43" s="45" t="s">
        <v>154</v>
      </c>
      <c r="J43" s="46" t="s">
        <v>191</v>
      </c>
      <c r="K43" s="499"/>
      <c r="L43" s="500"/>
    </row>
    <row r="44" spans="2:12" ht="46.5" customHeight="1" x14ac:dyDescent="0.15">
      <c r="B44" s="18"/>
      <c r="C44" s="35" t="s">
        <v>68</v>
      </c>
      <c r="D44" s="36" t="s">
        <v>182</v>
      </c>
      <c r="E44" s="37" t="s">
        <v>221</v>
      </c>
      <c r="F44" s="38" t="s">
        <v>221</v>
      </c>
      <c r="G44" s="289" t="s">
        <v>221</v>
      </c>
      <c r="H44" s="69" t="s">
        <v>358</v>
      </c>
      <c r="I44" s="45" t="s">
        <v>279</v>
      </c>
      <c r="J44" s="46" t="s">
        <v>104</v>
      </c>
      <c r="K44" s="487"/>
      <c r="L44" s="488"/>
    </row>
    <row r="45" spans="2:12" ht="46.5" customHeight="1" x14ac:dyDescent="0.15">
      <c r="B45" s="18"/>
      <c r="C45" s="47" t="s">
        <v>116</v>
      </c>
      <c r="D45" s="46" t="s">
        <v>182</v>
      </c>
      <c r="E45" s="37" t="s">
        <v>221</v>
      </c>
      <c r="F45" s="38" t="s">
        <v>221</v>
      </c>
      <c r="G45" s="289" t="s">
        <v>221</v>
      </c>
      <c r="H45" s="71" t="s">
        <v>369</v>
      </c>
      <c r="I45" s="45" t="s">
        <v>365</v>
      </c>
      <c r="J45" s="46" t="s">
        <v>104</v>
      </c>
      <c r="K45" s="487"/>
      <c r="L45" s="488"/>
    </row>
    <row r="46" spans="2:12" ht="50.25" customHeight="1" thickBot="1" x14ac:dyDescent="0.2">
      <c r="B46" s="278"/>
      <c r="C46" s="15" t="s">
        <v>69</v>
      </c>
      <c r="D46" s="31" t="s">
        <v>182</v>
      </c>
      <c r="E46" s="32" t="s">
        <v>152</v>
      </c>
      <c r="F46" s="10" t="s">
        <v>221</v>
      </c>
      <c r="G46" s="290" t="s">
        <v>245</v>
      </c>
      <c r="H46" s="354" t="s">
        <v>252</v>
      </c>
      <c r="I46" s="57" t="s">
        <v>190</v>
      </c>
      <c r="J46" s="49" t="s">
        <v>111</v>
      </c>
      <c r="K46" s="484"/>
      <c r="L46" s="485"/>
    </row>
    <row r="48" spans="2:12" ht="14.25" thickBot="1" x14ac:dyDescent="0.2">
      <c r="B48" s="486" t="s">
        <v>155</v>
      </c>
      <c r="C48" s="486"/>
    </row>
    <row r="49" spans="2:12" x14ac:dyDescent="0.15">
      <c r="B49" s="505"/>
      <c r="C49" s="512"/>
      <c r="D49" s="512"/>
      <c r="E49" s="512"/>
      <c r="F49" s="512"/>
      <c r="G49" s="316"/>
      <c r="H49" s="505" t="s">
        <v>336</v>
      </c>
      <c r="I49" s="514" t="s">
        <v>242</v>
      </c>
      <c r="J49" s="507" t="s">
        <v>114</v>
      </c>
      <c r="K49" s="501" t="s">
        <v>7</v>
      </c>
      <c r="L49" s="502"/>
    </row>
    <row r="50" spans="2:12" ht="14.25" thickBot="1" x14ac:dyDescent="0.2">
      <c r="B50" s="506"/>
      <c r="C50" s="513"/>
      <c r="D50" s="513"/>
      <c r="E50" s="513"/>
      <c r="F50" s="513"/>
      <c r="G50" s="317"/>
      <c r="H50" s="506"/>
      <c r="I50" s="515"/>
      <c r="J50" s="508"/>
      <c r="K50" s="503"/>
      <c r="L50" s="504"/>
    </row>
    <row r="51" spans="2:12" ht="36.75" customHeight="1" x14ac:dyDescent="0.15">
      <c r="B51" s="474" t="s">
        <v>243</v>
      </c>
      <c r="C51" s="475"/>
      <c r="D51" s="475"/>
      <c r="E51" s="475"/>
      <c r="F51" s="475"/>
      <c r="G51" s="286"/>
      <c r="H51" s="257"/>
      <c r="I51" s="257"/>
      <c r="J51" s="257"/>
      <c r="K51" s="79"/>
      <c r="L51" s="279"/>
    </row>
    <row r="52" spans="2:12" ht="36.75" customHeight="1" x14ac:dyDescent="0.15">
      <c r="B52" s="280"/>
      <c r="C52" s="493" t="s">
        <v>156</v>
      </c>
      <c r="D52" s="493"/>
      <c r="E52" s="494"/>
      <c r="F52" s="495"/>
      <c r="G52" s="301"/>
      <c r="H52" s="367" t="s">
        <v>253</v>
      </c>
      <c r="I52" s="368" t="s">
        <v>254</v>
      </c>
      <c r="J52" s="281" t="s">
        <v>111</v>
      </c>
      <c r="K52" s="487"/>
      <c r="L52" s="488"/>
    </row>
    <row r="53" spans="2:12" ht="36.75" customHeight="1" x14ac:dyDescent="0.15">
      <c r="B53" s="280"/>
      <c r="C53" s="493" t="s">
        <v>157</v>
      </c>
      <c r="D53" s="493"/>
      <c r="E53" s="493"/>
      <c r="F53" s="496"/>
      <c r="G53" s="302"/>
      <c r="H53" s="369" t="s">
        <v>255</v>
      </c>
      <c r="I53" s="47" t="s">
        <v>256</v>
      </c>
      <c r="J53" s="36" t="s">
        <v>111</v>
      </c>
      <c r="K53" s="497"/>
      <c r="L53" s="498"/>
    </row>
    <row r="54" spans="2:12" ht="36.75" customHeight="1" thickBot="1" x14ac:dyDescent="0.2">
      <c r="B54" s="318"/>
      <c r="C54" s="476" t="s">
        <v>138</v>
      </c>
      <c r="D54" s="476"/>
      <c r="E54" s="476"/>
      <c r="F54" s="477"/>
      <c r="G54" s="303"/>
      <c r="H54" s="370" t="s">
        <v>257</v>
      </c>
      <c r="I54" s="371" t="s">
        <v>258</v>
      </c>
      <c r="J54" s="31" t="s">
        <v>111</v>
      </c>
      <c r="K54" s="478"/>
      <c r="L54" s="479"/>
    </row>
    <row r="55" spans="2:12" ht="14.25" thickBot="1" x14ac:dyDescent="0.2"/>
    <row r="56" spans="2:12" ht="35.25" customHeight="1" x14ac:dyDescent="0.15">
      <c r="C56" s="282" t="s">
        <v>187</v>
      </c>
      <c r="D56" s="283" t="s">
        <v>181</v>
      </c>
      <c r="E56" s="283" t="s">
        <v>188</v>
      </c>
      <c r="F56" s="372" t="s">
        <v>189</v>
      </c>
      <c r="G56" s="407" t="s">
        <v>241</v>
      </c>
    </row>
    <row r="57" spans="2:12" ht="22.5" customHeight="1" x14ac:dyDescent="0.15">
      <c r="C57" s="282" t="s">
        <v>185</v>
      </c>
      <c r="D57" s="284">
        <f>COUNTIF(D7:D46,"◎")</f>
        <v>0</v>
      </c>
      <c r="E57" s="284">
        <f>COUNTIF(E7:E46,"◎")</f>
        <v>6</v>
      </c>
      <c r="F57" s="373">
        <f>COUNTIF(F7:F46,"◎")</f>
        <v>10</v>
      </c>
      <c r="G57" s="374">
        <f>COUNTIF(G7:G46,"◎")</f>
        <v>13</v>
      </c>
    </row>
    <row r="58" spans="2:12" ht="22.5" customHeight="1" x14ac:dyDescent="0.15">
      <c r="C58" s="282" t="s">
        <v>221</v>
      </c>
      <c r="D58" s="284">
        <f>COUNTIF(D7:D46,"○")</f>
        <v>16</v>
      </c>
      <c r="E58" s="284">
        <f>COUNTIF(E7:E46,"○")</f>
        <v>19</v>
      </c>
      <c r="F58" s="373">
        <f>COUNTIF(F7:F46,"○")</f>
        <v>18</v>
      </c>
      <c r="G58" s="374">
        <f>COUNTIF(G7:G46,"○")</f>
        <v>15</v>
      </c>
    </row>
    <row r="59" spans="2:12" ht="22.5" customHeight="1" x14ac:dyDescent="0.15">
      <c r="C59" s="282" t="s">
        <v>186</v>
      </c>
      <c r="D59" s="284">
        <f>COUNTIF(D7:D46,"△")</f>
        <v>14</v>
      </c>
      <c r="E59" s="284">
        <f>COUNTIF(E9:E48,"△")</f>
        <v>7</v>
      </c>
      <c r="F59" s="373">
        <f>COUNTIF(F9:F48,"△")</f>
        <v>5</v>
      </c>
      <c r="G59" s="374">
        <f>COUNTIF(G9:G48,"△")</f>
        <v>5</v>
      </c>
    </row>
    <row r="60" spans="2:12" ht="22.5" customHeight="1" thickBot="1" x14ac:dyDescent="0.2">
      <c r="C60" s="282" t="s">
        <v>184</v>
      </c>
      <c r="D60" s="284">
        <f>COUNTIF(D7:D46,"×")</f>
        <v>3</v>
      </c>
      <c r="E60" s="284">
        <f>COUNTIF(E10:E49,"×")</f>
        <v>1</v>
      </c>
      <c r="F60" s="373">
        <f>COUNTIF(F10:F49,"×")</f>
        <v>0</v>
      </c>
      <c r="G60" s="375">
        <f>COUNTIF(G10:G49,"×")</f>
        <v>0</v>
      </c>
    </row>
    <row r="61" spans="2:12" x14ac:dyDescent="0.15">
      <c r="D61" s="268">
        <f>SUM(D57:D60)</f>
        <v>33</v>
      </c>
      <c r="E61" s="268">
        <f>SUM(E57:E60)</f>
        <v>33</v>
      </c>
      <c r="F61" s="268">
        <f>SUM(F57:F60)</f>
        <v>33</v>
      </c>
      <c r="G61" s="288">
        <f>SUM(G57:G60)</f>
        <v>33</v>
      </c>
    </row>
  </sheetData>
  <mergeCells count="55">
    <mergeCell ref="K15:L15"/>
    <mergeCell ref="K21:L21"/>
    <mergeCell ref="K22:L22"/>
    <mergeCell ref="K24:L24"/>
    <mergeCell ref="H5:H6"/>
    <mergeCell ref="I5:I6"/>
    <mergeCell ref="K13:L13"/>
    <mergeCell ref="K19:L19"/>
    <mergeCell ref="K17:L17"/>
    <mergeCell ref="K18:L18"/>
    <mergeCell ref="K12:L12"/>
    <mergeCell ref="K16:L16"/>
    <mergeCell ref="B49:F50"/>
    <mergeCell ref="H49:H50"/>
    <mergeCell ref="I49:I50"/>
    <mergeCell ref="J49:J50"/>
    <mergeCell ref="K20:L20"/>
    <mergeCell ref="K23:L23"/>
    <mergeCell ref="K41:L41"/>
    <mergeCell ref="K40:L40"/>
    <mergeCell ref="K36:L36"/>
    <mergeCell ref="K37:L37"/>
    <mergeCell ref="K38:L38"/>
    <mergeCell ref="K39:L39"/>
    <mergeCell ref="K30:L30"/>
    <mergeCell ref="K42:L42"/>
    <mergeCell ref="B5:C6"/>
    <mergeCell ref="J5:J6"/>
    <mergeCell ref="B7:C7"/>
    <mergeCell ref="K5:L6"/>
    <mergeCell ref="K11:L11"/>
    <mergeCell ref="K9:L9"/>
    <mergeCell ref="K10:L10"/>
    <mergeCell ref="D5:G5"/>
    <mergeCell ref="K52:L52"/>
    <mergeCell ref="K45:L45"/>
    <mergeCell ref="K44:L44"/>
    <mergeCell ref="K43:L43"/>
    <mergeCell ref="K49:L50"/>
    <mergeCell ref="B51:F51"/>
    <mergeCell ref="C54:F54"/>
    <mergeCell ref="K54:L54"/>
    <mergeCell ref="K25:L25"/>
    <mergeCell ref="K27:L27"/>
    <mergeCell ref="K46:L46"/>
    <mergeCell ref="B48:C48"/>
    <mergeCell ref="K29:L29"/>
    <mergeCell ref="K35:L35"/>
    <mergeCell ref="K34:L34"/>
    <mergeCell ref="K33:L33"/>
    <mergeCell ref="K32:L32"/>
    <mergeCell ref="K31:L31"/>
    <mergeCell ref="C52:F52"/>
    <mergeCell ref="C53:F53"/>
    <mergeCell ref="K53:L53"/>
  </mergeCells>
  <phoneticPr fontId="1"/>
  <pageMargins left="0.31496062992125984" right="0.31496062992125984" top="0.74803149606299213" bottom="0.74803149606299213" header="0.31496062992125984" footer="0.31496062992125984"/>
  <pageSetup paperSize="9" scale="66" fitToHeight="0" orientation="landscape" r:id="rId1"/>
  <headerFooter>
    <oddFooter>&amp;L　　　　　◎ ：実施し、顕著な成果を上げているもの
　　　　　○ ： 実施し、一定の成果を上げているもの及び継続して取り組むもの
　　　　　△ ： 実施をしているが、十分な成果を上げるまでには至っていないもの及び検討中のもの
　　　　　× ： 未実施&amp;C&amp;14―　&amp;P　―</oddFooter>
  </headerFooter>
  <rowBreaks count="2" manualBreakCount="2">
    <brk id="20" max="11" man="1"/>
    <brk id="3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Z28"/>
  <sheetViews>
    <sheetView view="pageBreakPreview" zoomScaleNormal="100" zoomScaleSheetLayoutView="100" workbookViewId="0"/>
  </sheetViews>
  <sheetFormatPr defaultRowHeight="13.5" x14ac:dyDescent="0.15"/>
  <cols>
    <col min="1" max="1" width="6.625" style="11" customWidth="1"/>
    <col min="2" max="2" width="9.625" style="11" customWidth="1"/>
    <col min="3" max="3" width="7.625" style="11" customWidth="1"/>
    <col min="4" max="4" width="4.5" style="11" customWidth="1"/>
    <col min="5" max="5" width="8.625" style="11" bestFit="1" customWidth="1"/>
    <col min="6" max="6" width="4.25" style="11" customWidth="1"/>
    <col min="7" max="7" width="6.75" style="11" customWidth="1"/>
    <col min="8" max="8" width="3" style="11" customWidth="1"/>
    <col min="9" max="9" width="6.875" style="11" customWidth="1"/>
    <col min="10" max="10" width="3.5" style="11" customWidth="1"/>
    <col min="11" max="11" width="5.75" style="11" customWidth="1"/>
    <col min="12" max="12" width="4.5" style="11" customWidth="1"/>
    <col min="13" max="17" width="5.375" style="11" customWidth="1"/>
    <col min="18" max="23" width="6.625" style="11" customWidth="1"/>
    <col min="24" max="24" width="13.5" style="11" customWidth="1"/>
    <col min="25" max="26" width="6.625" style="11" customWidth="1"/>
    <col min="27" max="27" width="11.125" style="11" customWidth="1"/>
    <col min="28" max="16384" width="9" style="11"/>
  </cols>
  <sheetData>
    <row r="1" spans="1:11" ht="18" customHeight="1" x14ac:dyDescent="0.15">
      <c r="A1" s="77" t="s">
        <v>0</v>
      </c>
      <c r="I1"/>
      <c r="J1"/>
      <c r="K1"/>
    </row>
    <row r="2" spans="1:11" ht="11.25" customHeight="1" x14ac:dyDescent="0.15"/>
    <row r="3" spans="1:11" ht="18" customHeight="1" x14ac:dyDescent="0.15">
      <c r="A3" s="12" t="s">
        <v>91</v>
      </c>
    </row>
    <row r="4" spans="1:11" ht="13.5" customHeight="1" x14ac:dyDescent="0.15"/>
    <row r="5" spans="1:11" ht="18" customHeight="1" x14ac:dyDescent="0.15"/>
    <row r="6" spans="1:11" ht="18" customHeight="1" x14ac:dyDescent="0.15"/>
    <row r="7" spans="1:11" ht="18" customHeight="1" x14ac:dyDescent="0.15"/>
    <row r="8" spans="1:11" ht="18" customHeight="1" x14ac:dyDescent="0.15"/>
    <row r="9" spans="1:11" ht="18" customHeight="1" x14ac:dyDescent="0.15"/>
    <row r="10" spans="1:11" ht="18" customHeight="1" x14ac:dyDescent="0.15"/>
    <row r="11" spans="1:11" ht="18" customHeight="1" x14ac:dyDescent="0.15"/>
    <row r="12" spans="1:11" ht="18" customHeight="1" x14ac:dyDescent="0.15"/>
    <row r="13" spans="1:11" ht="18" customHeight="1" x14ac:dyDescent="0.15"/>
    <row r="14" spans="1:11" ht="18" customHeight="1" x14ac:dyDescent="0.15"/>
    <row r="15" spans="1:11" ht="18" customHeight="1" x14ac:dyDescent="0.15"/>
    <row r="16" spans="1:11" ht="13.5" customHeight="1" x14ac:dyDescent="0.15"/>
    <row r="17" spans="2:26" ht="13.5" customHeight="1" x14ac:dyDescent="0.15"/>
    <row r="18" spans="2:26" ht="18" customHeight="1" x14ac:dyDescent="0.15">
      <c r="B18" s="23"/>
      <c r="C18" s="23"/>
      <c r="D18" s="23"/>
      <c r="E18" s="23"/>
      <c r="F18" s="23"/>
      <c r="G18" s="23"/>
      <c r="H18" s="23"/>
      <c r="I18" s="23"/>
      <c r="J18" s="23"/>
      <c r="K18" s="23"/>
      <c r="L18" s="23"/>
    </row>
    <row r="19" spans="2:26" ht="18" customHeight="1" x14ac:dyDescent="0.15">
      <c r="B19" s="23"/>
      <c r="C19" s="23"/>
      <c r="D19" s="23"/>
      <c r="E19" s="23"/>
      <c r="F19" s="23"/>
      <c r="G19" s="23"/>
      <c r="H19" s="23"/>
      <c r="I19" s="23"/>
      <c r="J19" s="23"/>
      <c r="K19" s="23"/>
      <c r="L19" s="23"/>
    </row>
    <row r="20" spans="2:26" ht="18" customHeight="1" x14ac:dyDescent="0.15">
      <c r="B20" s="23"/>
      <c r="C20" s="23"/>
      <c r="D20" s="23"/>
      <c r="E20" s="23"/>
      <c r="F20" s="23"/>
      <c r="G20" s="23"/>
      <c r="H20" s="23"/>
      <c r="I20" s="23"/>
      <c r="J20" s="23"/>
      <c r="K20" s="23"/>
      <c r="L20" s="23"/>
    </row>
    <row r="21" spans="2:26" ht="18" customHeight="1" x14ac:dyDescent="0.15">
      <c r="B21" s="23"/>
      <c r="C21" s="23"/>
      <c r="D21" s="23"/>
      <c r="E21" s="23"/>
      <c r="F21" s="23"/>
      <c r="G21" s="23"/>
      <c r="H21" s="23"/>
      <c r="I21" s="23"/>
      <c r="J21" s="23"/>
      <c r="K21" s="23"/>
      <c r="L21" s="23"/>
    </row>
    <row r="22" spans="2:26" ht="18" customHeight="1" x14ac:dyDescent="0.15">
      <c r="B22" s="23"/>
      <c r="C22" s="23"/>
      <c r="D22" s="23"/>
      <c r="E22" s="23"/>
      <c r="F22" s="23"/>
      <c r="G22" s="23"/>
      <c r="H22" s="23"/>
      <c r="I22" s="23"/>
      <c r="J22" s="23"/>
      <c r="K22" s="23"/>
      <c r="L22" s="23"/>
    </row>
    <row r="23" spans="2:26" ht="18" customHeight="1" x14ac:dyDescent="0.15">
      <c r="B23" s="258"/>
      <c r="C23" s="114"/>
      <c r="D23" s="114"/>
      <c r="E23" s="259"/>
      <c r="F23" s="90"/>
      <c r="G23" s="259"/>
      <c r="H23" s="259"/>
      <c r="I23" s="259"/>
      <c r="J23" s="90"/>
      <c r="K23" s="114"/>
      <c r="L23" s="114"/>
      <c r="M23" s="114"/>
      <c r="N23" s="114"/>
      <c r="O23" s="114"/>
      <c r="P23" s="114"/>
      <c r="Q23" s="114"/>
    </row>
    <row r="24" spans="2:26" ht="18" customHeight="1" thickBot="1" x14ac:dyDescent="0.2">
      <c r="B24" s="11" t="s">
        <v>259</v>
      </c>
      <c r="G24" s="524"/>
      <c r="H24" s="524"/>
      <c r="I24" s="524"/>
    </row>
    <row r="25" spans="2:26" ht="18" customHeight="1" x14ac:dyDescent="0.15">
      <c r="B25" s="260"/>
      <c r="C25" s="525" t="s">
        <v>237</v>
      </c>
      <c r="D25" s="526"/>
      <c r="E25" s="527" t="s">
        <v>260</v>
      </c>
      <c r="F25" s="528"/>
      <c r="G25" s="526" t="s">
        <v>162</v>
      </c>
      <c r="H25" s="529"/>
      <c r="I25" s="526" t="s">
        <v>163</v>
      </c>
      <c r="J25" s="529"/>
      <c r="K25" s="258"/>
      <c r="L25" s="258"/>
      <c r="M25" s="258"/>
      <c r="N25" s="258"/>
      <c r="O25" s="258"/>
      <c r="P25" s="258"/>
      <c r="Q25" s="258"/>
    </row>
    <row r="26" spans="2:26" ht="25.5" customHeight="1" x14ac:dyDescent="0.15">
      <c r="B26" s="261" t="s">
        <v>16</v>
      </c>
      <c r="C26" s="293">
        <v>228748</v>
      </c>
      <c r="D26" s="263" t="s">
        <v>109</v>
      </c>
      <c r="E26" s="262">
        <v>225083</v>
      </c>
      <c r="F26" s="292" t="s">
        <v>109</v>
      </c>
      <c r="G26" s="299">
        <f>ROUNDDOWN(E26/C26*100,0)</f>
        <v>98</v>
      </c>
      <c r="H26" s="263" t="s">
        <v>139</v>
      </c>
      <c r="I26" s="264">
        <v>94</v>
      </c>
      <c r="J26" s="294" t="s">
        <v>139</v>
      </c>
      <c r="K26" s="258"/>
      <c r="L26" s="90"/>
      <c r="M26" s="90"/>
      <c r="N26" s="90"/>
      <c r="O26" s="90"/>
      <c r="P26" s="90"/>
      <c r="Q26" s="90"/>
      <c r="R26" s="84"/>
      <c r="S26" s="84"/>
      <c r="T26" s="84"/>
      <c r="U26" s="84"/>
      <c r="V26" s="84"/>
      <c r="W26" s="84"/>
      <c r="X26" s="84"/>
      <c r="Y26" s="84"/>
      <c r="Z26" s="84"/>
    </row>
    <row r="27" spans="2:26" ht="25.5" customHeight="1" x14ac:dyDescent="0.15">
      <c r="B27" s="261" t="s">
        <v>14</v>
      </c>
      <c r="C27" s="293">
        <v>49434</v>
      </c>
      <c r="D27" s="263" t="s">
        <v>109</v>
      </c>
      <c r="E27" s="262">
        <v>46902</v>
      </c>
      <c r="F27" s="292" t="s">
        <v>109</v>
      </c>
      <c r="G27" s="299">
        <f>ROUNDDOWN(E27/C27*100,0)</f>
        <v>94</v>
      </c>
      <c r="H27" s="263" t="s">
        <v>139</v>
      </c>
      <c r="I27" s="264">
        <v>92</v>
      </c>
      <c r="J27" s="295" t="s">
        <v>139</v>
      </c>
      <c r="K27" s="258"/>
      <c r="L27" s="90"/>
      <c r="M27" s="90"/>
      <c r="N27" s="90"/>
      <c r="O27" s="90"/>
      <c r="P27" s="90"/>
      <c r="Q27" s="90"/>
      <c r="R27" s="84"/>
      <c r="S27" s="84"/>
      <c r="T27" s="84"/>
      <c r="U27" s="84"/>
      <c r="V27" s="84"/>
      <c r="W27" s="84"/>
      <c r="X27" s="84"/>
      <c r="Y27" s="84"/>
      <c r="Z27" s="84"/>
    </row>
    <row r="28" spans="2:26" ht="25.5" customHeight="1" thickBot="1" x14ac:dyDescent="0.2">
      <c r="B28" s="265" t="s">
        <v>15</v>
      </c>
      <c r="C28" s="296">
        <f>SUM(C26:C27)</f>
        <v>278182</v>
      </c>
      <c r="D28" s="173" t="s">
        <v>109</v>
      </c>
      <c r="E28" s="266">
        <f>SUM(E26:E27)</f>
        <v>271985</v>
      </c>
      <c r="F28" s="291" t="s">
        <v>195</v>
      </c>
      <c r="G28" s="300">
        <f>ROUNDDOWN(E28/C28*100,0)</f>
        <v>97</v>
      </c>
      <c r="H28" s="173" t="s">
        <v>196</v>
      </c>
      <c r="I28" s="297">
        <v>93</v>
      </c>
      <c r="J28" s="298" t="s">
        <v>196</v>
      </c>
      <c r="K28" s="258"/>
      <c r="L28" s="90"/>
      <c r="M28" s="90"/>
      <c r="N28" s="90"/>
      <c r="O28" s="90"/>
      <c r="P28" s="90"/>
      <c r="Q28" s="90"/>
      <c r="R28" s="84" t="s">
        <v>197</v>
      </c>
      <c r="S28" s="84"/>
      <c r="T28" s="84"/>
      <c r="U28" s="84"/>
      <c r="V28" s="84"/>
      <c r="W28" s="84"/>
      <c r="X28" s="84"/>
      <c r="Y28" s="84"/>
      <c r="Z28" s="84"/>
    </row>
  </sheetData>
  <mergeCells count="5">
    <mergeCell ref="G24:I24"/>
    <mergeCell ref="C25:D25"/>
    <mergeCell ref="E25:F25"/>
    <mergeCell ref="G25:H25"/>
    <mergeCell ref="I25:J25"/>
  </mergeCells>
  <phoneticPr fontId="1"/>
  <pageMargins left="0.70866141732283472" right="0.11811023622047245" top="0.74803149606299213" bottom="0.15748031496062992" header="0.31496062992125984" footer="0.31496062992125984"/>
  <pageSetup paperSize="9" firstPageNumber="4" orientation="landscape" useFirstPageNumber="1" r:id="rId1"/>
  <headerFoot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H24"/>
  <sheetViews>
    <sheetView view="pageBreakPreview" topLeftCell="A10" zoomScaleNormal="100" zoomScaleSheetLayoutView="100" workbookViewId="0"/>
  </sheetViews>
  <sheetFormatPr defaultRowHeight="13.5" x14ac:dyDescent="0.15"/>
  <cols>
    <col min="1" max="1" width="4" customWidth="1"/>
    <col min="2" max="2" width="11.125" customWidth="1"/>
    <col min="3" max="8" width="11.5" customWidth="1"/>
  </cols>
  <sheetData>
    <row r="1" spans="1:7" ht="18" customHeight="1" x14ac:dyDescent="0.15">
      <c r="A1" s="6" t="s">
        <v>144</v>
      </c>
      <c r="C1" s="376"/>
      <c r="D1" s="257"/>
      <c r="E1" s="257"/>
    </row>
    <row r="2" spans="1:7" ht="11.25" customHeight="1" x14ac:dyDescent="0.15"/>
    <row r="3" spans="1:7" ht="18" customHeight="1" x14ac:dyDescent="0.15">
      <c r="A3" s="7" t="s">
        <v>145</v>
      </c>
    </row>
    <row r="4" spans="1:7" ht="18" customHeight="1" x14ac:dyDescent="0.15">
      <c r="A4" s="7"/>
    </row>
    <row r="5" spans="1:7" ht="13.5" customHeight="1" x14ac:dyDescent="0.15"/>
    <row r="6" spans="1:7" ht="18" customHeight="1" x14ac:dyDescent="0.15"/>
    <row r="7" spans="1:7" ht="18" customHeight="1" x14ac:dyDescent="0.15"/>
    <row r="8" spans="1:7" ht="18" customHeight="1" x14ac:dyDescent="0.15"/>
    <row r="9" spans="1:7" ht="18" customHeight="1" x14ac:dyDescent="0.15"/>
    <row r="10" spans="1:7" ht="18" customHeight="1" x14ac:dyDescent="0.15"/>
    <row r="11" spans="1:7" ht="18" customHeight="1" x14ac:dyDescent="0.15"/>
    <row r="12" spans="1:7" ht="18" customHeight="1" x14ac:dyDescent="0.15">
      <c r="G12" s="30"/>
    </row>
    <row r="13" spans="1:7" ht="18" customHeight="1" x14ac:dyDescent="0.15"/>
    <row r="14" spans="1:7" ht="18" customHeight="1" x14ac:dyDescent="0.15"/>
    <row r="15" spans="1:7" ht="18" customHeight="1" x14ac:dyDescent="0.15"/>
    <row r="16" spans="1:7" ht="18" customHeight="1" x14ac:dyDescent="0.15"/>
    <row r="17" spans="2:8" ht="13.5" customHeight="1" x14ac:dyDescent="0.15"/>
    <row r="18" spans="2:8" ht="13.5" customHeight="1" x14ac:dyDescent="0.15"/>
    <row r="19" spans="2:8" ht="18" customHeight="1" thickBot="1" x14ac:dyDescent="0.2">
      <c r="B19" t="s">
        <v>106</v>
      </c>
      <c r="H19" s="28" t="s">
        <v>27</v>
      </c>
    </row>
    <row r="20" spans="2:8" ht="18" customHeight="1" x14ac:dyDescent="0.15">
      <c r="B20" s="3"/>
      <c r="C20" s="19" t="s">
        <v>107</v>
      </c>
      <c r="D20" s="27" t="s">
        <v>108</v>
      </c>
      <c r="E20" s="26" t="s">
        <v>8</v>
      </c>
      <c r="F20" s="26" t="s">
        <v>9</v>
      </c>
      <c r="G20" s="26" t="s">
        <v>167</v>
      </c>
      <c r="H20" s="20" t="s">
        <v>240</v>
      </c>
    </row>
    <row r="21" spans="2:8" ht="18" customHeight="1" x14ac:dyDescent="0.15">
      <c r="B21" s="16" t="s">
        <v>13</v>
      </c>
      <c r="C21" s="29">
        <v>56083</v>
      </c>
      <c r="D21" s="29">
        <v>52465</v>
      </c>
      <c r="E21" s="24">
        <v>49821</v>
      </c>
      <c r="F21" s="24">
        <v>53619</v>
      </c>
      <c r="G21" s="24">
        <v>54433</v>
      </c>
      <c r="H21" s="21">
        <v>59704</v>
      </c>
    </row>
    <row r="22" spans="2:8" ht="18" customHeight="1" x14ac:dyDescent="0.15">
      <c r="B22" s="16" t="s">
        <v>14</v>
      </c>
      <c r="C22" s="29">
        <v>44245</v>
      </c>
      <c r="D22" s="25">
        <v>41938</v>
      </c>
      <c r="E22" s="24">
        <v>39973</v>
      </c>
      <c r="F22" s="24">
        <v>39767</v>
      </c>
      <c r="G22" s="24">
        <v>42240</v>
      </c>
      <c r="H22" s="21">
        <v>41548</v>
      </c>
    </row>
    <row r="23" spans="2:8" ht="18" customHeight="1" thickBot="1" x14ac:dyDescent="0.2">
      <c r="B23" s="16" t="s">
        <v>15</v>
      </c>
      <c r="C23" s="24">
        <f>C21+C22</f>
        <v>100328</v>
      </c>
      <c r="D23" s="24">
        <f>D21+D22</f>
        <v>94403</v>
      </c>
      <c r="E23" s="24">
        <f>E21+E22</f>
        <v>89794</v>
      </c>
      <c r="F23" s="24">
        <f>F21+F22</f>
        <v>93386</v>
      </c>
      <c r="G23" s="24">
        <v>96673</v>
      </c>
      <c r="H23" s="22">
        <v>101252</v>
      </c>
    </row>
    <row r="24" spans="2:8" ht="18" customHeight="1" x14ac:dyDescent="0.15">
      <c r="B24" s="1"/>
      <c r="C24" s="2"/>
      <c r="D24" s="8"/>
      <c r="E24" s="8"/>
      <c r="F24" s="8"/>
      <c r="G24" s="2"/>
    </row>
  </sheetData>
  <phoneticPr fontId="1"/>
  <printOptions horizontalCentered="1"/>
  <pageMargins left="0.70866141732283472" right="0.70866141732283472" top="0.74803149606299213" bottom="0.59055118110236227" header="0.31496062992125984" footer="0.31496062992125984"/>
  <pageSetup paperSize="9" scale="139" firstPageNumber="5" fitToWidth="0" fitToHeight="0" orientation="landscape" useFirstPageNumber="1" r:id="rId1"/>
  <headerFooter>
    <oddFooter>&amp;C―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43"/>
  <sheetViews>
    <sheetView zoomScaleNormal="100" zoomScaleSheetLayoutView="100" workbookViewId="0"/>
  </sheetViews>
  <sheetFormatPr defaultRowHeight="13.5" x14ac:dyDescent="0.15"/>
  <cols>
    <col min="1" max="1" width="4.375" style="11" customWidth="1"/>
    <col min="2" max="2" width="2.25" style="11" customWidth="1"/>
    <col min="3" max="3" width="5.625" style="11" customWidth="1"/>
    <col min="4" max="6" width="9" style="11"/>
    <col min="7" max="7" width="3.375" style="11" customWidth="1"/>
    <col min="8" max="8" width="9.75" style="11" customWidth="1"/>
    <col min="9" max="9" width="2.5" style="11" customWidth="1"/>
    <col min="10" max="10" width="3.125" style="11" customWidth="1"/>
    <col min="11" max="11" width="10.125" style="11" customWidth="1"/>
    <col min="12" max="12" width="8.375" style="11" customWidth="1"/>
    <col min="13" max="13" width="3" style="11" customWidth="1"/>
    <col min="14" max="14" width="5.75" style="11" customWidth="1"/>
    <col min="15" max="15" width="11.125" style="11" customWidth="1"/>
    <col min="16" max="16" width="9.125" style="11" customWidth="1"/>
    <col min="17" max="17" width="2.625" style="11" customWidth="1"/>
    <col min="18" max="18" width="3.875" style="11" customWidth="1"/>
    <col min="19" max="19" width="5.625" style="11" customWidth="1"/>
    <col min="20" max="20" width="9" style="11"/>
    <col min="21" max="21" width="7.5" style="11" customWidth="1"/>
    <col min="22" max="22" width="9" style="11"/>
    <col min="23" max="23" width="6.25" style="11" customWidth="1"/>
    <col min="24" max="24" width="9" style="11"/>
    <col min="25" max="25" width="3.125" style="11" customWidth="1"/>
    <col min="26" max="26" width="3.25" style="11" customWidth="1"/>
    <col min="27" max="29" width="9" style="11"/>
    <col min="30" max="30" width="4.5" style="11" customWidth="1"/>
    <col min="31" max="31" width="4" style="11" customWidth="1"/>
    <col min="32" max="16384" width="9" style="11"/>
  </cols>
  <sheetData>
    <row r="1" spans="1:16" ht="18" customHeight="1" x14ac:dyDescent="0.15">
      <c r="A1" s="77" t="s">
        <v>0</v>
      </c>
      <c r="B1" s="77"/>
      <c r="C1" s="77"/>
    </row>
    <row r="2" spans="1:16" ht="11.25" customHeight="1" x14ac:dyDescent="0.15"/>
    <row r="3" spans="1:16" ht="18" customHeight="1" x14ac:dyDescent="0.15">
      <c r="A3" s="12" t="s">
        <v>90</v>
      </c>
      <c r="B3" s="12"/>
      <c r="C3" s="12"/>
      <c r="D3" s="78"/>
    </row>
    <row r="4" spans="1:16" ht="12.75" customHeight="1" x14ac:dyDescent="0.15">
      <c r="C4" s="79"/>
      <c r="J4" s="9"/>
    </row>
    <row r="5" spans="1:16" ht="26.25" customHeight="1" x14ac:dyDescent="0.15">
      <c r="A5" s="387" t="s">
        <v>94</v>
      </c>
      <c r="B5" s="285"/>
      <c r="C5" s="80"/>
      <c r="D5" s="80"/>
      <c r="E5" s="80"/>
      <c r="F5" s="80"/>
      <c r="G5" s="80"/>
      <c r="H5" s="81"/>
      <c r="I5" s="81"/>
      <c r="J5" s="81"/>
      <c r="K5" s="81"/>
      <c r="L5" s="81"/>
      <c r="M5" s="81"/>
      <c r="N5" s="81"/>
      <c r="O5" s="81"/>
    </row>
    <row r="6" spans="1:16" ht="18" customHeight="1" x14ac:dyDescent="0.15">
      <c r="B6" s="534" t="s">
        <v>368</v>
      </c>
      <c r="C6" s="535"/>
      <c r="D6" s="535"/>
      <c r="E6" s="535"/>
      <c r="F6" s="535"/>
      <c r="G6" s="536"/>
      <c r="H6" s="323" t="s">
        <v>102</v>
      </c>
      <c r="I6" s="532" t="s">
        <v>17</v>
      </c>
      <c r="J6" s="532"/>
      <c r="K6" s="532"/>
      <c r="L6" s="532"/>
      <c r="M6" s="532"/>
      <c r="N6" s="532"/>
      <c r="O6" s="532"/>
      <c r="P6" s="532"/>
    </row>
    <row r="7" spans="1:16" ht="18" customHeight="1" x14ac:dyDescent="0.15">
      <c r="B7" s="33">
        <v>1</v>
      </c>
      <c r="C7" s="530" t="s">
        <v>18</v>
      </c>
      <c r="D7" s="530"/>
      <c r="E7" s="530"/>
      <c r="F7" s="531"/>
      <c r="G7" s="82"/>
      <c r="H7" s="33" t="s">
        <v>221</v>
      </c>
      <c r="I7" s="530" t="s">
        <v>322</v>
      </c>
      <c r="J7" s="530"/>
      <c r="K7" s="530"/>
      <c r="L7" s="530"/>
      <c r="M7" s="530"/>
      <c r="N7" s="530"/>
      <c r="O7" s="530"/>
      <c r="P7" s="530"/>
    </row>
    <row r="8" spans="1:16" ht="18" customHeight="1" x14ac:dyDescent="0.15">
      <c r="B8" s="33">
        <v>2</v>
      </c>
      <c r="C8" s="530" t="s">
        <v>19</v>
      </c>
      <c r="D8" s="530"/>
      <c r="E8" s="530"/>
      <c r="F8" s="531"/>
      <c r="G8" s="82"/>
      <c r="H8" s="33" t="s">
        <v>77</v>
      </c>
      <c r="I8" s="530" t="s">
        <v>346</v>
      </c>
      <c r="J8" s="530"/>
      <c r="K8" s="530"/>
      <c r="L8" s="530"/>
      <c r="M8" s="530"/>
      <c r="N8" s="530"/>
      <c r="O8" s="530"/>
      <c r="P8" s="530"/>
    </row>
    <row r="9" spans="1:16" ht="18" customHeight="1" x14ac:dyDescent="0.15">
      <c r="B9" s="33">
        <v>3</v>
      </c>
      <c r="C9" s="530" t="s">
        <v>20</v>
      </c>
      <c r="D9" s="530"/>
      <c r="E9" s="530"/>
      <c r="F9" s="531"/>
      <c r="G9" s="82"/>
      <c r="H9" s="33" t="s">
        <v>323</v>
      </c>
      <c r="I9" s="533" t="s">
        <v>347</v>
      </c>
      <c r="J9" s="533"/>
      <c r="K9" s="533"/>
      <c r="L9" s="533"/>
      <c r="M9" s="533"/>
      <c r="N9" s="533"/>
      <c r="O9" s="533"/>
      <c r="P9" s="533"/>
    </row>
    <row r="10" spans="1:16" ht="18" customHeight="1" x14ac:dyDescent="0.15">
      <c r="B10" s="33">
        <v>4</v>
      </c>
      <c r="C10" s="530" t="s">
        <v>21</v>
      </c>
      <c r="D10" s="530"/>
      <c r="E10" s="530"/>
      <c r="F10" s="531"/>
      <c r="G10" s="82"/>
      <c r="H10" s="33" t="s">
        <v>182</v>
      </c>
      <c r="I10" s="530" t="s">
        <v>349</v>
      </c>
      <c r="J10" s="530"/>
      <c r="K10" s="530"/>
      <c r="L10" s="530"/>
      <c r="M10" s="530"/>
      <c r="N10" s="530"/>
      <c r="O10" s="530"/>
      <c r="P10" s="530"/>
    </row>
    <row r="11" spans="1:16" ht="18" customHeight="1" x14ac:dyDescent="0.15">
      <c r="B11" s="33">
        <v>5</v>
      </c>
      <c r="C11" s="530" t="s">
        <v>22</v>
      </c>
      <c r="D11" s="530"/>
      <c r="E11" s="530"/>
      <c r="F11" s="531"/>
      <c r="G11" s="82"/>
      <c r="H11" s="33" t="s">
        <v>323</v>
      </c>
      <c r="I11" s="530" t="s">
        <v>348</v>
      </c>
      <c r="J11" s="530"/>
      <c r="K11" s="530"/>
      <c r="L11" s="530"/>
      <c r="M11" s="530"/>
      <c r="N11" s="530"/>
      <c r="O11" s="530"/>
      <c r="P11" s="530"/>
    </row>
    <row r="12" spans="1:16" ht="18" customHeight="1" x14ac:dyDescent="0.15">
      <c r="B12" s="33">
        <v>6</v>
      </c>
      <c r="C12" s="530" t="s">
        <v>23</v>
      </c>
      <c r="D12" s="530"/>
      <c r="E12" s="530"/>
      <c r="F12" s="531"/>
      <c r="G12" s="82"/>
      <c r="H12" s="33" t="s">
        <v>221</v>
      </c>
      <c r="I12" s="530" t="s">
        <v>322</v>
      </c>
      <c r="J12" s="530"/>
      <c r="K12" s="530"/>
      <c r="L12" s="530"/>
      <c r="M12" s="530"/>
      <c r="N12" s="530"/>
      <c r="O12" s="530"/>
      <c r="P12" s="530"/>
    </row>
    <row r="13" spans="1:16" ht="18" customHeight="1" x14ac:dyDescent="0.15">
      <c r="B13" s="33">
        <v>7</v>
      </c>
      <c r="C13" s="530" t="s">
        <v>24</v>
      </c>
      <c r="D13" s="530"/>
      <c r="E13" s="530"/>
      <c r="F13" s="531"/>
      <c r="G13" s="82"/>
      <c r="H13" s="33" t="s">
        <v>221</v>
      </c>
      <c r="I13" s="530" t="s">
        <v>324</v>
      </c>
      <c r="J13" s="530"/>
      <c r="K13" s="530"/>
      <c r="L13" s="530"/>
      <c r="M13" s="530"/>
      <c r="N13" s="530"/>
      <c r="O13" s="530"/>
      <c r="P13" s="530"/>
    </row>
    <row r="14" spans="1:16" ht="18" customHeight="1" x14ac:dyDescent="0.15">
      <c r="B14" s="33">
        <v>8</v>
      </c>
      <c r="C14" s="530" t="s">
        <v>25</v>
      </c>
      <c r="D14" s="530"/>
      <c r="E14" s="530"/>
      <c r="F14" s="531"/>
      <c r="G14" s="82"/>
      <c r="H14" s="33" t="s">
        <v>221</v>
      </c>
      <c r="I14" s="530" t="s">
        <v>325</v>
      </c>
      <c r="J14" s="530"/>
      <c r="K14" s="530"/>
      <c r="L14" s="530"/>
      <c r="M14" s="530"/>
      <c r="N14" s="530"/>
      <c r="O14" s="530"/>
      <c r="P14" s="530"/>
    </row>
    <row r="15" spans="1:16" ht="18" customHeight="1" x14ac:dyDescent="0.15">
      <c r="B15" s="33">
        <v>9</v>
      </c>
      <c r="C15" s="530" t="s">
        <v>26</v>
      </c>
      <c r="D15" s="530"/>
      <c r="E15" s="530"/>
      <c r="F15" s="531"/>
      <c r="G15" s="82"/>
      <c r="H15" s="33" t="s">
        <v>221</v>
      </c>
      <c r="I15" s="530" t="s">
        <v>325</v>
      </c>
      <c r="J15" s="530"/>
      <c r="K15" s="530"/>
      <c r="L15" s="530"/>
      <c r="M15" s="530"/>
      <c r="N15" s="530"/>
      <c r="O15" s="530"/>
      <c r="P15" s="530"/>
    </row>
    <row r="16" spans="1:16" ht="18" customHeight="1" x14ac:dyDescent="0.15">
      <c r="B16" s="81"/>
      <c r="C16" s="81"/>
      <c r="D16" s="81"/>
      <c r="E16" s="81"/>
      <c r="F16" s="81"/>
      <c r="G16" s="304"/>
      <c r="H16" s="310" t="s">
        <v>326</v>
      </c>
      <c r="I16" s="384"/>
      <c r="J16" s="384"/>
      <c r="K16" s="384"/>
      <c r="L16" s="81"/>
      <c r="M16" s="81"/>
      <c r="N16" s="81"/>
      <c r="O16" s="81"/>
    </row>
    <row r="17" spans="1:32" ht="18" customHeight="1" x14ac:dyDescent="0.15">
      <c r="B17" s="81"/>
      <c r="C17" s="81"/>
      <c r="D17" s="81"/>
      <c r="E17" s="81"/>
      <c r="F17" s="81"/>
      <c r="G17" s="384"/>
      <c r="H17" s="385"/>
      <c r="I17" s="384"/>
      <c r="J17" s="384"/>
      <c r="K17" s="384"/>
      <c r="L17" s="81"/>
      <c r="M17" s="81"/>
      <c r="N17" s="81"/>
      <c r="O17" s="81"/>
    </row>
    <row r="18" spans="1:32" ht="18" customHeight="1" x14ac:dyDescent="0.15">
      <c r="B18" s="81"/>
      <c r="C18" s="81"/>
      <c r="D18" s="81"/>
      <c r="E18" s="81"/>
      <c r="F18" s="81"/>
      <c r="G18" s="384"/>
      <c r="H18" s="385"/>
      <c r="I18" s="384"/>
      <c r="J18" s="384"/>
      <c r="K18" s="384"/>
      <c r="L18" s="81"/>
      <c r="M18" s="81"/>
      <c r="N18" s="81"/>
      <c r="O18" s="81"/>
    </row>
    <row r="19" spans="1:32" ht="27" customHeight="1" x14ac:dyDescent="0.15">
      <c r="A19" s="388" t="s">
        <v>366</v>
      </c>
      <c r="B19" s="386"/>
      <c r="C19" s="386"/>
      <c r="D19" s="386"/>
      <c r="E19" s="386"/>
      <c r="F19" s="386"/>
      <c r="G19" s="386"/>
      <c r="H19" s="386"/>
      <c r="I19" s="81"/>
      <c r="J19" s="81"/>
      <c r="K19" s="81"/>
      <c r="L19" s="81"/>
      <c r="M19" s="81"/>
      <c r="N19" s="81"/>
      <c r="O19" s="81"/>
    </row>
    <row r="20" spans="1:32" ht="16.5" customHeight="1" x14ac:dyDescent="0.15">
      <c r="B20" s="534" t="s">
        <v>367</v>
      </c>
      <c r="C20" s="535"/>
      <c r="D20" s="535"/>
      <c r="E20" s="535"/>
      <c r="F20" s="535"/>
      <c r="G20" s="83"/>
      <c r="H20" s="323" t="s">
        <v>122</v>
      </c>
      <c r="J20" s="534" t="s">
        <v>367</v>
      </c>
      <c r="K20" s="535"/>
      <c r="L20" s="535"/>
      <c r="M20" s="535"/>
      <c r="N20" s="535"/>
      <c r="O20" s="536"/>
      <c r="P20" s="324" t="s">
        <v>122</v>
      </c>
      <c r="R20" s="534" t="s">
        <v>367</v>
      </c>
      <c r="S20" s="535"/>
      <c r="T20" s="535"/>
      <c r="U20" s="535"/>
      <c r="V20" s="535"/>
      <c r="W20" s="536"/>
      <c r="X20" s="324" t="s">
        <v>122</v>
      </c>
      <c r="Z20" s="532" t="s">
        <v>367</v>
      </c>
      <c r="AA20" s="532"/>
      <c r="AB20" s="532"/>
      <c r="AC20" s="532"/>
      <c r="AD20" s="532"/>
      <c r="AE20" s="532"/>
      <c r="AF20" s="323" t="s">
        <v>122</v>
      </c>
    </row>
    <row r="21" spans="1:32" ht="18" customHeight="1" x14ac:dyDescent="0.15">
      <c r="B21" s="33">
        <v>1</v>
      </c>
      <c r="C21" s="321" t="s">
        <v>124</v>
      </c>
      <c r="D21" s="322"/>
      <c r="E21" s="322"/>
      <c r="F21" s="322"/>
      <c r="G21" s="34"/>
      <c r="H21" s="537" t="s">
        <v>327</v>
      </c>
      <c r="J21" s="33">
        <v>1</v>
      </c>
      <c r="K21" s="531" t="s">
        <v>123</v>
      </c>
      <c r="L21" s="540"/>
      <c r="M21" s="540"/>
      <c r="N21" s="540"/>
      <c r="O21" s="541"/>
      <c r="P21" s="537" t="s">
        <v>328</v>
      </c>
      <c r="R21" s="33">
        <v>1</v>
      </c>
      <c r="S21" s="531" t="s">
        <v>172</v>
      </c>
      <c r="T21" s="540"/>
      <c r="U21" s="540"/>
      <c r="V21" s="540"/>
      <c r="W21" s="541"/>
      <c r="X21" s="537" t="s">
        <v>329</v>
      </c>
      <c r="Z21" s="33">
        <v>1</v>
      </c>
      <c r="AA21" s="530" t="s">
        <v>280</v>
      </c>
      <c r="AB21" s="530"/>
      <c r="AC21" s="530"/>
      <c r="AD21" s="530"/>
      <c r="AE21" s="530"/>
      <c r="AF21" s="542" t="s">
        <v>330</v>
      </c>
    </row>
    <row r="22" spans="1:32" ht="18" customHeight="1" x14ac:dyDescent="0.15">
      <c r="B22" s="33">
        <v>2</v>
      </c>
      <c r="C22" s="321" t="s">
        <v>126</v>
      </c>
      <c r="D22" s="322"/>
      <c r="E22" s="322"/>
      <c r="F22" s="322"/>
      <c r="G22" s="34"/>
      <c r="H22" s="538"/>
      <c r="J22" s="33">
        <v>2</v>
      </c>
      <c r="K22" s="531" t="s">
        <v>125</v>
      </c>
      <c r="L22" s="540"/>
      <c r="M22" s="540"/>
      <c r="N22" s="540"/>
      <c r="O22" s="541"/>
      <c r="P22" s="538"/>
      <c r="R22" s="33">
        <v>2</v>
      </c>
      <c r="S22" s="531" t="s">
        <v>173</v>
      </c>
      <c r="T22" s="540"/>
      <c r="U22" s="540"/>
      <c r="V22" s="540"/>
      <c r="W22" s="541"/>
      <c r="X22" s="538"/>
      <c r="Z22" s="33">
        <v>2</v>
      </c>
      <c r="AA22" s="530" t="s">
        <v>281</v>
      </c>
      <c r="AB22" s="530"/>
      <c r="AC22" s="530"/>
      <c r="AD22" s="530"/>
      <c r="AE22" s="530"/>
      <c r="AF22" s="542"/>
    </row>
    <row r="23" spans="1:32" ht="18" customHeight="1" x14ac:dyDescent="0.15">
      <c r="B23" s="33">
        <v>3</v>
      </c>
      <c r="C23" s="321" t="s">
        <v>128</v>
      </c>
      <c r="D23" s="322"/>
      <c r="E23" s="322"/>
      <c r="F23" s="322"/>
      <c r="G23" s="34"/>
      <c r="H23" s="538"/>
      <c r="J23" s="33">
        <v>3</v>
      </c>
      <c r="K23" s="531" t="s">
        <v>127</v>
      </c>
      <c r="L23" s="540"/>
      <c r="M23" s="540"/>
      <c r="N23" s="540"/>
      <c r="O23" s="541"/>
      <c r="P23" s="538"/>
      <c r="R23" s="33">
        <v>3</v>
      </c>
      <c r="S23" s="531" t="s">
        <v>174</v>
      </c>
      <c r="T23" s="540"/>
      <c r="U23" s="540"/>
      <c r="V23" s="540"/>
      <c r="W23" s="541"/>
      <c r="X23" s="538"/>
      <c r="Z23" s="33">
        <v>3</v>
      </c>
      <c r="AA23" s="530" t="s">
        <v>282</v>
      </c>
      <c r="AB23" s="530"/>
      <c r="AC23" s="530"/>
      <c r="AD23" s="530"/>
      <c r="AE23" s="530"/>
      <c r="AF23" s="542"/>
    </row>
    <row r="24" spans="1:32" ht="18" customHeight="1" x14ac:dyDescent="0.15">
      <c r="B24" s="33">
        <v>4</v>
      </c>
      <c r="C24" s="321" t="s">
        <v>130</v>
      </c>
      <c r="D24" s="322"/>
      <c r="E24" s="322"/>
      <c r="F24" s="322"/>
      <c r="G24" s="34"/>
      <c r="H24" s="538"/>
      <c r="J24" s="33">
        <v>4</v>
      </c>
      <c r="K24" s="531" t="s">
        <v>129</v>
      </c>
      <c r="L24" s="540"/>
      <c r="M24" s="540"/>
      <c r="N24" s="540"/>
      <c r="O24" s="541"/>
      <c r="P24" s="538"/>
      <c r="R24" s="33">
        <v>4</v>
      </c>
      <c r="S24" s="531" t="s">
        <v>175</v>
      </c>
      <c r="T24" s="540"/>
      <c r="U24" s="540"/>
      <c r="V24" s="540"/>
      <c r="W24" s="541"/>
      <c r="X24" s="538"/>
      <c r="Z24" s="33">
        <v>4</v>
      </c>
      <c r="AA24" s="530" t="s">
        <v>283</v>
      </c>
      <c r="AB24" s="530"/>
      <c r="AC24" s="530"/>
      <c r="AD24" s="530"/>
      <c r="AE24" s="530"/>
      <c r="AF24" s="542"/>
    </row>
    <row r="25" spans="1:32" ht="18" customHeight="1" x14ac:dyDescent="0.15">
      <c r="B25" s="33">
        <v>5</v>
      </c>
      <c r="C25" s="321" t="s">
        <v>132</v>
      </c>
      <c r="D25" s="322"/>
      <c r="E25" s="322"/>
      <c r="F25" s="322"/>
      <c r="G25" s="34"/>
      <c r="H25" s="538"/>
      <c r="J25" s="33">
        <v>5</v>
      </c>
      <c r="K25" s="531" t="s">
        <v>131</v>
      </c>
      <c r="L25" s="540"/>
      <c r="M25" s="540"/>
      <c r="N25" s="540"/>
      <c r="O25" s="541"/>
      <c r="P25" s="538"/>
      <c r="R25" s="33">
        <v>5</v>
      </c>
      <c r="S25" s="531" t="s">
        <v>176</v>
      </c>
      <c r="T25" s="540"/>
      <c r="U25" s="540"/>
      <c r="V25" s="540"/>
      <c r="W25" s="541"/>
      <c r="X25" s="538"/>
      <c r="Z25" s="33">
        <v>5</v>
      </c>
      <c r="AA25" s="543" t="s">
        <v>207</v>
      </c>
      <c r="AB25" s="543"/>
      <c r="AC25" s="543"/>
      <c r="AD25" s="543"/>
      <c r="AE25" s="543"/>
      <c r="AF25" s="542"/>
    </row>
    <row r="26" spans="1:32" ht="18" customHeight="1" x14ac:dyDescent="0.15">
      <c r="B26" s="33">
        <v>6</v>
      </c>
      <c r="C26" s="321" t="s">
        <v>134</v>
      </c>
      <c r="D26" s="322"/>
      <c r="E26" s="322"/>
      <c r="F26" s="322"/>
      <c r="G26" s="34"/>
      <c r="H26" s="539"/>
      <c r="J26" s="33">
        <v>6</v>
      </c>
      <c r="K26" s="544" t="s">
        <v>331</v>
      </c>
      <c r="L26" s="545"/>
      <c r="M26" s="545"/>
      <c r="N26" s="545"/>
      <c r="O26" s="546"/>
      <c r="P26" s="538"/>
      <c r="R26" s="33">
        <v>6</v>
      </c>
      <c r="S26" s="531" t="s">
        <v>332</v>
      </c>
      <c r="T26" s="540"/>
      <c r="U26" s="540"/>
      <c r="V26" s="540"/>
      <c r="W26" s="541"/>
      <c r="X26" s="538"/>
      <c r="Z26" s="33">
        <v>6</v>
      </c>
      <c r="AA26" s="547" t="s">
        <v>208</v>
      </c>
      <c r="AB26" s="547"/>
      <c r="AC26" s="547"/>
      <c r="AD26" s="547"/>
      <c r="AE26" s="547"/>
      <c r="AF26" s="542"/>
    </row>
    <row r="27" spans="1:32" ht="18" customHeight="1" x14ac:dyDescent="0.15">
      <c r="H27" s="84"/>
      <c r="I27" s="17"/>
      <c r="J27" s="33">
        <v>7</v>
      </c>
      <c r="K27" s="531" t="s">
        <v>133</v>
      </c>
      <c r="L27" s="540"/>
      <c r="M27" s="540"/>
      <c r="N27" s="540"/>
      <c r="O27" s="541"/>
      <c r="P27" s="538"/>
      <c r="R27" s="33">
        <v>7</v>
      </c>
      <c r="S27" s="531" t="s">
        <v>177</v>
      </c>
      <c r="T27" s="540"/>
      <c r="U27" s="540"/>
      <c r="V27" s="540"/>
      <c r="W27" s="541"/>
      <c r="X27" s="538"/>
      <c r="Z27" s="33">
        <v>7</v>
      </c>
      <c r="AA27" s="548" t="s">
        <v>284</v>
      </c>
      <c r="AB27" s="548"/>
      <c r="AC27" s="548"/>
      <c r="AD27" s="548"/>
      <c r="AE27" s="548"/>
      <c r="AF27" s="542"/>
    </row>
    <row r="28" spans="1:32" ht="18" customHeight="1" x14ac:dyDescent="0.15">
      <c r="H28" s="84"/>
      <c r="I28" s="17"/>
      <c r="J28" s="33">
        <v>8</v>
      </c>
      <c r="K28" s="531" t="s">
        <v>135</v>
      </c>
      <c r="L28" s="540"/>
      <c r="M28" s="540"/>
      <c r="N28" s="540"/>
      <c r="O28" s="541"/>
      <c r="P28" s="538"/>
      <c r="R28" s="33">
        <v>8</v>
      </c>
      <c r="S28" s="531" t="s">
        <v>178</v>
      </c>
      <c r="T28" s="540"/>
      <c r="U28" s="540"/>
      <c r="V28" s="540"/>
      <c r="W28" s="541"/>
      <c r="X28" s="538"/>
      <c r="Z28" s="33">
        <v>8</v>
      </c>
      <c r="AA28" s="548" t="s">
        <v>211</v>
      </c>
      <c r="AB28" s="548"/>
      <c r="AC28" s="548"/>
      <c r="AD28" s="548"/>
      <c r="AE28" s="548"/>
      <c r="AF28" s="542"/>
    </row>
    <row r="29" spans="1:32" ht="18" customHeight="1" x14ac:dyDescent="0.15">
      <c r="I29" s="17"/>
      <c r="J29" s="33">
        <v>9</v>
      </c>
      <c r="K29" s="531" t="s">
        <v>136</v>
      </c>
      <c r="L29" s="540"/>
      <c r="M29" s="540"/>
      <c r="N29" s="540"/>
      <c r="O29" s="541"/>
      <c r="P29" s="538"/>
      <c r="R29" s="33">
        <v>9</v>
      </c>
      <c r="S29" s="531" t="s">
        <v>193</v>
      </c>
      <c r="T29" s="540"/>
      <c r="U29" s="540"/>
      <c r="V29" s="540"/>
      <c r="W29" s="541"/>
      <c r="X29" s="538"/>
      <c r="Z29" s="33">
        <v>9</v>
      </c>
      <c r="AA29" s="530" t="s">
        <v>212</v>
      </c>
      <c r="AB29" s="530"/>
      <c r="AC29" s="530"/>
      <c r="AD29" s="530"/>
      <c r="AE29" s="530"/>
      <c r="AF29" s="542"/>
    </row>
    <row r="30" spans="1:32" ht="18" customHeight="1" x14ac:dyDescent="0.15">
      <c r="I30" s="17"/>
      <c r="J30" s="33">
        <v>10</v>
      </c>
      <c r="K30" s="531" t="s">
        <v>137</v>
      </c>
      <c r="L30" s="540"/>
      <c r="M30" s="540"/>
      <c r="N30" s="540"/>
      <c r="O30" s="541"/>
      <c r="P30" s="539"/>
      <c r="Q30" s="17"/>
      <c r="R30" s="33">
        <v>10</v>
      </c>
      <c r="S30" s="531" t="s">
        <v>194</v>
      </c>
      <c r="T30" s="540"/>
      <c r="U30" s="540"/>
      <c r="V30" s="540"/>
      <c r="W30" s="541"/>
      <c r="X30" s="538"/>
      <c r="Y30" s="85"/>
      <c r="Z30" s="85"/>
      <c r="AA30" s="85"/>
      <c r="AB30" s="85"/>
      <c r="AC30" s="84"/>
      <c r="AD30" s="17"/>
    </row>
    <row r="31" spans="1:32" ht="18" customHeight="1" x14ac:dyDescent="0.15">
      <c r="I31" s="17"/>
      <c r="J31" s="17"/>
      <c r="K31" s="85"/>
      <c r="L31" s="85"/>
      <c r="M31" s="85"/>
      <c r="N31" s="85"/>
      <c r="O31" s="84"/>
      <c r="P31" s="17"/>
      <c r="R31" s="33">
        <v>11</v>
      </c>
      <c r="S31" s="531" t="s">
        <v>179</v>
      </c>
      <c r="T31" s="540"/>
      <c r="U31" s="540"/>
      <c r="V31" s="540"/>
      <c r="W31" s="541"/>
      <c r="X31" s="539"/>
    </row>
    <row r="32" spans="1:32" ht="18" customHeight="1" x14ac:dyDescent="0.15">
      <c r="I32" s="17"/>
      <c r="J32" s="17"/>
      <c r="K32" s="85"/>
      <c r="L32" s="85"/>
      <c r="M32" s="85"/>
      <c r="N32" s="85"/>
      <c r="O32" s="84"/>
      <c r="P32" s="17"/>
      <c r="R32" s="17"/>
      <c r="S32" s="85"/>
      <c r="T32" s="85"/>
      <c r="U32" s="85"/>
      <c r="V32" s="85"/>
      <c r="W32" s="85"/>
      <c r="X32" s="17"/>
    </row>
    <row r="33" spans="1:24" ht="18" customHeight="1" x14ac:dyDescent="0.15">
      <c r="I33" s="17"/>
      <c r="J33" s="17"/>
      <c r="K33" s="85"/>
      <c r="L33" s="85"/>
      <c r="M33" s="85"/>
      <c r="N33" s="85"/>
      <c r="O33" s="84"/>
      <c r="P33" s="17"/>
    </row>
    <row r="34" spans="1:24" ht="22.5" customHeight="1" x14ac:dyDescent="0.15">
      <c r="A34" s="549" t="s">
        <v>341</v>
      </c>
      <c r="B34" s="549"/>
      <c r="C34" s="549"/>
      <c r="D34" s="549"/>
      <c r="E34" s="549"/>
      <c r="F34" s="549"/>
      <c r="G34" s="307"/>
      <c r="H34" s="308"/>
      <c r="I34" s="307"/>
      <c r="J34" s="309"/>
      <c r="K34" s="307"/>
      <c r="L34" s="307"/>
      <c r="M34" s="4"/>
      <c r="N34" s="4"/>
      <c r="O34" s="4"/>
      <c r="P34" s="4"/>
      <c r="Q34" s="4"/>
      <c r="R34" s="4"/>
      <c r="S34" s="4"/>
      <c r="T34" s="4"/>
      <c r="U34" s="4"/>
      <c r="V34" s="4"/>
      <c r="W34" s="4"/>
    </row>
    <row r="35" spans="1:24" s="81" customFormat="1" ht="18" customHeight="1" x14ac:dyDescent="0.15">
      <c r="A35" s="307"/>
      <c r="B35" s="305" t="s">
        <v>204</v>
      </c>
      <c r="C35" s="306"/>
      <c r="D35" s="306"/>
      <c r="E35" s="306"/>
      <c r="F35" s="306"/>
      <c r="G35" s="306"/>
      <c r="H35" s="306"/>
      <c r="I35" s="305"/>
      <c r="J35" s="306"/>
      <c r="K35" s="306"/>
      <c r="L35" s="306"/>
      <c r="M35" s="305" t="s">
        <v>333</v>
      </c>
      <c r="N35" s="306"/>
      <c r="O35" s="306"/>
      <c r="P35" s="306"/>
      <c r="Q35" s="306"/>
      <c r="R35" s="306"/>
      <c r="S35" s="306"/>
      <c r="T35" s="305"/>
      <c r="U35" s="306"/>
      <c r="V35" s="306"/>
      <c r="W35" s="307"/>
    </row>
    <row r="36" spans="1:24" ht="18" customHeight="1" x14ac:dyDescent="0.15">
      <c r="A36" s="4"/>
      <c r="B36" s="532" t="s">
        <v>367</v>
      </c>
      <c r="C36" s="532"/>
      <c r="D36" s="532"/>
      <c r="E36" s="532"/>
      <c r="F36" s="532"/>
      <c r="G36" s="532"/>
      <c r="H36" s="532" t="s">
        <v>205</v>
      </c>
      <c r="I36" s="532"/>
      <c r="J36" s="532" t="s">
        <v>206</v>
      </c>
      <c r="K36" s="532"/>
      <c r="L36" s="306"/>
      <c r="M36" s="532" t="s">
        <v>367</v>
      </c>
      <c r="N36" s="550"/>
      <c r="O36" s="532"/>
      <c r="P36" s="532"/>
      <c r="Q36" s="532"/>
      <c r="R36" s="532"/>
      <c r="S36" s="532" t="s">
        <v>205</v>
      </c>
      <c r="T36" s="532"/>
      <c r="U36" s="532" t="s">
        <v>206</v>
      </c>
      <c r="V36" s="532"/>
      <c r="W36" s="307"/>
      <c r="X36" s="81"/>
    </row>
    <row r="37" spans="1:24" ht="18" customHeight="1" x14ac:dyDescent="0.15">
      <c r="A37" s="4"/>
      <c r="B37" s="377">
        <v>1</v>
      </c>
      <c r="C37" s="551" t="s">
        <v>334</v>
      </c>
      <c r="D37" s="552"/>
      <c r="E37" s="552"/>
      <c r="F37" s="552"/>
      <c r="G37" s="553"/>
      <c r="H37" s="554">
        <v>42537</v>
      </c>
      <c r="I37" s="554"/>
      <c r="J37" s="554">
        <v>42804</v>
      </c>
      <c r="K37" s="554"/>
      <c r="L37" s="307"/>
      <c r="M37" s="378">
        <v>1</v>
      </c>
      <c r="N37" s="379" t="s">
        <v>294</v>
      </c>
      <c r="O37" s="307"/>
      <c r="P37" s="307"/>
      <c r="Q37" s="307"/>
      <c r="R37" s="307"/>
      <c r="S37" s="555" t="s">
        <v>295</v>
      </c>
      <c r="T37" s="556"/>
      <c r="U37" s="555" t="s">
        <v>210</v>
      </c>
      <c r="V37" s="556"/>
      <c r="W37" s="307"/>
      <c r="X37" s="81"/>
    </row>
    <row r="38" spans="1:24" ht="18" customHeight="1" x14ac:dyDescent="0.15">
      <c r="A38" s="4"/>
      <c r="B38" s="377">
        <v>2</v>
      </c>
      <c r="C38" s="551" t="s">
        <v>213</v>
      </c>
      <c r="D38" s="552"/>
      <c r="E38" s="552"/>
      <c r="F38" s="552"/>
      <c r="G38" s="553"/>
      <c r="H38" s="554" t="s">
        <v>285</v>
      </c>
      <c r="I38" s="554"/>
      <c r="J38" s="554" t="s">
        <v>286</v>
      </c>
      <c r="K38" s="554"/>
      <c r="L38" s="307"/>
      <c r="M38" s="378">
        <v>2</v>
      </c>
      <c r="N38" s="380" t="s">
        <v>296</v>
      </c>
      <c r="O38" s="381"/>
      <c r="P38" s="381"/>
      <c r="Q38" s="381"/>
      <c r="R38" s="382"/>
      <c r="S38" s="560" t="s">
        <v>291</v>
      </c>
      <c r="T38" s="561"/>
      <c r="U38" s="560" t="s">
        <v>297</v>
      </c>
      <c r="V38" s="561"/>
      <c r="W38" s="307"/>
      <c r="X38" s="81"/>
    </row>
    <row r="39" spans="1:24" ht="18" customHeight="1" x14ac:dyDescent="0.15">
      <c r="A39" s="4"/>
      <c r="B39" s="377">
        <v>3</v>
      </c>
      <c r="C39" s="557" t="s">
        <v>287</v>
      </c>
      <c r="D39" s="558" t="s">
        <v>287</v>
      </c>
      <c r="E39" s="558" t="s">
        <v>287</v>
      </c>
      <c r="F39" s="558" t="s">
        <v>287</v>
      </c>
      <c r="G39" s="559" t="s">
        <v>287</v>
      </c>
      <c r="H39" s="560">
        <v>42520</v>
      </c>
      <c r="I39" s="561">
        <v>42580</v>
      </c>
      <c r="J39" s="560" t="s">
        <v>288</v>
      </c>
      <c r="K39" s="561">
        <v>42580</v>
      </c>
      <c r="L39" s="307"/>
      <c r="M39" s="378">
        <v>3</v>
      </c>
      <c r="N39" s="383" t="s">
        <v>298</v>
      </c>
      <c r="O39" s="381"/>
      <c r="P39" s="381"/>
      <c r="Q39" s="381"/>
      <c r="R39" s="381"/>
      <c r="S39" s="560" t="s">
        <v>299</v>
      </c>
      <c r="T39" s="561"/>
      <c r="U39" s="560" t="s">
        <v>209</v>
      </c>
      <c r="V39" s="561"/>
      <c r="W39" s="307"/>
      <c r="X39" s="81"/>
    </row>
    <row r="40" spans="1:24" ht="18" customHeight="1" x14ac:dyDescent="0.15">
      <c r="A40" s="4"/>
      <c r="B40" s="377">
        <v>4</v>
      </c>
      <c r="C40" s="551" t="s">
        <v>289</v>
      </c>
      <c r="D40" s="552" t="s">
        <v>289</v>
      </c>
      <c r="E40" s="552" t="s">
        <v>289</v>
      </c>
      <c r="F40" s="552" t="s">
        <v>289</v>
      </c>
      <c r="G40" s="553" t="s">
        <v>289</v>
      </c>
      <c r="H40" s="560">
        <v>42521</v>
      </c>
      <c r="I40" s="561">
        <v>42580</v>
      </c>
      <c r="J40" s="560" t="s">
        <v>288</v>
      </c>
      <c r="K40" s="561">
        <v>42580</v>
      </c>
      <c r="L40" s="307"/>
      <c r="M40" s="306"/>
      <c r="N40" s="306"/>
      <c r="O40" s="306"/>
      <c r="P40" s="306"/>
      <c r="Q40" s="307"/>
      <c r="R40" s="307"/>
      <c r="S40" s="307"/>
      <c r="T40" s="307"/>
      <c r="U40" s="307"/>
      <c r="V40" s="307"/>
      <c r="W40" s="307"/>
      <c r="X40" s="81"/>
    </row>
    <row r="41" spans="1:24" ht="18" customHeight="1" x14ac:dyDescent="0.15">
      <c r="A41" s="4"/>
      <c r="B41" s="377">
        <v>5</v>
      </c>
      <c r="C41" s="551" t="s">
        <v>290</v>
      </c>
      <c r="D41" s="552" t="s">
        <v>290</v>
      </c>
      <c r="E41" s="552" t="s">
        <v>290</v>
      </c>
      <c r="F41" s="552" t="s">
        <v>290</v>
      </c>
      <c r="G41" s="553" t="s">
        <v>290</v>
      </c>
      <c r="H41" s="560">
        <v>42558</v>
      </c>
      <c r="I41" s="561">
        <v>42613</v>
      </c>
      <c r="J41" s="560" t="s">
        <v>291</v>
      </c>
      <c r="K41" s="561">
        <v>42613</v>
      </c>
      <c r="L41" s="307"/>
      <c r="M41" s="307"/>
      <c r="N41" s="307"/>
      <c r="O41" s="307"/>
      <c r="P41" s="307"/>
      <c r="Q41" s="307"/>
      <c r="R41" s="307"/>
      <c r="S41" s="307"/>
      <c r="T41" s="307"/>
      <c r="U41" s="307"/>
      <c r="V41" s="307"/>
      <c r="W41" s="307"/>
      <c r="X41" s="81"/>
    </row>
    <row r="42" spans="1:24" ht="18" customHeight="1" x14ac:dyDescent="0.15">
      <c r="A42" s="4"/>
      <c r="B42" s="377">
        <v>6</v>
      </c>
      <c r="C42" s="551" t="s">
        <v>335</v>
      </c>
      <c r="D42" s="552"/>
      <c r="E42" s="552"/>
      <c r="F42" s="552"/>
      <c r="G42" s="553"/>
      <c r="H42" s="554" t="s">
        <v>292</v>
      </c>
      <c r="I42" s="554"/>
      <c r="J42" s="554" t="s">
        <v>293</v>
      </c>
      <c r="K42" s="554"/>
      <c r="L42" s="307"/>
      <c r="M42" s="307"/>
      <c r="N42" s="307"/>
      <c r="O42" s="307"/>
      <c r="P42" s="307"/>
      <c r="Q42" s="307"/>
      <c r="R42" s="307"/>
      <c r="S42" s="307"/>
      <c r="T42" s="307"/>
      <c r="U42" s="307"/>
      <c r="V42" s="307"/>
      <c r="W42" s="307"/>
      <c r="X42" s="81"/>
    </row>
    <row r="43" spans="1:24" ht="21" customHeight="1" x14ac:dyDescent="0.15">
      <c r="B43" s="389" t="s">
        <v>214</v>
      </c>
      <c r="C43" s="389"/>
      <c r="D43" s="389"/>
      <c r="E43" s="389"/>
      <c r="F43" s="389"/>
      <c r="G43" s="389"/>
      <c r="H43" s="389"/>
      <c r="I43" s="389"/>
      <c r="J43" s="389"/>
      <c r="K43" s="389"/>
      <c r="L43" s="81"/>
      <c r="M43" s="81"/>
      <c r="N43" s="81"/>
      <c r="O43" s="81"/>
      <c r="P43" s="81"/>
      <c r="Q43" s="81"/>
      <c r="R43" s="81"/>
      <c r="S43" s="81"/>
      <c r="T43" s="81"/>
      <c r="U43" s="81"/>
      <c r="V43" s="81"/>
      <c r="W43" s="81"/>
      <c r="X43" s="81"/>
    </row>
  </sheetData>
  <mergeCells count="89">
    <mergeCell ref="I14:P14"/>
    <mergeCell ref="I15:P15"/>
    <mergeCell ref="I10:P10"/>
    <mergeCell ref="I11:P11"/>
    <mergeCell ref="I12:P12"/>
    <mergeCell ref="I13:P13"/>
    <mergeCell ref="C42:G42"/>
    <mergeCell ref="H42:I42"/>
    <mergeCell ref="J42:K42"/>
    <mergeCell ref="C40:G40"/>
    <mergeCell ref="H40:I40"/>
    <mergeCell ref="J40:K40"/>
    <mergeCell ref="C41:G41"/>
    <mergeCell ref="H41:I41"/>
    <mergeCell ref="J41:K41"/>
    <mergeCell ref="C38:G38"/>
    <mergeCell ref="H38:I38"/>
    <mergeCell ref="J38:K38"/>
    <mergeCell ref="S38:T38"/>
    <mergeCell ref="U38:V38"/>
    <mergeCell ref="C39:G39"/>
    <mergeCell ref="H39:I39"/>
    <mergeCell ref="J39:K39"/>
    <mergeCell ref="S39:T39"/>
    <mergeCell ref="U39:V39"/>
    <mergeCell ref="U36:V36"/>
    <mergeCell ref="C37:G37"/>
    <mergeCell ref="H37:I37"/>
    <mergeCell ref="J37:K37"/>
    <mergeCell ref="S37:T37"/>
    <mergeCell ref="U37:V37"/>
    <mergeCell ref="S36:T36"/>
    <mergeCell ref="A34:F34"/>
    <mergeCell ref="B36:G36"/>
    <mergeCell ref="H36:I36"/>
    <mergeCell ref="J36:K36"/>
    <mergeCell ref="M36:R36"/>
    <mergeCell ref="AA26:AE26"/>
    <mergeCell ref="S31:W31"/>
    <mergeCell ref="K27:O27"/>
    <mergeCell ref="S27:W27"/>
    <mergeCell ref="AA27:AE27"/>
    <mergeCell ref="K28:O28"/>
    <mergeCell ref="S28:W28"/>
    <mergeCell ref="AA28:AE28"/>
    <mergeCell ref="K29:O29"/>
    <mergeCell ref="S29:W29"/>
    <mergeCell ref="AA29:AE29"/>
    <mergeCell ref="K30:O30"/>
    <mergeCell ref="S30:W30"/>
    <mergeCell ref="AA21:AE21"/>
    <mergeCell ref="AF21:AF29"/>
    <mergeCell ref="K22:O22"/>
    <mergeCell ref="S22:W22"/>
    <mergeCell ref="AA22:AE22"/>
    <mergeCell ref="K23:O23"/>
    <mergeCell ref="S23:W23"/>
    <mergeCell ref="AA23:AE23"/>
    <mergeCell ref="K24:O24"/>
    <mergeCell ref="S24:W24"/>
    <mergeCell ref="AA24:AE24"/>
    <mergeCell ref="K25:O25"/>
    <mergeCell ref="S25:W25"/>
    <mergeCell ref="AA25:AE25"/>
    <mergeCell ref="K26:O26"/>
    <mergeCell ref="S26:W26"/>
    <mergeCell ref="H21:H26"/>
    <mergeCell ref="K21:O21"/>
    <mergeCell ref="P21:P30"/>
    <mergeCell ref="S21:W21"/>
    <mergeCell ref="X21:X31"/>
    <mergeCell ref="C15:F15"/>
    <mergeCell ref="B20:F20"/>
    <mergeCell ref="J20:O20"/>
    <mergeCell ref="R20:W20"/>
    <mergeCell ref="Z20:AE20"/>
    <mergeCell ref="C10:F10"/>
    <mergeCell ref="C11:F11"/>
    <mergeCell ref="C12:F12"/>
    <mergeCell ref="C13:F13"/>
    <mergeCell ref="C14:F14"/>
    <mergeCell ref="C7:F7"/>
    <mergeCell ref="C8:F8"/>
    <mergeCell ref="C9:F9"/>
    <mergeCell ref="I6:P6"/>
    <mergeCell ref="I7:P7"/>
    <mergeCell ref="I8:P8"/>
    <mergeCell ref="I9:P9"/>
    <mergeCell ref="B6:G6"/>
  </mergeCells>
  <phoneticPr fontId="1"/>
  <pageMargins left="1.1023622047244095" right="0.70866141732283472" top="0.74803149606299213" bottom="0.55118110236220474" header="0.31496062992125984" footer="0.31496062992125984"/>
  <pageSetup paperSize="9" scale="61" firstPageNumber="6" orientation="landscape"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S39"/>
  <sheetViews>
    <sheetView view="pageBreakPreview" zoomScale="80" zoomScaleNormal="100" zoomScaleSheetLayoutView="80" workbookViewId="0"/>
  </sheetViews>
  <sheetFormatPr defaultRowHeight="13.5" x14ac:dyDescent="0.15"/>
  <cols>
    <col min="1" max="1" width="3.5" style="11" customWidth="1"/>
    <col min="2" max="3" width="2.125" style="11" customWidth="1"/>
    <col min="4" max="4" width="16.625" style="11" customWidth="1"/>
    <col min="5" max="5" width="9.125" style="11" customWidth="1"/>
    <col min="6" max="9" width="8" style="11" bestFit="1" customWidth="1"/>
    <col min="10" max="10" width="1.875" style="84" customWidth="1"/>
    <col min="11" max="11" width="9.75" style="11" bestFit="1" customWidth="1"/>
    <col min="12" max="12" width="10.375" style="11" bestFit="1" customWidth="1"/>
    <col min="13" max="13" width="9.75" style="11" bestFit="1" customWidth="1"/>
    <col min="14" max="14" width="10.375" style="11" bestFit="1" customWidth="1"/>
    <col min="15" max="15" width="9.75" style="4" bestFit="1" customWidth="1"/>
    <col min="16" max="16" width="10.375" style="4" bestFit="1" customWidth="1"/>
    <col min="17" max="17" width="9.75" style="4" bestFit="1" customWidth="1"/>
    <col min="18" max="18" width="10.375" style="4" bestFit="1" customWidth="1"/>
    <col min="19" max="19" width="31" style="11" customWidth="1"/>
    <col min="20" max="16384" width="9" style="11"/>
  </cols>
  <sheetData>
    <row r="1" spans="1:19" ht="18" customHeight="1" x14ac:dyDescent="0.15">
      <c r="A1" s="77" t="s">
        <v>0</v>
      </c>
      <c r="H1"/>
      <c r="I1"/>
    </row>
    <row r="2" spans="1:19" ht="11.25" customHeight="1" x14ac:dyDescent="0.15">
      <c r="M2" s="11" t="s">
        <v>307</v>
      </c>
    </row>
    <row r="3" spans="1:19" ht="18.75" customHeight="1" x14ac:dyDescent="0.15">
      <c r="A3" s="12" t="s">
        <v>79</v>
      </c>
      <c r="M3" s="11" t="s">
        <v>308</v>
      </c>
      <c r="N3" s="11" t="s">
        <v>308</v>
      </c>
      <c r="O3" s="4" t="s">
        <v>309</v>
      </c>
      <c r="Q3" s="4" t="s">
        <v>308</v>
      </c>
      <c r="S3" s="88" t="s">
        <v>80</v>
      </c>
    </row>
    <row r="4" spans="1:19" ht="9" customHeight="1" x14ac:dyDescent="0.15"/>
    <row r="5" spans="1:19" ht="14.25" thickBot="1" x14ac:dyDescent="0.2">
      <c r="B5" s="11" t="s">
        <v>81</v>
      </c>
      <c r="E5" s="572" t="s">
        <v>310</v>
      </c>
      <c r="F5" s="572"/>
      <c r="G5" s="572"/>
      <c r="H5" s="572"/>
      <c r="I5" s="572"/>
      <c r="J5" s="465"/>
      <c r="K5" s="313" t="s">
        <v>105</v>
      </c>
      <c r="L5" s="313"/>
      <c r="M5" s="11" t="s">
        <v>306</v>
      </c>
      <c r="N5" s="313"/>
      <c r="O5" s="4" t="s">
        <v>311</v>
      </c>
      <c r="P5" s="79"/>
      <c r="Q5" s="4" t="s">
        <v>307</v>
      </c>
      <c r="R5" s="79"/>
      <c r="S5" s="11" t="s">
        <v>306</v>
      </c>
    </row>
    <row r="6" spans="1:19" ht="18" customHeight="1" thickBot="1" x14ac:dyDescent="0.2">
      <c r="B6" s="91"/>
      <c r="C6" s="92"/>
      <c r="D6" s="92"/>
      <c r="E6" s="93" t="s">
        <v>8</v>
      </c>
      <c r="F6" s="398" t="s">
        <v>9</v>
      </c>
      <c r="G6" s="402" t="s">
        <v>10</v>
      </c>
      <c r="H6" s="95" t="s">
        <v>11</v>
      </c>
      <c r="I6" s="338" t="s">
        <v>12</v>
      </c>
      <c r="J6" s="98"/>
      <c r="K6" s="105" t="s">
        <v>223</v>
      </c>
      <c r="L6" s="326" t="s">
        <v>51</v>
      </c>
      <c r="M6" s="436" t="s">
        <v>98</v>
      </c>
      <c r="N6" s="437" t="s">
        <v>51</v>
      </c>
      <c r="O6" s="438" t="s">
        <v>199</v>
      </c>
      <c r="P6" s="439" t="s">
        <v>51</v>
      </c>
      <c r="Q6" s="107" t="s">
        <v>312</v>
      </c>
      <c r="R6" s="440" t="s">
        <v>51</v>
      </c>
      <c r="S6" s="443" t="s">
        <v>82</v>
      </c>
    </row>
    <row r="7" spans="1:19" ht="18" customHeight="1" x14ac:dyDescent="0.15">
      <c r="B7" s="562" t="s">
        <v>215</v>
      </c>
      <c r="C7" s="563"/>
      <c r="D7" s="563"/>
      <c r="E7" s="109">
        <v>1835</v>
      </c>
      <c r="F7" s="399">
        <v>1836</v>
      </c>
      <c r="G7" s="403">
        <v>1834</v>
      </c>
      <c r="H7" s="111">
        <v>1839</v>
      </c>
      <c r="I7" s="339">
        <v>1843</v>
      </c>
      <c r="J7" s="114"/>
      <c r="K7" s="117">
        <v>1802</v>
      </c>
      <c r="L7" s="472">
        <f>K7-E7</f>
        <v>-33</v>
      </c>
      <c r="M7" s="424">
        <v>1852</v>
      </c>
      <c r="N7" s="425">
        <f>M7-F7</f>
        <v>16</v>
      </c>
      <c r="O7" s="426">
        <v>2048</v>
      </c>
      <c r="P7" s="709">
        <f>O7-G7</f>
        <v>214</v>
      </c>
      <c r="Q7" s="166">
        <v>2109</v>
      </c>
      <c r="R7" s="441">
        <f>Q7-H7</f>
        <v>270</v>
      </c>
      <c r="S7" s="444"/>
    </row>
    <row r="8" spans="1:19" ht="18" customHeight="1" x14ac:dyDescent="0.15">
      <c r="B8" s="125"/>
      <c r="C8" s="126" t="s">
        <v>29</v>
      </c>
      <c r="D8" s="127"/>
      <c r="E8" s="128">
        <v>1673</v>
      </c>
      <c r="F8" s="400">
        <v>1674</v>
      </c>
      <c r="G8" s="404">
        <v>1676</v>
      </c>
      <c r="H8" s="130">
        <v>1677</v>
      </c>
      <c r="I8" s="340">
        <v>1679</v>
      </c>
      <c r="J8" s="114"/>
      <c r="K8" s="134">
        <v>1651</v>
      </c>
      <c r="L8" s="467">
        <f>K8-E8</f>
        <v>-22</v>
      </c>
      <c r="M8" s="418">
        <v>1694</v>
      </c>
      <c r="N8" s="419">
        <f>M8-F8</f>
        <v>20</v>
      </c>
      <c r="O8" s="420">
        <v>1741</v>
      </c>
      <c r="P8" s="469">
        <f>O8-G8</f>
        <v>65</v>
      </c>
      <c r="Q8" s="139">
        <v>1815</v>
      </c>
      <c r="R8" s="334">
        <f>Q8-H8</f>
        <v>138</v>
      </c>
      <c r="S8" s="445"/>
    </row>
    <row r="9" spans="1:19" ht="18" customHeight="1" x14ac:dyDescent="0.15">
      <c r="B9" s="125"/>
      <c r="C9" s="133"/>
      <c r="D9" s="141" t="s">
        <v>30</v>
      </c>
      <c r="E9" s="128">
        <v>239</v>
      </c>
      <c r="F9" s="400">
        <v>241</v>
      </c>
      <c r="G9" s="404">
        <v>242</v>
      </c>
      <c r="H9" s="130">
        <v>244</v>
      </c>
      <c r="I9" s="340">
        <v>245</v>
      </c>
      <c r="J9" s="114"/>
      <c r="K9" s="134">
        <v>222</v>
      </c>
      <c r="L9" s="467">
        <f>K9-E9</f>
        <v>-17</v>
      </c>
      <c r="M9" s="418">
        <v>232</v>
      </c>
      <c r="N9" s="419">
        <f>M9-F9</f>
        <v>-9</v>
      </c>
      <c r="O9" s="420">
        <v>239</v>
      </c>
      <c r="P9" s="469">
        <f>O9-G9</f>
        <v>-3</v>
      </c>
      <c r="Q9" s="139">
        <v>251</v>
      </c>
      <c r="R9" s="334">
        <f>Q9-H9</f>
        <v>7</v>
      </c>
      <c r="S9" s="445" t="s">
        <v>313</v>
      </c>
    </row>
    <row r="10" spans="1:19" ht="18" customHeight="1" x14ac:dyDescent="0.15">
      <c r="B10" s="125"/>
      <c r="C10" s="133"/>
      <c r="D10" s="141" t="s">
        <v>31</v>
      </c>
      <c r="E10" s="128">
        <v>1057</v>
      </c>
      <c r="F10" s="400">
        <v>1057</v>
      </c>
      <c r="G10" s="404">
        <v>1057</v>
      </c>
      <c r="H10" s="130">
        <v>1057</v>
      </c>
      <c r="I10" s="340">
        <v>1057</v>
      </c>
      <c r="J10" s="114"/>
      <c r="K10" s="134">
        <v>1039</v>
      </c>
      <c r="L10" s="467">
        <f>K10-E10</f>
        <v>-18</v>
      </c>
      <c r="M10" s="418">
        <v>1032</v>
      </c>
      <c r="N10" s="419">
        <f>M10-F10</f>
        <v>-25</v>
      </c>
      <c r="O10" s="420">
        <v>1051</v>
      </c>
      <c r="P10" s="469">
        <f>O10-G10</f>
        <v>-6</v>
      </c>
      <c r="Q10" s="139">
        <v>1059</v>
      </c>
      <c r="R10" s="334">
        <f>Q10-H10</f>
        <v>2</v>
      </c>
      <c r="S10" s="445" t="s">
        <v>314</v>
      </c>
    </row>
    <row r="11" spans="1:19" ht="18" customHeight="1" x14ac:dyDescent="0.15">
      <c r="B11" s="125"/>
      <c r="C11" s="133"/>
      <c r="D11" s="126" t="s">
        <v>32</v>
      </c>
      <c r="E11" s="128">
        <v>377</v>
      </c>
      <c r="F11" s="400">
        <v>377</v>
      </c>
      <c r="G11" s="404">
        <v>377</v>
      </c>
      <c r="H11" s="130">
        <v>377</v>
      </c>
      <c r="I11" s="340">
        <v>377</v>
      </c>
      <c r="J11" s="114"/>
      <c r="K11" s="134">
        <v>390</v>
      </c>
      <c r="L11" s="467">
        <f>K11-E11</f>
        <v>13</v>
      </c>
      <c r="M11" s="418">
        <v>430</v>
      </c>
      <c r="N11" s="419">
        <f>M11-F11</f>
        <v>53</v>
      </c>
      <c r="O11" s="420">
        <v>451</v>
      </c>
      <c r="P11" s="469">
        <f>O11-G11</f>
        <v>74</v>
      </c>
      <c r="Q11" s="139">
        <v>505</v>
      </c>
      <c r="R11" s="334">
        <f>Q11-H11</f>
        <v>128</v>
      </c>
      <c r="S11" s="445" t="s">
        <v>85</v>
      </c>
    </row>
    <row r="12" spans="1:19" ht="18" customHeight="1" thickBot="1" x14ac:dyDescent="0.2">
      <c r="B12" s="125"/>
      <c r="C12" s="126" t="s">
        <v>33</v>
      </c>
      <c r="D12" s="169"/>
      <c r="E12" s="453">
        <v>162</v>
      </c>
      <c r="F12" s="454">
        <v>162</v>
      </c>
      <c r="G12" s="455">
        <v>158</v>
      </c>
      <c r="H12" s="456">
        <v>162</v>
      </c>
      <c r="I12" s="457">
        <v>164</v>
      </c>
      <c r="J12" s="114"/>
      <c r="K12" s="458">
        <v>151</v>
      </c>
      <c r="L12" s="473">
        <f>K12-E12</f>
        <v>-11</v>
      </c>
      <c r="M12" s="459">
        <v>158</v>
      </c>
      <c r="N12" s="460">
        <f>M12-F12</f>
        <v>-4</v>
      </c>
      <c r="O12" s="461">
        <v>307</v>
      </c>
      <c r="P12" s="712">
        <f>O12-G12</f>
        <v>149</v>
      </c>
      <c r="Q12" s="146">
        <v>294</v>
      </c>
      <c r="R12" s="462">
        <f>Q12-H12</f>
        <v>132</v>
      </c>
      <c r="S12" s="463" t="s">
        <v>220</v>
      </c>
    </row>
    <row r="13" spans="1:19" ht="18" customHeight="1" x14ac:dyDescent="0.15">
      <c r="B13" s="562" t="s">
        <v>216</v>
      </c>
      <c r="C13" s="563"/>
      <c r="D13" s="563"/>
      <c r="E13" s="109">
        <v>2036</v>
      </c>
      <c r="F13" s="399">
        <v>2076</v>
      </c>
      <c r="G13" s="403">
        <v>2028</v>
      </c>
      <c r="H13" s="111">
        <v>2059</v>
      </c>
      <c r="I13" s="339">
        <v>1957</v>
      </c>
      <c r="J13" s="114"/>
      <c r="K13" s="117">
        <v>1864</v>
      </c>
      <c r="L13" s="472">
        <f>K13-E13</f>
        <v>-172</v>
      </c>
      <c r="M13" s="424">
        <v>2075</v>
      </c>
      <c r="N13" s="425">
        <f>M13-F13</f>
        <v>-1</v>
      </c>
      <c r="O13" s="426">
        <v>2276</v>
      </c>
      <c r="P13" s="709">
        <f>O13-G13</f>
        <v>248</v>
      </c>
      <c r="Q13" s="123">
        <v>2366</v>
      </c>
      <c r="R13" s="332">
        <f>Q13-H13</f>
        <v>307</v>
      </c>
      <c r="S13" s="447"/>
    </row>
    <row r="14" spans="1:19" ht="18" customHeight="1" x14ac:dyDescent="0.15">
      <c r="B14" s="168"/>
      <c r="C14" s="126" t="s">
        <v>35</v>
      </c>
      <c r="D14" s="169"/>
      <c r="E14" s="128">
        <v>1989</v>
      </c>
      <c r="F14" s="400">
        <v>2025</v>
      </c>
      <c r="G14" s="404">
        <v>1975</v>
      </c>
      <c r="H14" s="130">
        <v>1998</v>
      </c>
      <c r="I14" s="340">
        <v>1892</v>
      </c>
      <c r="J14" s="114"/>
      <c r="K14" s="134">
        <v>1800</v>
      </c>
      <c r="L14" s="467">
        <f>K14-E14</f>
        <v>-189</v>
      </c>
      <c r="M14" s="418">
        <v>2004</v>
      </c>
      <c r="N14" s="419">
        <f>M14-F14</f>
        <v>-21</v>
      </c>
      <c r="O14" s="420">
        <v>2201</v>
      </c>
      <c r="P14" s="469">
        <f>O14-G14</f>
        <v>226</v>
      </c>
      <c r="Q14" s="139">
        <v>2345</v>
      </c>
      <c r="R14" s="334">
        <f>Q14-H14</f>
        <v>347</v>
      </c>
      <c r="S14" s="445"/>
    </row>
    <row r="15" spans="1:19" ht="33.75" customHeight="1" x14ac:dyDescent="0.15">
      <c r="B15" s="168"/>
      <c r="C15" s="170"/>
      <c r="D15" s="141" t="s">
        <v>36</v>
      </c>
      <c r="E15" s="128">
        <v>1578</v>
      </c>
      <c r="F15" s="400">
        <v>1551</v>
      </c>
      <c r="G15" s="404">
        <v>1499</v>
      </c>
      <c r="H15" s="130">
        <v>1499</v>
      </c>
      <c r="I15" s="340">
        <v>1499</v>
      </c>
      <c r="J15" s="114"/>
      <c r="K15" s="134">
        <v>1385</v>
      </c>
      <c r="L15" s="467">
        <f>K15-E15</f>
        <v>-193</v>
      </c>
      <c r="M15" s="418">
        <v>1557</v>
      </c>
      <c r="N15" s="419">
        <f>M15-F15</f>
        <v>6</v>
      </c>
      <c r="O15" s="420">
        <v>1601</v>
      </c>
      <c r="P15" s="469">
        <f>O15-G15</f>
        <v>102</v>
      </c>
      <c r="Q15" s="139">
        <v>1823</v>
      </c>
      <c r="R15" s="334">
        <f>Q15-H15</f>
        <v>324</v>
      </c>
      <c r="S15" s="448" t="s">
        <v>99</v>
      </c>
    </row>
    <row r="16" spans="1:19" ht="18" customHeight="1" x14ac:dyDescent="0.15">
      <c r="B16" s="168"/>
      <c r="C16" s="170"/>
      <c r="D16" s="126" t="s">
        <v>217</v>
      </c>
      <c r="E16" s="128">
        <v>411</v>
      </c>
      <c r="F16" s="400">
        <v>474</v>
      </c>
      <c r="G16" s="404">
        <v>477</v>
      </c>
      <c r="H16" s="130">
        <v>499</v>
      </c>
      <c r="I16" s="340">
        <v>393</v>
      </c>
      <c r="J16" s="114"/>
      <c r="K16" s="134">
        <v>415</v>
      </c>
      <c r="L16" s="467">
        <f>K16-E16</f>
        <v>4</v>
      </c>
      <c r="M16" s="418">
        <v>447</v>
      </c>
      <c r="N16" s="419">
        <f>M16-F16</f>
        <v>-27</v>
      </c>
      <c r="O16" s="420">
        <v>600</v>
      </c>
      <c r="P16" s="469">
        <f>O16-G16</f>
        <v>123</v>
      </c>
      <c r="Q16" s="139">
        <v>522</v>
      </c>
      <c r="R16" s="334">
        <f>Q16-H16</f>
        <v>23</v>
      </c>
      <c r="S16" s="445" t="s">
        <v>220</v>
      </c>
    </row>
    <row r="17" spans="2:19" ht="18" customHeight="1" x14ac:dyDescent="0.15">
      <c r="B17" s="168"/>
      <c r="C17" s="141" t="s">
        <v>38</v>
      </c>
      <c r="D17" s="127"/>
      <c r="E17" s="128">
        <v>46</v>
      </c>
      <c r="F17" s="400">
        <v>50</v>
      </c>
      <c r="G17" s="404">
        <v>52</v>
      </c>
      <c r="H17" s="130">
        <v>60</v>
      </c>
      <c r="I17" s="340">
        <v>65</v>
      </c>
      <c r="J17" s="114"/>
      <c r="K17" s="134">
        <v>64</v>
      </c>
      <c r="L17" s="467">
        <f>K17-E17</f>
        <v>18</v>
      </c>
      <c r="M17" s="418">
        <v>71</v>
      </c>
      <c r="N17" s="419">
        <f>M17-F17</f>
        <v>21</v>
      </c>
      <c r="O17" s="420">
        <v>75</v>
      </c>
      <c r="P17" s="469">
        <f>O17-G17</f>
        <v>23</v>
      </c>
      <c r="Q17" s="139">
        <v>21</v>
      </c>
      <c r="R17" s="334">
        <f>Q17-H17</f>
        <v>-39</v>
      </c>
      <c r="S17" s="445" t="s">
        <v>315</v>
      </c>
    </row>
    <row r="18" spans="2:19" ht="18" customHeight="1" thickBot="1" x14ac:dyDescent="0.2">
      <c r="B18" s="176"/>
      <c r="C18" s="149" t="s">
        <v>39</v>
      </c>
      <c r="D18" s="150"/>
      <c r="E18" s="151">
        <v>1</v>
      </c>
      <c r="F18" s="401">
        <v>1</v>
      </c>
      <c r="G18" s="405">
        <v>1</v>
      </c>
      <c r="H18" s="153">
        <v>1</v>
      </c>
      <c r="I18" s="341">
        <v>1</v>
      </c>
      <c r="J18" s="114"/>
      <c r="K18" s="156">
        <v>0</v>
      </c>
      <c r="L18" s="468">
        <f>K18-E18</f>
        <v>-1</v>
      </c>
      <c r="M18" s="421">
        <v>0</v>
      </c>
      <c r="N18" s="422">
        <f>M18-F18</f>
        <v>-1</v>
      </c>
      <c r="O18" s="423">
        <v>0</v>
      </c>
      <c r="P18" s="470">
        <f>O18-G18</f>
        <v>-1</v>
      </c>
      <c r="Q18" s="76">
        <v>0</v>
      </c>
      <c r="R18" s="335">
        <f>Q18-H18</f>
        <v>-1</v>
      </c>
      <c r="S18" s="446"/>
    </row>
    <row r="19" spans="2:19" ht="12" customHeight="1" x14ac:dyDescent="0.15">
      <c r="B19" s="179"/>
      <c r="C19" s="179"/>
      <c r="D19" s="179"/>
      <c r="G19" s="4"/>
      <c r="K19" s="180"/>
      <c r="L19" s="180"/>
      <c r="M19" s="180"/>
      <c r="N19" s="180"/>
      <c r="O19" s="336"/>
      <c r="P19" s="336"/>
      <c r="Q19" s="336"/>
      <c r="R19" s="336"/>
      <c r="S19" s="325"/>
    </row>
    <row r="20" spans="2:19" ht="13.5" customHeight="1" x14ac:dyDescent="0.15">
      <c r="B20" s="84"/>
      <c r="C20" s="133"/>
      <c r="D20" s="133"/>
      <c r="E20" s="182" t="s">
        <v>316</v>
      </c>
      <c r="F20" s="84"/>
      <c r="G20" s="257"/>
      <c r="H20" s="84"/>
      <c r="I20" s="84"/>
      <c r="K20" s="183"/>
      <c r="L20" s="184"/>
      <c r="M20" s="183"/>
      <c r="N20" s="184"/>
      <c r="O20" s="192"/>
      <c r="P20" s="192"/>
      <c r="Q20" s="192"/>
      <c r="R20" s="192"/>
      <c r="S20" s="325"/>
    </row>
    <row r="21" spans="2:19" ht="4.5" customHeight="1" thickBot="1" x14ac:dyDescent="0.2">
      <c r="B21" s="179"/>
      <c r="C21" s="179"/>
      <c r="D21" s="179"/>
      <c r="G21" s="4"/>
      <c r="K21" s="180"/>
      <c r="L21" s="180"/>
      <c r="M21" s="180"/>
      <c r="N21" s="180"/>
      <c r="O21" s="336"/>
      <c r="P21" s="336"/>
      <c r="Q21" s="336"/>
      <c r="R21" s="336"/>
      <c r="S21" s="337"/>
    </row>
    <row r="22" spans="2:19" ht="27" customHeight="1" x14ac:dyDescent="0.15">
      <c r="B22" s="573" t="s">
        <v>218</v>
      </c>
      <c r="C22" s="574"/>
      <c r="D22" s="574"/>
      <c r="E22" s="185">
        <v>-237</v>
      </c>
      <c r="F22" s="121">
        <v>-256</v>
      </c>
      <c r="G22" s="406">
        <v>-240</v>
      </c>
      <c r="H22" s="186">
        <v>-250</v>
      </c>
      <c r="I22" s="342">
        <v>-133</v>
      </c>
      <c r="J22" s="183"/>
      <c r="K22" s="120">
        <v>-87.333333333333329</v>
      </c>
      <c r="L22" s="472">
        <f>K22-E22</f>
        <v>149.66666666666669</v>
      </c>
      <c r="M22" s="424">
        <v>-230.52380952380952</v>
      </c>
      <c r="N22" s="472">
        <f>M22-F22</f>
        <v>25.476190476190482</v>
      </c>
      <c r="O22" s="426">
        <v>-247.85185185185185</v>
      </c>
      <c r="P22" s="709">
        <f>O22-G22</f>
        <v>-7.8518518518518476</v>
      </c>
      <c r="Q22" s="123">
        <v>-292.33333333333331</v>
      </c>
      <c r="R22" s="332">
        <f>Q22-H22</f>
        <v>-42.333333333333314</v>
      </c>
      <c r="S22" s="591" t="s">
        <v>317</v>
      </c>
    </row>
    <row r="23" spans="2:19" ht="21.75" customHeight="1" x14ac:dyDescent="0.15">
      <c r="B23" s="575" t="s">
        <v>219</v>
      </c>
      <c r="C23" s="576"/>
      <c r="D23" s="577"/>
      <c r="E23" s="581">
        <v>174</v>
      </c>
      <c r="F23" s="583">
        <v>218</v>
      </c>
      <c r="G23" s="585">
        <v>237</v>
      </c>
      <c r="H23" s="587">
        <v>249</v>
      </c>
      <c r="I23" s="589">
        <v>260</v>
      </c>
      <c r="J23" s="193"/>
      <c r="K23" s="594">
        <v>327.66666666666669</v>
      </c>
      <c r="L23" s="567">
        <f>K23-E23</f>
        <v>153.66666666666669</v>
      </c>
      <c r="M23" s="567">
        <v>216.47619047619048</v>
      </c>
      <c r="N23" s="567">
        <f>M23-F23</f>
        <v>-1.5238095238095184</v>
      </c>
      <c r="O23" s="598">
        <v>204.14814814814815</v>
      </c>
      <c r="P23" s="585">
        <f>O23-G23</f>
        <v>-32.851851851851848</v>
      </c>
      <c r="Q23" s="602">
        <v>115.66666666666667</v>
      </c>
      <c r="R23" s="596">
        <f>Q23-H23</f>
        <v>-133.33333333333331</v>
      </c>
      <c r="S23" s="592"/>
    </row>
    <row r="24" spans="2:19" ht="21" customHeight="1" thickBot="1" x14ac:dyDescent="0.2">
      <c r="B24" s="578"/>
      <c r="C24" s="579"/>
      <c r="D24" s="580"/>
      <c r="E24" s="582"/>
      <c r="F24" s="584"/>
      <c r="G24" s="586"/>
      <c r="H24" s="588"/>
      <c r="I24" s="590"/>
      <c r="J24" s="193"/>
      <c r="K24" s="595"/>
      <c r="L24" s="568"/>
      <c r="M24" s="568"/>
      <c r="N24" s="568"/>
      <c r="O24" s="599"/>
      <c r="P24" s="586"/>
      <c r="Q24" s="603"/>
      <c r="R24" s="597">
        <f>Q24-H24</f>
        <v>0</v>
      </c>
      <c r="S24" s="593"/>
    </row>
    <row r="25" spans="2:19" ht="20.25" customHeight="1" x14ac:dyDescent="0.15">
      <c r="B25" s="191"/>
      <c r="C25" s="191"/>
      <c r="D25" s="191"/>
      <c r="E25" s="192"/>
      <c r="F25" s="192"/>
      <c r="G25" s="184"/>
      <c r="H25" s="184"/>
      <c r="I25" s="184"/>
      <c r="J25" s="184"/>
      <c r="K25" s="197"/>
      <c r="L25" s="197"/>
      <c r="M25" s="197"/>
      <c r="N25" s="197"/>
      <c r="O25" s="192"/>
      <c r="P25" s="192" t="s">
        <v>306</v>
      </c>
      <c r="Q25" s="192"/>
      <c r="R25" s="192" t="s">
        <v>306</v>
      </c>
      <c r="S25" s="312"/>
    </row>
    <row r="26" spans="2:19" x14ac:dyDescent="0.15">
      <c r="B26" s="191"/>
      <c r="C26" s="191"/>
      <c r="D26" s="191"/>
      <c r="E26" s="192"/>
      <c r="F26" s="192"/>
      <c r="G26" s="184"/>
      <c r="H26" s="184"/>
      <c r="I26" s="184"/>
      <c r="J26" s="184"/>
      <c r="K26" s="184"/>
      <c r="L26" s="184"/>
      <c r="M26" s="184"/>
      <c r="N26" s="184"/>
      <c r="O26" s="192"/>
      <c r="P26" s="192"/>
      <c r="Q26" s="192"/>
      <c r="R26" s="192"/>
      <c r="S26" s="312"/>
    </row>
    <row r="27" spans="2:19" ht="24.75" customHeight="1" thickBot="1" x14ac:dyDescent="0.2">
      <c r="B27" s="397" t="s">
        <v>158</v>
      </c>
      <c r="C27" s="396"/>
      <c r="D27" s="396"/>
      <c r="E27" s="392"/>
      <c r="F27" s="392"/>
      <c r="G27" s="392"/>
      <c r="H27" s="392"/>
      <c r="I27" s="214"/>
      <c r="J27" s="184"/>
      <c r="K27" s="214"/>
      <c r="L27" s="214"/>
      <c r="M27" s="214"/>
      <c r="N27" s="214"/>
      <c r="O27" s="393"/>
      <c r="P27" s="393"/>
      <c r="Q27" s="393"/>
      <c r="R27" s="393"/>
      <c r="S27" s="394" t="s">
        <v>159</v>
      </c>
    </row>
    <row r="28" spans="2:19" ht="18.75" customHeight="1" thickBot="1" x14ac:dyDescent="0.2">
      <c r="B28" s="390"/>
      <c r="C28" s="391"/>
      <c r="D28" s="92"/>
      <c r="E28" s="93" t="s">
        <v>8</v>
      </c>
      <c r="F28" s="415" t="s">
        <v>9</v>
      </c>
      <c r="G28" s="402" t="s">
        <v>10</v>
      </c>
      <c r="H28" s="95" t="s">
        <v>11</v>
      </c>
      <c r="I28" s="338" t="s">
        <v>12</v>
      </c>
      <c r="J28" s="191"/>
      <c r="K28" s="716" t="s">
        <v>223</v>
      </c>
      <c r="L28" s="434" t="s">
        <v>342</v>
      </c>
      <c r="M28" s="471" t="s">
        <v>161</v>
      </c>
      <c r="N28" s="434" t="s">
        <v>342</v>
      </c>
      <c r="O28" s="471" t="s">
        <v>201</v>
      </c>
      <c r="P28" s="717" t="s">
        <v>342</v>
      </c>
      <c r="Q28" s="713" t="s">
        <v>318</v>
      </c>
      <c r="R28" s="435" t="s">
        <v>342</v>
      </c>
      <c r="S28" s="347" t="s">
        <v>202</v>
      </c>
    </row>
    <row r="29" spans="2:19" ht="18.75" customHeight="1" x14ac:dyDescent="0.15">
      <c r="B29" s="569" t="s">
        <v>319</v>
      </c>
      <c r="C29" s="570"/>
      <c r="D29" s="571"/>
      <c r="E29" s="413">
        <v>53</v>
      </c>
      <c r="F29" s="413">
        <v>53</v>
      </c>
      <c r="G29" s="414">
        <v>54</v>
      </c>
      <c r="H29" s="427">
        <v>54</v>
      </c>
      <c r="I29" s="428">
        <v>54</v>
      </c>
      <c r="J29" s="395"/>
      <c r="K29" s="718">
        <v>53</v>
      </c>
      <c r="L29" s="429">
        <f>K29/E29</f>
        <v>1</v>
      </c>
      <c r="M29" s="430">
        <v>124</v>
      </c>
      <c r="N29" s="429">
        <f>M29/F29</f>
        <v>2.3396226415094339</v>
      </c>
      <c r="O29" s="430">
        <v>74</v>
      </c>
      <c r="P29" s="719">
        <f>O29/G29</f>
        <v>1.3703703703703705</v>
      </c>
      <c r="Q29" s="714">
        <v>113</v>
      </c>
      <c r="R29" s="432">
        <f>Q29/H29</f>
        <v>2.0925925925925926</v>
      </c>
      <c r="S29" s="431" t="s">
        <v>320</v>
      </c>
    </row>
    <row r="30" spans="2:19" ht="18.75" customHeight="1" thickBot="1" x14ac:dyDescent="0.2">
      <c r="B30" s="564" t="s">
        <v>121</v>
      </c>
      <c r="C30" s="565"/>
      <c r="D30" s="566"/>
      <c r="E30" s="411">
        <v>61</v>
      </c>
      <c r="F30" s="411">
        <v>61</v>
      </c>
      <c r="G30" s="412">
        <v>63</v>
      </c>
      <c r="H30" s="416">
        <v>63</v>
      </c>
      <c r="I30" s="417">
        <v>63</v>
      </c>
      <c r="J30" s="395"/>
      <c r="K30" s="720">
        <v>59</v>
      </c>
      <c r="L30" s="410">
        <f>K30/E30</f>
        <v>0.96721311475409832</v>
      </c>
      <c r="M30" s="442">
        <v>112</v>
      </c>
      <c r="N30" s="410">
        <f>M30/F30</f>
        <v>1.8360655737704918</v>
      </c>
      <c r="O30" s="408">
        <v>128</v>
      </c>
      <c r="P30" s="721">
        <f>O30/G30</f>
        <v>2.0317460317460316</v>
      </c>
      <c r="Q30" s="715">
        <v>126</v>
      </c>
      <c r="R30" s="433">
        <f>Q30/H30</f>
        <v>2</v>
      </c>
      <c r="S30" s="409" t="s">
        <v>321</v>
      </c>
    </row>
    <row r="31" spans="2:19" x14ac:dyDescent="0.15">
      <c r="B31" s="191"/>
      <c r="C31" s="191"/>
      <c r="D31" s="191"/>
      <c r="E31" s="192"/>
      <c r="F31" s="192"/>
      <c r="G31" s="184"/>
      <c r="H31" s="184"/>
      <c r="I31" s="184"/>
      <c r="J31" s="184"/>
      <c r="K31" s="184"/>
      <c r="L31" s="184"/>
      <c r="M31" s="184"/>
      <c r="N31" s="184"/>
      <c r="O31" s="192"/>
      <c r="P31" s="192"/>
      <c r="Q31" s="192"/>
      <c r="R31" s="192"/>
      <c r="S31" s="311"/>
    </row>
    <row r="32" spans="2:19" ht="14.25" thickBot="1" x14ac:dyDescent="0.2">
      <c r="B32" s="191"/>
      <c r="C32" s="191"/>
      <c r="D32" s="191"/>
      <c r="E32" s="192"/>
      <c r="F32" s="192"/>
      <c r="G32" s="184"/>
      <c r="H32" s="184"/>
      <c r="I32" s="184"/>
      <c r="J32" s="184"/>
      <c r="K32" s="221"/>
      <c r="L32" s="221"/>
      <c r="M32" s="221"/>
      <c r="N32" s="184"/>
      <c r="O32" s="192"/>
      <c r="P32" s="192"/>
      <c r="Q32" s="192"/>
      <c r="R32" s="192"/>
      <c r="S32" s="312"/>
    </row>
    <row r="33" spans="2:19" ht="18" customHeight="1" x14ac:dyDescent="0.15">
      <c r="B33" s="327" t="s">
        <v>42</v>
      </c>
      <c r="C33" s="328"/>
      <c r="D33" s="223"/>
      <c r="E33" s="224">
        <v>326</v>
      </c>
      <c r="F33" s="225">
        <v>162</v>
      </c>
      <c r="G33" s="708">
        <v>477</v>
      </c>
      <c r="H33" s="226">
        <v>268</v>
      </c>
      <c r="I33" s="343">
        <v>147</v>
      </c>
      <c r="K33" s="117">
        <v>251</v>
      </c>
      <c r="L33" s="472">
        <f>K33-E33</f>
        <v>-75</v>
      </c>
      <c r="M33" s="424">
        <v>102</v>
      </c>
      <c r="N33" s="425">
        <f>M33-F33</f>
        <v>-60</v>
      </c>
      <c r="O33" s="426">
        <v>105</v>
      </c>
      <c r="P33" s="709">
        <f>O33-G33</f>
        <v>-372</v>
      </c>
      <c r="Q33" s="123">
        <v>232</v>
      </c>
      <c r="R33" s="333">
        <f>Q33-H33</f>
        <v>-36</v>
      </c>
      <c r="S33" s="449"/>
    </row>
    <row r="34" spans="2:19" ht="18" customHeight="1" x14ac:dyDescent="0.15">
      <c r="B34" s="168"/>
      <c r="C34" s="141" t="s">
        <v>43</v>
      </c>
      <c r="D34" s="231"/>
      <c r="E34" s="58">
        <v>305</v>
      </c>
      <c r="F34" s="232">
        <v>140</v>
      </c>
      <c r="G34" s="35">
        <v>455</v>
      </c>
      <c r="H34" s="233">
        <v>245</v>
      </c>
      <c r="I34" s="344">
        <v>123</v>
      </c>
      <c r="K34" s="134">
        <v>230</v>
      </c>
      <c r="L34" s="467">
        <f>K34-E34</f>
        <v>-75</v>
      </c>
      <c r="M34" s="418">
        <v>75</v>
      </c>
      <c r="N34" s="419">
        <f>M34-F34</f>
        <v>-65</v>
      </c>
      <c r="O34" s="420">
        <v>75</v>
      </c>
      <c r="P34" s="469">
        <f>O34-G34</f>
        <v>-380</v>
      </c>
      <c r="Q34" s="139">
        <v>200</v>
      </c>
      <c r="R34" s="329">
        <f>Q34-H34</f>
        <v>-45</v>
      </c>
      <c r="S34" s="450" t="s">
        <v>88</v>
      </c>
    </row>
    <row r="35" spans="2:19" ht="18" customHeight="1" thickBot="1" x14ac:dyDescent="0.2">
      <c r="B35" s="168"/>
      <c r="C35" s="126" t="s">
        <v>44</v>
      </c>
      <c r="D35" s="237"/>
      <c r="E35" s="238">
        <v>21</v>
      </c>
      <c r="F35" s="239">
        <v>22</v>
      </c>
      <c r="G35" s="64">
        <v>22</v>
      </c>
      <c r="H35" s="240">
        <v>23</v>
      </c>
      <c r="I35" s="345">
        <v>24</v>
      </c>
      <c r="K35" s="156">
        <v>21</v>
      </c>
      <c r="L35" s="468">
        <f>K35-E35</f>
        <v>0</v>
      </c>
      <c r="M35" s="421">
        <v>27</v>
      </c>
      <c r="N35" s="422">
        <f>M35-F35</f>
        <v>5</v>
      </c>
      <c r="O35" s="423">
        <v>30</v>
      </c>
      <c r="P35" s="470">
        <f>O35-G35</f>
        <v>8</v>
      </c>
      <c r="Q35" s="146">
        <v>32</v>
      </c>
      <c r="R35" s="330">
        <f>Q35-H35</f>
        <v>9</v>
      </c>
      <c r="S35" s="451"/>
    </row>
    <row r="36" spans="2:19" ht="18" customHeight="1" x14ac:dyDescent="0.15">
      <c r="B36" s="327" t="s">
        <v>45</v>
      </c>
      <c r="C36" s="328"/>
      <c r="D36" s="247"/>
      <c r="E36" s="224">
        <v>800</v>
      </c>
      <c r="F36" s="225">
        <v>387</v>
      </c>
      <c r="G36" s="708">
        <v>966</v>
      </c>
      <c r="H36" s="226">
        <v>628</v>
      </c>
      <c r="I36" s="343">
        <v>374</v>
      </c>
      <c r="K36" s="117">
        <v>575</v>
      </c>
      <c r="L36" s="472">
        <f>K36-E36</f>
        <v>-225</v>
      </c>
      <c r="M36" s="424">
        <v>213</v>
      </c>
      <c r="N36" s="710">
        <f>M36-F36</f>
        <v>-174</v>
      </c>
      <c r="O36" s="426">
        <v>327</v>
      </c>
      <c r="P36" s="709">
        <f>O36-G36</f>
        <v>-639</v>
      </c>
      <c r="Q36" s="123">
        <v>540</v>
      </c>
      <c r="R36" s="333">
        <f>Q36-H36</f>
        <v>-88</v>
      </c>
      <c r="S36" s="449"/>
    </row>
    <row r="37" spans="2:19" ht="18" customHeight="1" x14ac:dyDescent="0.15">
      <c r="B37" s="168"/>
      <c r="C37" s="141" t="s">
        <v>46</v>
      </c>
      <c r="D37" s="231"/>
      <c r="E37" s="58">
        <v>757</v>
      </c>
      <c r="F37" s="232">
        <v>343</v>
      </c>
      <c r="G37" s="35">
        <v>922</v>
      </c>
      <c r="H37" s="233">
        <v>583</v>
      </c>
      <c r="I37" s="344">
        <v>327</v>
      </c>
      <c r="K37" s="134">
        <v>532</v>
      </c>
      <c r="L37" s="467">
        <f>K37-E37</f>
        <v>-225</v>
      </c>
      <c r="M37" s="418">
        <v>158</v>
      </c>
      <c r="N37" s="711">
        <f>M37-F37</f>
        <v>-185</v>
      </c>
      <c r="O37" s="420">
        <v>268</v>
      </c>
      <c r="P37" s="469">
        <f>O37-G37</f>
        <v>-654</v>
      </c>
      <c r="Q37" s="139">
        <v>477</v>
      </c>
      <c r="R37" s="329">
        <f>Q37-H37</f>
        <v>-106</v>
      </c>
      <c r="S37" s="450" t="s">
        <v>89</v>
      </c>
    </row>
    <row r="38" spans="2:19" ht="18" customHeight="1" thickBot="1" x14ac:dyDescent="0.2">
      <c r="B38" s="176"/>
      <c r="C38" s="149" t="s">
        <v>47</v>
      </c>
      <c r="D38" s="249"/>
      <c r="E38" s="68">
        <v>43</v>
      </c>
      <c r="F38" s="250">
        <v>44</v>
      </c>
      <c r="G38" s="15">
        <v>45</v>
      </c>
      <c r="H38" s="251">
        <v>46</v>
      </c>
      <c r="I38" s="346">
        <v>47</v>
      </c>
      <c r="K38" s="156">
        <v>43</v>
      </c>
      <c r="L38" s="468">
        <f>K38-E38</f>
        <v>0</v>
      </c>
      <c r="M38" s="421">
        <v>55</v>
      </c>
      <c r="N38" s="422">
        <f>M38-F38</f>
        <v>11</v>
      </c>
      <c r="O38" s="423">
        <v>59</v>
      </c>
      <c r="P38" s="470">
        <f>O38-G38</f>
        <v>14</v>
      </c>
      <c r="Q38" s="76">
        <v>63</v>
      </c>
      <c r="R38" s="331">
        <f>Q38-H38</f>
        <v>17</v>
      </c>
      <c r="S38" s="452"/>
    </row>
    <row r="39" spans="2:19" ht="18" customHeight="1" x14ac:dyDescent="0.15">
      <c r="B39" s="133"/>
      <c r="C39" s="133"/>
      <c r="D39" s="133"/>
      <c r="E39" s="257"/>
      <c r="F39" s="84"/>
      <c r="G39" s="84"/>
      <c r="H39" s="84"/>
      <c r="I39" s="84"/>
      <c r="K39" s="183"/>
      <c r="L39" s="184"/>
      <c r="M39" s="183"/>
      <c r="N39" s="184"/>
      <c r="O39" s="192"/>
      <c r="P39" s="192"/>
      <c r="Q39" s="192"/>
      <c r="R39" s="192"/>
    </row>
  </sheetData>
  <mergeCells count="21">
    <mergeCell ref="S22:S24"/>
    <mergeCell ref="N23:N24"/>
    <mergeCell ref="R23:R24"/>
    <mergeCell ref="O23:O24"/>
    <mergeCell ref="P23:P24"/>
    <mergeCell ref="Q23:Q24"/>
    <mergeCell ref="K23:K24"/>
    <mergeCell ref="L23:L24"/>
    <mergeCell ref="E5:I5"/>
    <mergeCell ref="B13:D13"/>
    <mergeCell ref="B22:D22"/>
    <mergeCell ref="B23:D24"/>
    <mergeCell ref="E23:E24"/>
    <mergeCell ref="F23:F24"/>
    <mergeCell ref="G23:G24"/>
    <mergeCell ref="H23:H24"/>
    <mergeCell ref="I23:I24"/>
    <mergeCell ref="B7:D7"/>
    <mergeCell ref="B30:D30"/>
    <mergeCell ref="M23:M24"/>
    <mergeCell ref="B29:D29"/>
  </mergeCells>
  <phoneticPr fontId="1"/>
  <pageMargins left="0.70866141732283472" right="0.70866141732283472" top="0.74803149606299213" bottom="0.74803149606299213" header="0.31496062992125984" footer="0.31496062992125984"/>
  <pageSetup paperSize="9" scale="74" firstPageNumber="7" orientation="landscape" useFirstPageNumber="1" r:id="rId1"/>
  <headerFooter alignWithMargins="0">
    <oddFooter>&amp;C― &amp;P ―</oddFooter>
  </headerFooter>
  <rowBreaks count="1" manualBreakCount="1">
    <brk id="38" max="4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S42"/>
  <sheetViews>
    <sheetView view="pageBreakPreview" topLeftCell="A22" zoomScaleNormal="100" zoomScaleSheetLayoutView="100" workbookViewId="0"/>
  </sheetViews>
  <sheetFormatPr defaultRowHeight="13.5" x14ac:dyDescent="0.15"/>
  <cols>
    <col min="1" max="1" width="3.5" style="11" customWidth="1"/>
    <col min="2" max="3" width="2.125" style="11" customWidth="1"/>
    <col min="4" max="4" width="16.625" style="11" customWidth="1"/>
    <col min="5" max="5" width="9.125" style="11" customWidth="1"/>
    <col min="6" max="9" width="8" style="11" bestFit="1" customWidth="1"/>
    <col min="10" max="10" width="1.875" style="11" customWidth="1"/>
    <col min="11" max="12" width="2.125" style="11" hidden="1" customWidth="1"/>
    <col min="13" max="13" width="16.625" style="11" hidden="1" customWidth="1"/>
    <col min="14" max="14" width="10.625" style="11" hidden="1" customWidth="1"/>
    <col min="15" max="16" width="7.625" style="11" hidden="1" customWidth="1"/>
    <col min="17" max="17" width="6.625" style="11" hidden="1" customWidth="1"/>
    <col min="18" max="19" width="2.125" style="11" hidden="1" customWidth="1"/>
    <col min="20" max="20" width="15.125" style="11" hidden="1" customWidth="1"/>
    <col min="21" max="22" width="8.625" style="11" hidden="1" customWidth="1"/>
    <col min="23" max="23" width="8.625" style="11" customWidth="1"/>
    <col min="24" max="24" width="4.125" style="11" customWidth="1"/>
    <col min="25" max="25" width="4.625" style="11" customWidth="1"/>
    <col min="26" max="26" width="2.5" style="11" hidden="1" customWidth="1"/>
    <col min="27" max="28" width="2.125" style="11" hidden="1" customWidth="1"/>
    <col min="29" max="29" width="15.125" style="11" hidden="1" customWidth="1"/>
    <col min="30" max="31" width="8.625" style="11" hidden="1" customWidth="1"/>
    <col min="32" max="32" width="8.625" style="11" customWidth="1"/>
    <col min="33" max="33" width="4.125" style="11" customWidth="1"/>
    <col min="34" max="34" width="4.625" style="11" customWidth="1"/>
    <col min="35" max="35" width="2.5" style="11" hidden="1" customWidth="1"/>
    <col min="36" max="37" width="2.125" style="11" hidden="1" customWidth="1"/>
    <col min="38" max="38" width="15.125" style="11" hidden="1" customWidth="1"/>
    <col min="39" max="40" width="8.625" style="11" hidden="1" customWidth="1"/>
    <col min="41" max="41" width="8.625" style="11" customWidth="1"/>
    <col min="42" max="42" width="4.125" style="11" customWidth="1"/>
    <col min="43" max="43" width="4.625" style="11" customWidth="1"/>
    <col min="44" max="44" width="29.375" style="11" customWidth="1"/>
    <col min="45" max="45" width="31.875" style="11" customWidth="1"/>
    <col min="46" max="46" width="2.125" style="11" customWidth="1"/>
    <col min="47" max="47" width="5.625" style="11" customWidth="1"/>
    <col min="48" max="50" width="8.625" style="11" customWidth="1"/>
    <col min="51" max="52" width="6.125" style="11" customWidth="1"/>
    <col min="53" max="16384" width="9" style="11"/>
  </cols>
  <sheetData>
    <row r="1" spans="1:45" ht="18" customHeight="1" x14ac:dyDescent="0.15">
      <c r="A1" s="77" t="s">
        <v>0</v>
      </c>
    </row>
    <row r="2" spans="1:45" ht="11.25" customHeight="1" x14ac:dyDescent="0.15">
      <c r="AE2" s="11" t="s">
        <v>93</v>
      </c>
      <c r="AF2" s="11" t="s">
        <v>93</v>
      </c>
    </row>
    <row r="3" spans="1:45" ht="18.75" customHeight="1" x14ac:dyDescent="0.15">
      <c r="A3" s="12" t="s">
        <v>79</v>
      </c>
      <c r="AF3" s="11" t="s">
        <v>198</v>
      </c>
      <c r="AG3" s="11" t="s">
        <v>198</v>
      </c>
      <c r="AO3" s="11" t="s">
        <v>198</v>
      </c>
      <c r="AR3" s="88" t="s">
        <v>80</v>
      </c>
    </row>
    <row r="4" spans="1:45" ht="9" customHeight="1" x14ac:dyDescent="0.15"/>
    <row r="5" spans="1:45" ht="14.25" thickBot="1" x14ac:dyDescent="0.2">
      <c r="B5" s="11" t="s">
        <v>81</v>
      </c>
      <c r="E5" s="572" t="s">
        <v>110</v>
      </c>
      <c r="F5" s="572"/>
      <c r="G5" s="572"/>
      <c r="H5" s="572"/>
      <c r="I5" s="572"/>
      <c r="J5" s="89"/>
      <c r="K5" s="11" t="s">
        <v>48</v>
      </c>
      <c r="O5" s="691"/>
      <c r="P5" s="691"/>
      <c r="Q5" s="89"/>
      <c r="R5" s="11" t="s">
        <v>48</v>
      </c>
      <c r="W5" s="13" t="s">
        <v>105</v>
      </c>
      <c r="X5" s="13"/>
      <c r="Y5" s="13"/>
      <c r="AA5" s="11" t="s">
        <v>97</v>
      </c>
      <c r="AF5" s="11" t="s">
        <v>93</v>
      </c>
      <c r="AG5" s="13"/>
      <c r="AH5" s="13"/>
      <c r="AI5" s="90"/>
      <c r="AJ5" s="11" t="s">
        <v>222</v>
      </c>
      <c r="AK5" s="90"/>
      <c r="AL5" s="90"/>
      <c r="AM5" s="90"/>
      <c r="AN5" s="90" t="s">
        <v>93</v>
      </c>
      <c r="AO5" s="11" t="s">
        <v>93</v>
      </c>
      <c r="AP5" s="90"/>
      <c r="AQ5" s="90"/>
      <c r="AR5" s="11" t="s">
        <v>93</v>
      </c>
      <c r="AS5" s="11" t="s">
        <v>198</v>
      </c>
    </row>
    <row r="6" spans="1:45" ht="18" customHeight="1" thickBot="1" x14ac:dyDescent="0.2">
      <c r="B6" s="91"/>
      <c r="C6" s="92"/>
      <c r="D6" s="92"/>
      <c r="E6" s="93" t="s">
        <v>8</v>
      </c>
      <c r="F6" s="94" t="s">
        <v>9</v>
      </c>
      <c r="G6" s="95" t="s">
        <v>10</v>
      </c>
      <c r="H6" s="96" t="s">
        <v>11</v>
      </c>
      <c r="I6" s="97" t="s">
        <v>12</v>
      </c>
      <c r="J6" s="98"/>
      <c r="K6" s="91"/>
      <c r="L6" s="92"/>
      <c r="M6" s="92"/>
      <c r="N6" s="99" t="s">
        <v>73</v>
      </c>
      <c r="O6" s="692" t="s">
        <v>51</v>
      </c>
      <c r="P6" s="693"/>
      <c r="Q6" s="98"/>
      <c r="R6" s="91"/>
      <c r="S6" s="92"/>
      <c r="T6" s="92"/>
      <c r="U6" s="99" t="s">
        <v>49</v>
      </c>
      <c r="V6" s="100" t="s">
        <v>50</v>
      </c>
      <c r="W6" s="101" t="s">
        <v>223</v>
      </c>
      <c r="X6" s="604" t="s">
        <v>51</v>
      </c>
      <c r="Y6" s="605"/>
      <c r="AA6" s="91"/>
      <c r="AB6" s="92"/>
      <c r="AC6" s="92"/>
      <c r="AD6" s="102" t="s">
        <v>49</v>
      </c>
      <c r="AE6" s="103" t="s">
        <v>50</v>
      </c>
      <c r="AF6" s="102" t="s">
        <v>98</v>
      </c>
      <c r="AG6" s="606" t="s">
        <v>51</v>
      </c>
      <c r="AH6" s="607"/>
      <c r="AI6" s="104"/>
      <c r="AJ6" s="91"/>
      <c r="AK6" s="92"/>
      <c r="AL6" s="92"/>
      <c r="AM6" s="105" t="s">
        <v>49</v>
      </c>
      <c r="AN6" s="106" t="s">
        <v>50</v>
      </c>
      <c r="AO6" s="107" t="s">
        <v>199</v>
      </c>
      <c r="AP6" s="608" t="s">
        <v>51</v>
      </c>
      <c r="AQ6" s="609"/>
      <c r="AR6" s="108" t="s">
        <v>82</v>
      </c>
      <c r="AS6" s="14" t="s">
        <v>229</v>
      </c>
    </row>
    <row r="7" spans="1:45" ht="18" customHeight="1" x14ac:dyDescent="0.15">
      <c r="B7" s="562" t="s">
        <v>215</v>
      </c>
      <c r="C7" s="563"/>
      <c r="D7" s="563"/>
      <c r="E7" s="109">
        <v>1835</v>
      </c>
      <c r="F7" s="110">
        <v>1836</v>
      </c>
      <c r="G7" s="111">
        <v>1834</v>
      </c>
      <c r="H7" s="112">
        <v>1839</v>
      </c>
      <c r="I7" s="113">
        <v>1843</v>
      </c>
      <c r="J7" s="114"/>
      <c r="K7" s="115" t="s">
        <v>28</v>
      </c>
      <c r="L7" s="116"/>
      <c r="M7" s="116"/>
      <c r="N7" s="117">
        <f>N8+N12</f>
        <v>772</v>
      </c>
      <c r="O7" s="610">
        <f>O8+O12</f>
        <v>-1063</v>
      </c>
      <c r="P7" s="611"/>
      <c r="Q7" s="114"/>
      <c r="R7" s="115" t="s">
        <v>28</v>
      </c>
      <c r="S7" s="116"/>
      <c r="T7" s="116"/>
      <c r="U7" s="117">
        <f>U8+U12</f>
        <v>132</v>
      </c>
      <c r="V7" s="118">
        <f>V8+V12</f>
        <v>1668</v>
      </c>
      <c r="W7" s="119">
        <f t="shared" ref="W7:W18" si="0">U7+V7</f>
        <v>1800</v>
      </c>
      <c r="X7" s="610">
        <f t="shared" ref="X7:X18" si="1">W7-E7</f>
        <v>-35</v>
      </c>
      <c r="Y7" s="611"/>
      <c r="AA7" s="115" t="s">
        <v>28</v>
      </c>
      <c r="AB7" s="116"/>
      <c r="AC7" s="116"/>
      <c r="AD7" s="120">
        <f>AD8+AD12</f>
        <v>137</v>
      </c>
      <c r="AE7" s="121">
        <f>AE8+AE12</f>
        <v>1715</v>
      </c>
      <c r="AF7" s="120">
        <f t="shared" ref="AF7:AF18" si="2">AD7+AE7</f>
        <v>1852</v>
      </c>
      <c r="AG7" s="583">
        <f t="shared" ref="AG7:AG18" si="3">AF7-F7</f>
        <v>16</v>
      </c>
      <c r="AH7" s="612"/>
      <c r="AI7" s="122"/>
      <c r="AJ7" s="115" t="s">
        <v>28</v>
      </c>
      <c r="AK7" s="116"/>
      <c r="AL7" s="116"/>
      <c r="AM7" s="117">
        <f>AM8+AM12</f>
        <v>281</v>
      </c>
      <c r="AN7" s="118">
        <f>AN8+AN12</f>
        <v>1765</v>
      </c>
      <c r="AO7" s="123">
        <f t="shared" ref="AO7:AO18" si="4">AM7+AN7</f>
        <v>2046</v>
      </c>
      <c r="AP7" s="613">
        <f t="shared" ref="AP7:AP18" si="5">AO7-G7</f>
        <v>212</v>
      </c>
      <c r="AQ7" s="614"/>
      <c r="AR7" s="124"/>
    </row>
    <row r="8" spans="1:45" ht="18" customHeight="1" x14ac:dyDescent="0.15">
      <c r="B8" s="125"/>
      <c r="C8" s="126" t="s">
        <v>29</v>
      </c>
      <c r="D8" s="127"/>
      <c r="E8" s="128">
        <v>1673</v>
      </c>
      <c r="F8" s="129">
        <v>1674</v>
      </c>
      <c r="G8" s="130">
        <v>1676</v>
      </c>
      <c r="H8" s="131">
        <v>1677</v>
      </c>
      <c r="I8" s="132">
        <v>1679</v>
      </c>
      <c r="J8" s="114"/>
      <c r="K8" s="125"/>
      <c r="L8" s="133" t="s">
        <v>29</v>
      </c>
      <c r="M8" s="127"/>
      <c r="N8" s="134">
        <f>N9+N10+N11</f>
        <v>0</v>
      </c>
      <c r="O8" s="567">
        <f>O9+O10+O11</f>
        <v>-1673</v>
      </c>
      <c r="P8" s="615"/>
      <c r="Q8" s="114"/>
      <c r="R8" s="125"/>
      <c r="S8" s="133" t="s">
        <v>29</v>
      </c>
      <c r="T8" s="127"/>
      <c r="U8" s="134">
        <f>U9+U10+U11</f>
        <v>0</v>
      </c>
      <c r="V8" s="135">
        <f>SUM(V9:V11)</f>
        <v>1650</v>
      </c>
      <c r="W8" s="136">
        <f t="shared" si="0"/>
        <v>1650</v>
      </c>
      <c r="X8" s="567">
        <f t="shared" si="1"/>
        <v>-23</v>
      </c>
      <c r="Y8" s="615"/>
      <c r="AA8" s="125"/>
      <c r="AB8" s="133" t="s">
        <v>29</v>
      </c>
      <c r="AC8" s="127"/>
      <c r="AD8" s="137">
        <f>AD9+AD10+AD11</f>
        <v>0</v>
      </c>
      <c r="AE8" s="138">
        <f>SUM(AE9:AE11)</f>
        <v>1694</v>
      </c>
      <c r="AF8" s="137">
        <f t="shared" si="2"/>
        <v>1694</v>
      </c>
      <c r="AG8" s="583">
        <f t="shared" si="3"/>
        <v>20</v>
      </c>
      <c r="AH8" s="612"/>
      <c r="AI8" s="122"/>
      <c r="AJ8" s="125"/>
      <c r="AK8" s="133" t="s">
        <v>29</v>
      </c>
      <c r="AL8" s="127"/>
      <c r="AM8" s="134">
        <f>AM9+AM10+AM11</f>
        <v>0</v>
      </c>
      <c r="AN8" s="135">
        <f>SUM(AN9:AN11)</f>
        <v>1740</v>
      </c>
      <c r="AO8" s="139">
        <f t="shared" si="4"/>
        <v>1740</v>
      </c>
      <c r="AP8" s="613">
        <f t="shared" si="5"/>
        <v>64</v>
      </c>
      <c r="AQ8" s="614"/>
      <c r="AR8" s="140"/>
    </row>
    <row r="9" spans="1:45" ht="18" customHeight="1" x14ac:dyDescent="0.15">
      <c r="B9" s="125"/>
      <c r="C9" s="133"/>
      <c r="D9" s="141" t="s">
        <v>30</v>
      </c>
      <c r="E9" s="128">
        <v>239</v>
      </c>
      <c r="F9" s="129">
        <v>241</v>
      </c>
      <c r="G9" s="130">
        <v>242</v>
      </c>
      <c r="H9" s="131">
        <v>244</v>
      </c>
      <c r="I9" s="132">
        <v>245</v>
      </c>
      <c r="J9" s="114"/>
      <c r="K9" s="125"/>
      <c r="L9" s="133"/>
      <c r="M9" s="141" t="s">
        <v>30</v>
      </c>
      <c r="N9" s="134">
        <v>0</v>
      </c>
      <c r="O9" s="567">
        <f>N9-E9</f>
        <v>-239</v>
      </c>
      <c r="P9" s="615"/>
      <c r="Q9" s="114"/>
      <c r="R9" s="125"/>
      <c r="S9" s="133"/>
      <c r="T9" s="141" t="s">
        <v>30</v>
      </c>
      <c r="U9" s="134">
        <v>0</v>
      </c>
      <c r="V9" s="135">
        <f>INT(211*1.05)</f>
        <v>221</v>
      </c>
      <c r="W9" s="136">
        <f t="shared" si="0"/>
        <v>221</v>
      </c>
      <c r="X9" s="567">
        <f t="shared" si="1"/>
        <v>-18</v>
      </c>
      <c r="Y9" s="615"/>
      <c r="AA9" s="125"/>
      <c r="AB9" s="133"/>
      <c r="AC9" s="141" t="s">
        <v>30</v>
      </c>
      <c r="AD9" s="137">
        <v>0</v>
      </c>
      <c r="AE9" s="138">
        <f>INT(232*1)</f>
        <v>232</v>
      </c>
      <c r="AF9" s="137">
        <f t="shared" si="2"/>
        <v>232</v>
      </c>
      <c r="AG9" s="583">
        <f t="shared" si="3"/>
        <v>-9</v>
      </c>
      <c r="AH9" s="612"/>
      <c r="AI9" s="122"/>
      <c r="AJ9" s="125"/>
      <c r="AK9" s="133"/>
      <c r="AL9" s="141" t="s">
        <v>30</v>
      </c>
      <c r="AM9" s="142">
        <v>0</v>
      </c>
      <c r="AN9" s="143">
        <f>INT(222*1.08)</f>
        <v>239</v>
      </c>
      <c r="AO9" s="139">
        <f t="shared" si="4"/>
        <v>239</v>
      </c>
      <c r="AP9" s="613">
        <f t="shared" si="5"/>
        <v>-3</v>
      </c>
      <c r="AQ9" s="614"/>
      <c r="AR9" s="144" t="s">
        <v>83</v>
      </c>
    </row>
    <row r="10" spans="1:45" ht="18" customHeight="1" x14ac:dyDescent="0.15">
      <c r="B10" s="125"/>
      <c r="C10" s="133"/>
      <c r="D10" s="141" t="s">
        <v>31</v>
      </c>
      <c r="E10" s="128">
        <v>1057</v>
      </c>
      <c r="F10" s="129">
        <v>1057</v>
      </c>
      <c r="G10" s="130">
        <v>1057</v>
      </c>
      <c r="H10" s="131">
        <v>1057</v>
      </c>
      <c r="I10" s="132">
        <v>1057</v>
      </c>
      <c r="J10" s="114"/>
      <c r="K10" s="125"/>
      <c r="L10" s="133"/>
      <c r="M10" s="141" t="s">
        <v>31</v>
      </c>
      <c r="N10" s="134">
        <v>0</v>
      </c>
      <c r="O10" s="567">
        <f>N10-E10</f>
        <v>-1057</v>
      </c>
      <c r="P10" s="615"/>
      <c r="Q10" s="114"/>
      <c r="R10" s="125"/>
      <c r="S10" s="133"/>
      <c r="T10" s="141" t="s">
        <v>31</v>
      </c>
      <c r="U10" s="134">
        <v>0</v>
      </c>
      <c r="V10" s="135">
        <f>INT(990*1.05)</f>
        <v>1039</v>
      </c>
      <c r="W10" s="136">
        <f t="shared" si="0"/>
        <v>1039</v>
      </c>
      <c r="X10" s="567">
        <f t="shared" si="1"/>
        <v>-18</v>
      </c>
      <c r="Y10" s="615"/>
      <c r="AA10" s="125"/>
      <c r="AB10" s="133"/>
      <c r="AC10" s="141" t="s">
        <v>31</v>
      </c>
      <c r="AD10" s="137">
        <v>0</v>
      </c>
      <c r="AE10" s="138">
        <f>INT(1032*1)</f>
        <v>1032</v>
      </c>
      <c r="AF10" s="137">
        <f t="shared" si="2"/>
        <v>1032</v>
      </c>
      <c r="AG10" s="583">
        <f t="shared" si="3"/>
        <v>-25</v>
      </c>
      <c r="AH10" s="612"/>
      <c r="AI10" s="122"/>
      <c r="AJ10" s="125"/>
      <c r="AK10" s="133"/>
      <c r="AL10" s="141" t="s">
        <v>31</v>
      </c>
      <c r="AM10" s="142">
        <v>0</v>
      </c>
      <c r="AN10" s="143">
        <f>INT(973*1.08)</f>
        <v>1050</v>
      </c>
      <c r="AO10" s="139">
        <f t="shared" si="4"/>
        <v>1050</v>
      </c>
      <c r="AP10" s="613">
        <f t="shared" si="5"/>
        <v>-7</v>
      </c>
      <c r="AQ10" s="614"/>
      <c r="AR10" s="144" t="s">
        <v>84</v>
      </c>
    </row>
    <row r="11" spans="1:45" ht="18" customHeight="1" thickBot="1" x14ac:dyDescent="0.2">
      <c r="B11" s="125"/>
      <c r="C11" s="133"/>
      <c r="D11" s="126" t="s">
        <v>32</v>
      </c>
      <c r="E11" s="128">
        <v>377</v>
      </c>
      <c r="F11" s="129">
        <v>377</v>
      </c>
      <c r="G11" s="130">
        <v>377</v>
      </c>
      <c r="H11" s="131">
        <v>377</v>
      </c>
      <c r="I11" s="132">
        <v>377</v>
      </c>
      <c r="J11" s="114"/>
      <c r="K11" s="125"/>
      <c r="L11" s="133"/>
      <c r="M11" s="126" t="s">
        <v>32</v>
      </c>
      <c r="N11" s="134">
        <v>0</v>
      </c>
      <c r="O11" s="567">
        <f>N11-E11</f>
        <v>-377</v>
      </c>
      <c r="P11" s="615"/>
      <c r="Q11" s="114"/>
      <c r="R11" s="125"/>
      <c r="S11" s="133"/>
      <c r="T11" s="126" t="s">
        <v>32</v>
      </c>
      <c r="U11" s="134">
        <v>0</v>
      </c>
      <c r="V11" s="135">
        <f>INT(372*1.05)</f>
        <v>390</v>
      </c>
      <c r="W11" s="136">
        <f t="shared" si="0"/>
        <v>390</v>
      </c>
      <c r="X11" s="567">
        <f t="shared" si="1"/>
        <v>13</v>
      </c>
      <c r="Y11" s="615"/>
      <c r="AA11" s="125"/>
      <c r="AB11" s="133"/>
      <c r="AC11" s="126" t="s">
        <v>32</v>
      </c>
      <c r="AD11" s="137">
        <v>0</v>
      </c>
      <c r="AE11" s="138">
        <f>INT(430*1)</f>
        <v>430</v>
      </c>
      <c r="AF11" s="137">
        <f t="shared" si="2"/>
        <v>430</v>
      </c>
      <c r="AG11" s="583">
        <f t="shared" si="3"/>
        <v>53</v>
      </c>
      <c r="AH11" s="612"/>
      <c r="AI11" s="122"/>
      <c r="AJ11" s="125"/>
      <c r="AK11" s="133"/>
      <c r="AL11" s="126" t="s">
        <v>32</v>
      </c>
      <c r="AM11" s="145">
        <v>0</v>
      </c>
      <c r="AN11" s="143">
        <f>INT(418*1.08)</f>
        <v>451</v>
      </c>
      <c r="AO11" s="146">
        <f t="shared" si="4"/>
        <v>451</v>
      </c>
      <c r="AP11" s="616">
        <f t="shared" si="5"/>
        <v>74</v>
      </c>
      <c r="AQ11" s="617"/>
      <c r="AR11" s="147" t="s">
        <v>85</v>
      </c>
    </row>
    <row r="12" spans="1:45" ht="18" customHeight="1" thickTop="1" thickBot="1" x14ac:dyDescent="0.2">
      <c r="B12" s="148"/>
      <c r="C12" s="149" t="s">
        <v>33</v>
      </c>
      <c r="D12" s="150"/>
      <c r="E12" s="151">
        <v>162</v>
      </c>
      <c r="F12" s="152">
        <v>162</v>
      </c>
      <c r="G12" s="153">
        <v>158</v>
      </c>
      <c r="H12" s="154">
        <v>162</v>
      </c>
      <c r="I12" s="155">
        <v>164</v>
      </c>
      <c r="J12" s="114"/>
      <c r="K12" s="148"/>
      <c r="L12" s="149" t="s">
        <v>33</v>
      </c>
      <c r="M12" s="150"/>
      <c r="N12" s="156">
        <v>772</v>
      </c>
      <c r="O12" s="568">
        <f>N12-E12</f>
        <v>610</v>
      </c>
      <c r="P12" s="618"/>
      <c r="Q12" s="114"/>
      <c r="R12" s="148"/>
      <c r="S12" s="149" t="s">
        <v>33</v>
      </c>
      <c r="T12" s="150"/>
      <c r="U12" s="156">
        <f>772-640</f>
        <v>132</v>
      </c>
      <c r="V12" s="157">
        <v>18</v>
      </c>
      <c r="W12" s="158">
        <f t="shared" si="0"/>
        <v>150</v>
      </c>
      <c r="X12" s="568">
        <f t="shared" si="1"/>
        <v>-12</v>
      </c>
      <c r="Y12" s="618"/>
      <c r="AA12" s="148"/>
      <c r="AB12" s="149" t="s">
        <v>33</v>
      </c>
      <c r="AC12" s="150"/>
      <c r="AD12" s="159">
        <v>137</v>
      </c>
      <c r="AE12" s="160">
        <v>21</v>
      </c>
      <c r="AF12" s="159">
        <f t="shared" si="2"/>
        <v>158</v>
      </c>
      <c r="AG12" s="584">
        <f t="shared" si="3"/>
        <v>-4</v>
      </c>
      <c r="AH12" s="619"/>
      <c r="AI12" s="122"/>
      <c r="AJ12" s="148"/>
      <c r="AK12" s="149" t="s">
        <v>33</v>
      </c>
      <c r="AL12" s="150"/>
      <c r="AM12" s="161">
        <v>281</v>
      </c>
      <c r="AN12" s="143">
        <f>INT(24*1.08)</f>
        <v>25</v>
      </c>
      <c r="AO12" s="162">
        <f t="shared" si="4"/>
        <v>306</v>
      </c>
      <c r="AP12" s="620">
        <f t="shared" si="5"/>
        <v>148</v>
      </c>
      <c r="AQ12" s="621"/>
      <c r="AR12" s="163" t="s">
        <v>220</v>
      </c>
      <c r="AS12" s="11" t="s">
        <v>224</v>
      </c>
    </row>
    <row r="13" spans="1:45" ht="18" customHeight="1" x14ac:dyDescent="0.15">
      <c r="B13" s="562" t="s">
        <v>216</v>
      </c>
      <c r="C13" s="563"/>
      <c r="D13" s="563"/>
      <c r="E13" s="109">
        <v>2036</v>
      </c>
      <c r="F13" s="110">
        <v>2076</v>
      </c>
      <c r="G13" s="111">
        <v>2028</v>
      </c>
      <c r="H13" s="112">
        <v>2059</v>
      </c>
      <c r="I13" s="113">
        <v>1957</v>
      </c>
      <c r="J13" s="114"/>
      <c r="K13" s="115" t="s">
        <v>34</v>
      </c>
      <c r="L13" s="164"/>
      <c r="M13" s="164"/>
      <c r="N13" s="117">
        <f>N14+N17+N18</f>
        <v>915</v>
      </c>
      <c r="O13" s="622">
        <f>O14+O17+O18</f>
        <v>-1121</v>
      </c>
      <c r="P13" s="623"/>
      <c r="Q13" s="114"/>
      <c r="R13" s="115" t="s">
        <v>34</v>
      </c>
      <c r="S13" s="164"/>
      <c r="T13" s="164"/>
      <c r="U13" s="117">
        <f>U14+U17+U18</f>
        <v>925</v>
      </c>
      <c r="V13" s="121">
        <f>V14+V17+V18</f>
        <v>942.80000000000007</v>
      </c>
      <c r="W13" s="119">
        <f t="shared" si="0"/>
        <v>1867.8000000000002</v>
      </c>
      <c r="X13" s="622">
        <f t="shared" si="1"/>
        <v>-168.19999999999982</v>
      </c>
      <c r="Y13" s="623"/>
      <c r="AA13" s="115" t="s">
        <v>34</v>
      </c>
      <c r="AB13" s="164"/>
      <c r="AC13" s="164"/>
      <c r="AD13" s="120">
        <f>AD14+AD17+AD18</f>
        <v>988</v>
      </c>
      <c r="AE13" s="121">
        <f>AE14+AE17+AE18</f>
        <v>1087</v>
      </c>
      <c r="AF13" s="120">
        <f t="shared" si="2"/>
        <v>2075</v>
      </c>
      <c r="AG13" s="624">
        <f t="shared" si="3"/>
        <v>-1</v>
      </c>
      <c r="AH13" s="625"/>
      <c r="AI13" s="165"/>
      <c r="AJ13" s="115" t="s">
        <v>34</v>
      </c>
      <c r="AK13" s="164"/>
      <c r="AL13" s="164"/>
      <c r="AM13" s="120">
        <f>AM14+AM17+AM18</f>
        <v>1099</v>
      </c>
      <c r="AN13" s="121">
        <f>AN14+AN17+AN18</f>
        <v>1181</v>
      </c>
      <c r="AO13" s="166">
        <f t="shared" si="4"/>
        <v>2280</v>
      </c>
      <c r="AP13" s="626">
        <f t="shared" si="5"/>
        <v>252</v>
      </c>
      <c r="AQ13" s="627"/>
      <c r="AR13" s="167"/>
      <c r="AS13" s="11" t="s">
        <v>225</v>
      </c>
    </row>
    <row r="14" spans="1:45" ht="18" customHeight="1" x14ac:dyDescent="0.15">
      <c r="B14" s="168"/>
      <c r="C14" s="126" t="s">
        <v>35</v>
      </c>
      <c r="D14" s="169"/>
      <c r="E14" s="128">
        <v>1989</v>
      </c>
      <c r="F14" s="129">
        <v>2025</v>
      </c>
      <c r="G14" s="130">
        <v>1975</v>
      </c>
      <c r="H14" s="131">
        <v>1998</v>
      </c>
      <c r="I14" s="132">
        <v>1892</v>
      </c>
      <c r="J14" s="114"/>
      <c r="K14" s="168"/>
      <c r="L14" s="126" t="s">
        <v>35</v>
      </c>
      <c r="M14" s="169"/>
      <c r="N14" s="134">
        <f>N15+N16</f>
        <v>892</v>
      </c>
      <c r="O14" s="600">
        <f>O15+O16</f>
        <v>-1097</v>
      </c>
      <c r="P14" s="589"/>
      <c r="Q14" s="114"/>
      <c r="R14" s="168"/>
      <c r="S14" s="126" t="s">
        <v>35</v>
      </c>
      <c r="T14" s="169"/>
      <c r="U14" s="134">
        <f>U15+U16</f>
        <v>900</v>
      </c>
      <c r="V14" s="138">
        <f>V15+V16</f>
        <v>899.80000000000007</v>
      </c>
      <c r="W14" s="136">
        <f t="shared" si="0"/>
        <v>1799.8000000000002</v>
      </c>
      <c r="X14" s="600">
        <f t="shared" si="1"/>
        <v>-189.19999999999982</v>
      </c>
      <c r="Y14" s="589"/>
      <c r="AA14" s="168"/>
      <c r="AB14" s="126" t="s">
        <v>35</v>
      </c>
      <c r="AC14" s="169"/>
      <c r="AD14" s="137">
        <f>AD15+AD16</f>
        <v>954</v>
      </c>
      <c r="AE14" s="138">
        <f>AE15+AE16</f>
        <v>1051</v>
      </c>
      <c r="AF14" s="137">
        <f t="shared" si="2"/>
        <v>2005</v>
      </c>
      <c r="AG14" s="583">
        <f t="shared" si="3"/>
        <v>-20</v>
      </c>
      <c r="AH14" s="612"/>
      <c r="AI14" s="122"/>
      <c r="AJ14" s="168"/>
      <c r="AK14" s="126" t="s">
        <v>35</v>
      </c>
      <c r="AL14" s="169"/>
      <c r="AM14" s="137">
        <f>AM15+AM16</f>
        <v>1066</v>
      </c>
      <c r="AN14" s="138">
        <f>AN15+AN16</f>
        <v>1142</v>
      </c>
      <c r="AO14" s="139">
        <f t="shared" si="4"/>
        <v>2208</v>
      </c>
      <c r="AP14" s="613">
        <f t="shared" si="5"/>
        <v>233</v>
      </c>
      <c r="AQ14" s="614"/>
      <c r="AR14" s="140"/>
    </row>
    <row r="15" spans="1:45" ht="33.75" customHeight="1" thickBot="1" x14ac:dyDescent="0.2">
      <c r="B15" s="168"/>
      <c r="C15" s="170"/>
      <c r="D15" s="141" t="s">
        <v>36</v>
      </c>
      <c r="E15" s="128">
        <v>1578</v>
      </c>
      <c r="F15" s="129">
        <v>1551</v>
      </c>
      <c r="G15" s="130">
        <v>1499</v>
      </c>
      <c r="H15" s="131">
        <v>1499</v>
      </c>
      <c r="I15" s="132">
        <v>1499</v>
      </c>
      <c r="J15" s="114"/>
      <c r="K15" s="168"/>
      <c r="L15" s="170"/>
      <c r="M15" s="141" t="s">
        <v>36</v>
      </c>
      <c r="N15" s="134">
        <v>480</v>
      </c>
      <c r="O15" s="600">
        <f>N15-E15</f>
        <v>-1098</v>
      </c>
      <c r="P15" s="589"/>
      <c r="Q15" s="114"/>
      <c r="R15" s="168"/>
      <c r="S15" s="170"/>
      <c r="T15" s="141" t="s">
        <v>36</v>
      </c>
      <c r="U15" s="134">
        <v>487</v>
      </c>
      <c r="V15" s="138">
        <f>856*1.05</f>
        <v>898.80000000000007</v>
      </c>
      <c r="W15" s="136">
        <f t="shared" si="0"/>
        <v>1385.8000000000002</v>
      </c>
      <c r="X15" s="600">
        <f t="shared" si="1"/>
        <v>-192.19999999999982</v>
      </c>
      <c r="Y15" s="589"/>
      <c r="AA15" s="168"/>
      <c r="AB15" s="170"/>
      <c r="AC15" s="141" t="s">
        <v>36</v>
      </c>
      <c r="AD15" s="137">
        <v>508</v>
      </c>
      <c r="AE15" s="138">
        <v>1050</v>
      </c>
      <c r="AF15" s="137">
        <f t="shared" si="2"/>
        <v>1558</v>
      </c>
      <c r="AG15" s="583">
        <f t="shared" si="3"/>
        <v>7</v>
      </c>
      <c r="AH15" s="612"/>
      <c r="AI15" s="122"/>
      <c r="AJ15" s="168"/>
      <c r="AK15" s="170"/>
      <c r="AL15" s="171" t="s">
        <v>36</v>
      </c>
      <c r="AM15" s="143">
        <v>470</v>
      </c>
      <c r="AN15" s="138">
        <v>1141</v>
      </c>
      <c r="AO15" s="146">
        <f t="shared" si="4"/>
        <v>1611</v>
      </c>
      <c r="AP15" s="616">
        <f t="shared" si="5"/>
        <v>112</v>
      </c>
      <c r="AQ15" s="617"/>
      <c r="AR15" s="172" t="s">
        <v>99</v>
      </c>
      <c r="AS15" s="11" t="s">
        <v>226</v>
      </c>
    </row>
    <row r="16" spans="1:45" ht="18" customHeight="1" thickTop="1" thickBot="1" x14ac:dyDescent="0.2">
      <c r="B16" s="168"/>
      <c r="C16" s="170"/>
      <c r="D16" s="126" t="s">
        <v>217</v>
      </c>
      <c r="E16" s="128">
        <v>411</v>
      </c>
      <c r="F16" s="129">
        <v>474</v>
      </c>
      <c r="G16" s="130">
        <v>477</v>
      </c>
      <c r="H16" s="131">
        <v>499</v>
      </c>
      <c r="I16" s="132">
        <v>393</v>
      </c>
      <c r="J16" s="114"/>
      <c r="K16" s="168"/>
      <c r="L16" s="170"/>
      <c r="M16" s="126" t="s">
        <v>37</v>
      </c>
      <c r="N16" s="134">
        <v>412</v>
      </c>
      <c r="O16" s="600">
        <f>N16-E16</f>
        <v>1</v>
      </c>
      <c r="P16" s="589"/>
      <c r="Q16" s="114"/>
      <c r="R16" s="168"/>
      <c r="S16" s="170"/>
      <c r="T16" s="126" t="s">
        <v>37</v>
      </c>
      <c r="U16" s="134">
        <v>413</v>
      </c>
      <c r="V16" s="135">
        <v>1</v>
      </c>
      <c r="W16" s="136">
        <f t="shared" si="0"/>
        <v>414</v>
      </c>
      <c r="X16" s="600">
        <f t="shared" si="1"/>
        <v>3</v>
      </c>
      <c r="Y16" s="589"/>
      <c r="AA16" s="168"/>
      <c r="AB16" s="170"/>
      <c r="AC16" s="126" t="s">
        <v>86</v>
      </c>
      <c r="AD16" s="137">
        <v>446</v>
      </c>
      <c r="AE16" s="138">
        <v>1</v>
      </c>
      <c r="AF16" s="137">
        <f t="shared" si="2"/>
        <v>447</v>
      </c>
      <c r="AG16" s="583">
        <f t="shared" si="3"/>
        <v>-27</v>
      </c>
      <c r="AH16" s="612"/>
      <c r="AI16" s="122"/>
      <c r="AJ16" s="168"/>
      <c r="AK16" s="170"/>
      <c r="AL16" s="126" t="s">
        <v>86</v>
      </c>
      <c r="AM16" s="142">
        <v>596</v>
      </c>
      <c r="AN16" s="173">
        <v>1</v>
      </c>
      <c r="AO16" s="162">
        <f t="shared" si="4"/>
        <v>597</v>
      </c>
      <c r="AP16" s="620">
        <f t="shared" si="5"/>
        <v>120</v>
      </c>
      <c r="AQ16" s="621"/>
      <c r="AR16" s="163" t="s">
        <v>220</v>
      </c>
    </row>
    <row r="17" spans="2:45" ht="18" customHeight="1" thickTop="1" x14ac:dyDescent="0.15">
      <c r="B17" s="168"/>
      <c r="C17" s="141" t="s">
        <v>38</v>
      </c>
      <c r="D17" s="127"/>
      <c r="E17" s="128">
        <v>46</v>
      </c>
      <c r="F17" s="129">
        <v>50</v>
      </c>
      <c r="G17" s="130">
        <v>52</v>
      </c>
      <c r="H17" s="131">
        <v>60</v>
      </c>
      <c r="I17" s="132">
        <v>65</v>
      </c>
      <c r="J17" s="114"/>
      <c r="K17" s="168"/>
      <c r="L17" s="141" t="s">
        <v>38</v>
      </c>
      <c r="M17" s="127"/>
      <c r="N17" s="134">
        <v>23</v>
      </c>
      <c r="O17" s="600">
        <f>N17-E17</f>
        <v>-23</v>
      </c>
      <c r="P17" s="589"/>
      <c r="Q17" s="114"/>
      <c r="R17" s="168"/>
      <c r="S17" s="141" t="s">
        <v>38</v>
      </c>
      <c r="T17" s="127"/>
      <c r="U17" s="134">
        <v>25</v>
      </c>
      <c r="V17" s="138">
        <f>5+38</f>
        <v>43</v>
      </c>
      <c r="W17" s="136">
        <f t="shared" si="0"/>
        <v>68</v>
      </c>
      <c r="X17" s="600">
        <f t="shared" si="1"/>
        <v>22</v>
      </c>
      <c r="Y17" s="589"/>
      <c r="AA17" s="168"/>
      <c r="AB17" s="141" t="s">
        <v>38</v>
      </c>
      <c r="AC17" s="127"/>
      <c r="AD17" s="137">
        <v>34</v>
      </c>
      <c r="AE17" s="138">
        <f>36+0</f>
        <v>36</v>
      </c>
      <c r="AF17" s="137">
        <f t="shared" si="2"/>
        <v>70</v>
      </c>
      <c r="AG17" s="583">
        <f t="shared" si="3"/>
        <v>20</v>
      </c>
      <c r="AH17" s="612"/>
      <c r="AI17" s="122"/>
      <c r="AJ17" s="168"/>
      <c r="AK17" s="141" t="s">
        <v>38</v>
      </c>
      <c r="AL17" s="127"/>
      <c r="AM17" s="145">
        <v>33</v>
      </c>
      <c r="AN17" s="174">
        <v>39</v>
      </c>
      <c r="AO17" s="166">
        <f t="shared" si="4"/>
        <v>72</v>
      </c>
      <c r="AP17" s="626">
        <f t="shared" si="5"/>
        <v>20</v>
      </c>
      <c r="AQ17" s="627"/>
      <c r="AR17" s="175" t="s">
        <v>87</v>
      </c>
      <c r="AS17" s="11" t="s">
        <v>227</v>
      </c>
    </row>
    <row r="18" spans="2:45" ht="18" customHeight="1" thickBot="1" x14ac:dyDescent="0.2">
      <c r="B18" s="176"/>
      <c r="C18" s="149" t="s">
        <v>39</v>
      </c>
      <c r="D18" s="150"/>
      <c r="E18" s="151">
        <v>1</v>
      </c>
      <c r="F18" s="152">
        <v>1</v>
      </c>
      <c r="G18" s="153">
        <v>1</v>
      </c>
      <c r="H18" s="154">
        <v>1</v>
      </c>
      <c r="I18" s="155">
        <v>1</v>
      </c>
      <c r="J18" s="114"/>
      <c r="K18" s="176"/>
      <c r="L18" s="149" t="s">
        <v>39</v>
      </c>
      <c r="M18" s="150"/>
      <c r="N18" s="156">
        <v>0</v>
      </c>
      <c r="O18" s="601">
        <f>N18-E18</f>
        <v>-1</v>
      </c>
      <c r="P18" s="590"/>
      <c r="Q18" s="114"/>
      <c r="R18" s="176"/>
      <c r="S18" s="149" t="s">
        <v>39</v>
      </c>
      <c r="T18" s="150"/>
      <c r="U18" s="156">
        <v>0</v>
      </c>
      <c r="V18" s="157">
        <v>0</v>
      </c>
      <c r="W18" s="158">
        <f t="shared" si="0"/>
        <v>0</v>
      </c>
      <c r="X18" s="601">
        <f t="shared" si="1"/>
        <v>-1</v>
      </c>
      <c r="Y18" s="590"/>
      <c r="AA18" s="176"/>
      <c r="AB18" s="149" t="s">
        <v>39</v>
      </c>
      <c r="AC18" s="150"/>
      <c r="AD18" s="159">
        <v>0</v>
      </c>
      <c r="AE18" s="160">
        <v>0</v>
      </c>
      <c r="AF18" s="159">
        <f t="shared" si="2"/>
        <v>0</v>
      </c>
      <c r="AG18" s="584">
        <f t="shared" si="3"/>
        <v>-1</v>
      </c>
      <c r="AH18" s="619"/>
      <c r="AI18" s="122"/>
      <c r="AJ18" s="176"/>
      <c r="AK18" s="149" t="s">
        <v>39</v>
      </c>
      <c r="AL18" s="150"/>
      <c r="AM18" s="161">
        <v>0</v>
      </c>
      <c r="AN18" s="177">
        <v>0</v>
      </c>
      <c r="AO18" s="76">
        <f t="shared" si="4"/>
        <v>0</v>
      </c>
      <c r="AP18" s="628">
        <f t="shared" si="5"/>
        <v>-1</v>
      </c>
      <c r="AQ18" s="629"/>
      <c r="AR18" s="178"/>
    </row>
    <row r="19" spans="2:45" ht="12" customHeight="1" x14ac:dyDescent="0.15">
      <c r="B19" s="179"/>
      <c r="C19" s="179"/>
      <c r="D19" s="179"/>
      <c r="K19" s="179"/>
      <c r="L19" s="179"/>
      <c r="M19" s="179"/>
      <c r="N19" s="180"/>
      <c r="O19" s="180"/>
      <c r="P19" s="180"/>
      <c r="R19" s="179"/>
      <c r="S19" s="179"/>
      <c r="T19" s="179"/>
      <c r="U19" s="180"/>
      <c r="V19" s="180"/>
      <c r="W19" s="180"/>
      <c r="X19" s="180"/>
      <c r="Y19" s="180"/>
      <c r="AA19" s="179"/>
      <c r="AB19" s="179"/>
      <c r="AC19" s="179"/>
      <c r="AD19" s="180"/>
      <c r="AE19" s="180"/>
      <c r="AF19" s="180"/>
      <c r="AG19" s="180"/>
      <c r="AH19" s="180"/>
      <c r="AI19" s="180"/>
      <c r="AJ19" s="180"/>
      <c r="AK19" s="180"/>
      <c r="AL19" s="180"/>
      <c r="AM19" s="180"/>
      <c r="AN19" s="180"/>
      <c r="AO19" s="180"/>
      <c r="AP19" s="180"/>
      <c r="AQ19" s="180"/>
      <c r="AR19" s="181"/>
    </row>
    <row r="20" spans="2:45" ht="13.5" customHeight="1" x14ac:dyDescent="0.15">
      <c r="B20" s="84"/>
      <c r="C20" s="133"/>
      <c r="D20" s="133"/>
      <c r="E20" s="182" t="s">
        <v>230</v>
      </c>
      <c r="F20" s="84"/>
      <c r="G20" s="84"/>
      <c r="H20" s="84"/>
      <c r="I20" s="84"/>
      <c r="J20" s="84"/>
      <c r="K20" s="133"/>
      <c r="L20" s="133"/>
      <c r="M20" s="133"/>
      <c r="N20" s="183"/>
      <c r="O20" s="184"/>
      <c r="P20" s="184"/>
      <c r="Q20" s="84"/>
      <c r="R20" s="133"/>
      <c r="S20" s="133"/>
      <c r="T20" s="133"/>
      <c r="U20" s="183"/>
      <c r="V20" s="183"/>
      <c r="W20" s="183"/>
      <c r="X20" s="184"/>
      <c r="Y20" s="184"/>
      <c r="AA20" s="133"/>
      <c r="AB20" s="133"/>
      <c r="AC20" s="133"/>
      <c r="AD20" s="183"/>
      <c r="AE20" s="183"/>
      <c r="AF20" s="183"/>
      <c r="AG20" s="184"/>
      <c r="AH20" s="184" t="s">
        <v>230</v>
      </c>
      <c r="AI20" s="184"/>
      <c r="AJ20" s="184"/>
      <c r="AK20" s="184"/>
      <c r="AL20" s="184"/>
      <c r="AM20" s="184"/>
      <c r="AN20" s="184" t="s">
        <v>230</v>
      </c>
      <c r="AO20" s="184"/>
      <c r="AP20" s="184"/>
      <c r="AQ20" s="184"/>
      <c r="AR20" s="181"/>
    </row>
    <row r="21" spans="2:45" ht="4.5" customHeight="1" thickBot="1" x14ac:dyDescent="0.2">
      <c r="B21" s="179"/>
      <c r="C21" s="179"/>
      <c r="D21" s="179"/>
      <c r="K21" s="179"/>
      <c r="L21" s="179"/>
      <c r="M21" s="179"/>
      <c r="N21" s="180"/>
      <c r="O21" s="180"/>
      <c r="P21" s="180"/>
      <c r="R21" s="179"/>
      <c r="S21" s="179"/>
      <c r="T21" s="179"/>
      <c r="U21" s="180"/>
      <c r="V21" s="180"/>
      <c r="W21" s="180"/>
      <c r="X21" s="180"/>
      <c r="Y21" s="180"/>
      <c r="AA21" s="179"/>
      <c r="AB21" s="179"/>
      <c r="AC21" s="179"/>
      <c r="AD21" s="180"/>
      <c r="AE21" s="180"/>
      <c r="AF21" s="180"/>
      <c r="AG21" s="180"/>
      <c r="AH21" s="180"/>
      <c r="AI21" s="180"/>
      <c r="AJ21" s="180"/>
      <c r="AK21" s="180"/>
      <c r="AL21" s="180"/>
      <c r="AM21" s="180"/>
      <c r="AN21" s="180"/>
      <c r="AO21" s="180"/>
      <c r="AP21" s="180"/>
      <c r="AQ21" s="180"/>
      <c r="AR21" s="181"/>
    </row>
    <row r="22" spans="2:45" ht="27" customHeight="1" x14ac:dyDescent="0.15">
      <c r="B22" s="573" t="s">
        <v>218</v>
      </c>
      <c r="C22" s="574"/>
      <c r="D22" s="574"/>
      <c r="E22" s="185">
        <v>-237</v>
      </c>
      <c r="F22" s="121">
        <v>-256</v>
      </c>
      <c r="G22" s="186">
        <v>-240</v>
      </c>
      <c r="H22" s="187">
        <v>-250</v>
      </c>
      <c r="I22" s="188">
        <v>-133</v>
      </c>
      <c r="J22" s="183"/>
      <c r="K22" s="573" t="s">
        <v>40</v>
      </c>
      <c r="L22" s="574"/>
      <c r="M22" s="638"/>
      <c r="N22" s="117">
        <f>N7-N13</f>
        <v>-143</v>
      </c>
      <c r="O22" s="622">
        <f>N22-E22</f>
        <v>94</v>
      </c>
      <c r="P22" s="623"/>
      <c r="Q22" s="183"/>
      <c r="R22" s="573" t="s">
        <v>40</v>
      </c>
      <c r="S22" s="574"/>
      <c r="T22" s="638"/>
      <c r="U22" s="117">
        <f>U7-U13</f>
        <v>-793</v>
      </c>
      <c r="V22" s="119">
        <f>V7-V13</f>
        <v>725.19999999999993</v>
      </c>
      <c r="W22" s="120">
        <f>W7-W13-W37/1.05*0.05</f>
        <v>-93.13333333333351</v>
      </c>
      <c r="X22" s="622">
        <f>W22-E22</f>
        <v>143.8666666666665</v>
      </c>
      <c r="Y22" s="623"/>
      <c r="AA22" s="573" t="s">
        <v>40</v>
      </c>
      <c r="AB22" s="574"/>
      <c r="AC22" s="638"/>
      <c r="AD22" s="187">
        <f>AD7-AD13</f>
        <v>-851</v>
      </c>
      <c r="AE22" s="118">
        <f>AE7-AE13</f>
        <v>628</v>
      </c>
      <c r="AF22" s="120">
        <f>AF7-AF13-AF37/1.05*0.05</f>
        <v>-230.52380952380952</v>
      </c>
      <c r="AG22" s="610">
        <f>AF22-F22</f>
        <v>25.476190476190482</v>
      </c>
      <c r="AH22" s="611"/>
      <c r="AI22" s="189"/>
      <c r="AJ22" s="573" t="s">
        <v>40</v>
      </c>
      <c r="AK22" s="574"/>
      <c r="AL22" s="630"/>
      <c r="AM22" s="187">
        <f>AM7-AM13</f>
        <v>-818</v>
      </c>
      <c r="AN22" s="188">
        <f>AN7-AN13</f>
        <v>584</v>
      </c>
      <c r="AO22" s="190">
        <f>AO7-AO13-AO37/1.08*0.08</f>
        <v>-253.85185185185185</v>
      </c>
      <c r="AP22" s="631">
        <f>AO22-G22</f>
        <v>-13.851851851851848</v>
      </c>
      <c r="AQ22" s="632"/>
      <c r="AR22" s="633" t="s">
        <v>235</v>
      </c>
    </row>
    <row r="23" spans="2:45" ht="21.75" customHeight="1" x14ac:dyDescent="0.15">
      <c r="B23" s="575" t="s">
        <v>219</v>
      </c>
      <c r="C23" s="576"/>
      <c r="D23" s="577"/>
      <c r="E23" s="581">
        <v>174</v>
      </c>
      <c r="F23" s="583">
        <v>218</v>
      </c>
      <c r="G23" s="587">
        <v>237</v>
      </c>
      <c r="H23" s="636">
        <v>249</v>
      </c>
      <c r="I23" s="615">
        <v>260</v>
      </c>
      <c r="J23" s="189"/>
      <c r="K23" s="662" t="s">
        <v>41</v>
      </c>
      <c r="L23" s="653"/>
      <c r="M23" s="654"/>
      <c r="N23" s="704">
        <f>N7-(N13-N16)-(N37*0.05)</f>
        <v>242.4</v>
      </c>
      <c r="O23" s="658">
        <f>N23-E23</f>
        <v>68.400000000000006</v>
      </c>
      <c r="P23" s="659"/>
      <c r="Q23" s="184"/>
      <c r="R23" s="662" t="s">
        <v>41</v>
      </c>
      <c r="S23" s="653"/>
      <c r="T23" s="654"/>
      <c r="U23" s="704">
        <f>U7-(U13-U16)-(U37*0.05)</f>
        <v>-406.6</v>
      </c>
      <c r="V23" s="706">
        <f>V7-(V13-V16)-(V37*0.05)</f>
        <v>726.19999999999993</v>
      </c>
      <c r="W23" s="702">
        <f>W7-(W13-W16)-(W37*0.05)</f>
        <v>319.5999999999998</v>
      </c>
      <c r="X23" s="658">
        <f>W23-E23</f>
        <v>145.5999999999998</v>
      </c>
      <c r="Y23" s="659"/>
      <c r="AA23" s="662" t="s">
        <v>41</v>
      </c>
      <c r="AB23" s="653"/>
      <c r="AC23" s="654"/>
      <c r="AD23" s="636">
        <f>AD7-(AD13-AD16)-(AD37*0.05)</f>
        <v>-412.9</v>
      </c>
      <c r="AE23" s="615">
        <f>AE7-(AE13-AE16)-(AE37*0.05)</f>
        <v>629</v>
      </c>
      <c r="AF23" s="702">
        <f>AF7-(AF13-AF16)-(AF37*0.05)</f>
        <v>216.1</v>
      </c>
      <c r="AG23" s="567">
        <f>AF23-F23</f>
        <v>-1.9000000000000057</v>
      </c>
      <c r="AH23" s="615"/>
      <c r="AI23" s="184"/>
      <c r="AJ23" s="662" t="s">
        <v>41</v>
      </c>
      <c r="AK23" s="653"/>
      <c r="AL23" s="654"/>
      <c r="AM23" s="694">
        <f>AM7-(AM13-AM16)-(AM37*0.08)</f>
        <v>-243.44</v>
      </c>
      <c r="AN23" s="696">
        <f>AN7-(AN13-AN16)-(AN37*0.08)</f>
        <v>585</v>
      </c>
      <c r="AO23" s="698">
        <f>AO7-(AO13-AO16)-(AO37*0.08)</f>
        <v>341.56</v>
      </c>
      <c r="AP23" s="700">
        <f>AO23-G23</f>
        <v>104.56</v>
      </c>
      <c r="AQ23" s="596"/>
      <c r="AR23" s="634"/>
    </row>
    <row r="24" spans="2:45" ht="21" customHeight="1" thickBot="1" x14ac:dyDescent="0.2">
      <c r="B24" s="578"/>
      <c r="C24" s="579"/>
      <c r="D24" s="580"/>
      <c r="E24" s="582"/>
      <c r="F24" s="584"/>
      <c r="G24" s="588"/>
      <c r="H24" s="637"/>
      <c r="I24" s="618"/>
      <c r="J24" s="189"/>
      <c r="K24" s="655"/>
      <c r="L24" s="656"/>
      <c r="M24" s="657"/>
      <c r="N24" s="705"/>
      <c r="O24" s="660"/>
      <c r="P24" s="661"/>
      <c r="Q24" s="184"/>
      <c r="R24" s="655"/>
      <c r="S24" s="656"/>
      <c r="T24" s="657"/>
      <c r="U24" s="705"/>
      <c r="V24" s="707"/>
      <c r="W24" s="703"/>
      <c r="X24" s="660"/>
      <c r="Y24" s="661"/>
      <c r="AA24" s="655"/>
      <c r="AB24" s="656"/>
      <c r="AC24" s="657"/>
      <c r="AD24" s="637"/>
      <c r="AE24" s="618"/>
      <c r="AF24" s="703"/>
      <c r="AG24" s="568"/>
      <c r="AH24" s="618"/>
      <c r="AI24" s="184"/>
      <c r="AJ24" s="655"/>
      <c r="AK24" s="656"/>
      <c r="AL24" s="657"/>
      <c r="AM24" s="695"/>
      <c r="AN24" s="697"/>
      <c r="AO24" s="699"/>
      <c r="AP24" s="701"/>
      <c r="AQ24" s="597"/>
      <c r="AR24" s="635"/>
    </row>
    <row r="25" spans="2:45" ht="20.25" customHeight="1" x14ac:dyDescent="0.15">
      <c r="B25" s="191"/>
      <c r="C25" s="191"/>
      <c r="D25" s="191"/>
      <c r="E25" s="192"/>
      <c r="F25" s="192"/>
      <c r="G25" s="184"/>
      <c r="H25" s="184"/>
      <c r="I25" s="184"/>
      <c r="J25" s="184"/>
      <c r="K25" s="191"/>
      <c r="L25" s="191"/>
      <c r="M25" s="191"/>
      <c r="N25" s="193"/>
      <c r="O25" s="194"/>
      <c r="P25" s="195"/>
      <c r="Q25" s="184"/>
      <c r="R25" s="196"/>
      <c r="S25" s="191"/>
      <c r="T25" s="191"/>
      <c r="U25" s="193"/>
      <c r="V25" s="194"/>
      <c r="W25" s="197"/>
      <c r="X25" s="197"/>
      <c r="Y25" s="197"/>
      <c r="AA25" s="198"/>
      <c r="AB25" s="198"/>
      <c r="AC25" s="198"/>
      <c r="AD25" s="197"/>
      <c r="AE25" s="197"/>
      <c r="AF25" s="197"/>
      <c r="AG25" s="197"/>
      <c r="AH25" s="197"/>
      <c r="AI25" s="184"/>
      <c r="AJ25" s="184"/>
      <c r="AK25" s="184"/>
      <c r="AL25" s="184"/>
      <c r="AM25" s="184"/>
      <c r="AN25" s="184"/>
      <c r="AO25" s="184"/>
      <c r="AP25" s="184" t="s">
        <v>230</v>
      </c>
      <c r="AQ25" s="184"/>
      <c r="AR25" s="181"/>
    </row>
    <row r="26" spans="2:45" x14ac:dyDescent="0.15">
      <c r="B26" s="191"/>
      <c r="C26" s="191"/>
      <c r="D26" s="199"/>
      <c r="E26" s="200"/>
      <c r="F26" s="200"/>
      <c r="G26" s="201"/>
      <c r="H26" s="201"/>
      <c r="I26" s="201"/>
      <c r="J26" s="201"/>
      <c r="K26" s="199"/>
      <c r="L26" s="199"/>
      <c r="M26" s="199"/>
      <c r="N26" s="202"/>
      <c r="O26" s="203"/>
      <c r="P26" s="204"/>
      <c r="Q26" s="201"/>
      <c r="R26" s="205"/>
      <c r="S26" s="199"/>
      <c r="T26" s="199"/>
      <c r="U26" s="202"/>
      <c r="V26" s="203"/>
      <c r="W26" s="201"/>
      <c r="X26" s="201"/>
      <c r="Y26" s="201"/>
      <c r="Z26" s="206"/>
      <c r="AA26" s="199"/>
      <c r="AB26" s="199"/>
      <c r="AC26" s="199"/>
      <c r="AD26" s="201"/>
      <c r="AE26" s="201"/>
      <c r="AF26" s="201"/>
      <c r="AG26" s="201"/>
      <c r="AH26" s="201"/>
      <c r="AI26" s="201"/>
      <c r="AJ26" s="201"/>
      <c r="AK26" s="201"/>
      <c r="AL26" s="201"/>
      <c r="AM26" s="201"/>
      <c r="AN26" s="201"/>
      <c r="AO26" s="201"/>
      <c r="AP26" s="201"/>
      <c r="AQ26" s="201"/>
      <c r="AR26" s="181"/>
    </row>
    <row r="27" spans="2:45" ht="24.75" customHeight="1" thickBot="1" x14ac:dyDescent="0.2">
      <c r="B27" s="191"/>
      <c r="C27" s="191"/>
      <c r="D27" s="639" t="s">
        <v>158</v>
      </c>
      <c r="E27" s="639"/>
      <c r="F27" s="639"/>
      <c r="G27" s="639"/>
      <c r="H27" s="639"/>
      <c r="I27" s="207"/>
      <c r="J27" s="207"/>
      <c r="K27" s="208"/>
      <c r="L27" s="209"/>
      <c r="M27" s="209"/>
      <c r="N27" s="210"/>
      <c r="O27" s="211"/>
      <c r="P27" s="212"/>
      <c r="Q27" s="207"/>
      <c r="R27" s="208"/>
      <c r="S27" s="209"/>
      <c r="T27" s="209"/>
      <c r="U27" s="210"/>
      <c r="V27" s="211"/>
      <c r="W27" s="207"/>
      <c r="X27" s="207"/>
      <c r="Y27" s="207"/>
      <c r="Z27" s="213"/>
      <c r="AA27" s="209"/>
      <c r="AB27" s="209"/>
      <c r="AC27" s="209"/>
      <c r="AD27" s="214"/>
      <c r="AE27" s="214"/>
      <c r="AF27" s="207"/>
      <c r="AG27" s="207"/>
      <c r="AH27" s="207"/>
      <c r="AI27" s="207"/>
      <c r="AJ27" s="207"/>
      <c r="AK27" s="207"/>
      <c r="AL27" s="207"/>
      <c r="AM27" s="207"/>
      <c r="AN27" s="207"/>
      <c r="AO27" s="207"/>
      <c r="AP27" s="207"/>
      <c r="AQ27" s="207"/>
      <c r="AR27" s="215" t="s">
        <v>159</v>
      </c>
    </row>
    <row r="28" spans="2:45" ht="18.75" customHeight="1" thickBot="1" x14ac:dyDescent="0.2">
      <c r="B28" s="191"/>
      <c r="C28" s="216"/>
      <c r="D28" s="217"/>
      <c r="E28" s="640" t="s">
        <v>160</v>
      </c>
      <c r="F28" s="641"/>
      <c r="G28" s="642" t="s">
        <v>161</v>
      </c>
      <c r="H28" s="643"/>
      <c r="I28" s="644" t="s">
        <v>200</v>
      </c>
      <c r="J28" s="645"/>
      <c r="K28" s="645"/>
      <c r="L28" s="645"/>
      <c r="M28" s="645"/>
      <c r="N28" s="645"/>
      <c r="O28" s="645"/>
      <c r="P28" s="645"/>
      <c r="Q28" s="645"/>
      <c r="R28" s="645"/>
      <c r="S28" s="645"/>
      <c r="T28" s="645"/>
      <c r="U28" s="645"/>
      <c r="V28" s="645"/>
      <c r="W28" s="646"/>
      <c r="X28" s="647" t="s">
        <v>201</v>
      </c>
      <c r="Y28" s="648"/>
      <c r="Z28" s="648"/>
      <c r="AA28" s="648"/>
      <c r="AB28" s="648"/>
      <c r="AC28" s="648"/>
      <c r="AD28" s="648"/>
      <c r="AE28" s="648"/>
      <c r="AF28" s="649"/>
      <c r="AG28" s="650" t="s">
        <v>202</v>
      </c>
      <c r="AH28" s="651"/>
      <c r="AI28" s="651"/>
      <c r="AJ28" s="651"/>
      <c r="AK28" s="651"/>
      <c r="AL28" s="651"/>
      <c r="AM28" s="651"/>
      <c r="AN28" s="651"/>
      <c r="AO28" s="651"/>
      <c r="AP28" s="651"/>
      <c r="AQ28" s="651"/>
      <c r="AR28" s="652"/>
    </row>
    <row r="29" spans="2:45" ht="18.75" customHeight="1" x14ac:dyDescent="0.15">
      <c r="B29" s="191"/>
      <c r="C29" s="216"/>
      <c r="D29" s="218" t="s">
        <v>120</v>
      </c>
      <c r="E29" s="665">
        <v>53</v>
      </c>
      <c r="F29" s="666"/>
      <c r="G29" s="667" t="s">
        <v>231</v>
      </c>
      <c r="H29" s="668"/>
      <c r="I29" s="669">
        <v>54</v>
      </c>
      <c r="J29" s="670"/>
      <c r="K29" s="670"/>
      <c r="L29" s="670"/>
      <c r="M29" s="670"/>
      <c r="N29" s="670"/>
      <c r="O29" s="670"/>
      <c r="P29" s="670"/>
      <c r="Q29" s="670"/>
      <c r="R29" s="670"/>
      <c r="S29" s="670"/>
      <c r="T29" s="670"/>
      <c r="U29" s="670"/>
      <c r="V29" s="670"/>
      <c r="W29" s="671"/>
      <c r="X29" s="672" t="s">
        <v>232</v>
      </c>
      <c r="Y29" s="670"/>
      <c r="Z29" s="670"/>
      <c r="AA29" s="670"/>
      <c r="AB29" s="670"/>
      <c r="AC29" s="670"/>
      <c r="AD29" s="670"/>
      <c r="AE29" s="670"/>
      <c r="AF29" s="671"/>
      <c r="AG29" s="673" t="s">
        <v>203</v>
      </c>
      <c r="AH29" s="674"/>
      <c r="AI29" s="674"/>
      <c r="AJ29" s="674"/>
      <c r="AK29" s="674"/>
      <c r="AL29" s="674"/>
      <c r="AM29" s="674"/>
      <c r="AN29" s="674"/>
      <c r="AO29" s="674"/>
      <c r="AP29" s="674"/>
      <c r="AQ29" s="674"/>
      <c r="AR29" s="675"/>
    </row>
    <row r="30" spans="2:45" ht="18.75" customHeight="1" thickBot="1" x14ac:dyDescent="0.2">
      <c r="B30" s="191"/>
      <c r="C30" s="216"/>
      <c r="D30" s="219" t="s">
        <v>121</v>
      </c>
      <c r="E30" s="676">
        <v>61</v>
      </c>
      <c r="F30" s="677"/>
      <c r="G30" s="678" t="s">
        <v>233</v>
      </c>
      <c r="H30" s="679"/>
      <c r="I30" s="680">
        <v>79</v>
      </c>
      <c r="J30" s="681"/>
      <c r="K30" s="681"/>
      <c r="L30" s="681"/>
      <c r="M30" s="681"/>
      <c r="N30" s="681"/>
      <c r="O30" s="681"/>
      <c r="P30" s="681"/>
      <c r="Q30" s="681"/>
      <c r="R30" s="681"/>
      <c r="S30" s="681"/>
      <c r="T30" s="681"/>
      <c r="U30" s="681"/>
      <c r="V30" s="681"/>
      <c r="W30" s="682"/>
      <c r="X30" s="683" t="s">
        <v>234</v>
      </c>
      <c r="Y30" s="681"/>
      <c r="Z30" s="681"/>
      <c r="AA30" s="681"/>
      <c r="AB30" s="681"/>
      <c r="AC30" s="681"/>
      <c r="AD30" s="681"/>
      <c r="AE30" s="681"/>
      <c r="AF30" s="682"/>
      <c r="AG30" s="684" t="s">
        <v>236</v>
      </c>
      <c r="AH30" s="685"/>
      <c r="AI30" s="685"/>
      <c r="AJ30" s="685"/>
      <c r="AK30" s="685"/>
      <c r="AL30" s="685"/>
      <c r="AM30" s="685"/>
      <c r="AN30" s="685"/>
      <c r="AO30" s="685"/>
      <c r="AP30" s="685"/>
      <c r="AQ30" s="685"/>
      <c r="AR30" s="686"/>
    </row>
    <row r="31" spans="2:45" x14ac:dyDescent="0.15">
      <c r="B31" s="191"/>
      <c r="C31" s="191"/>
      <c r="D31" s="191"/>
      <c r="E31" s="192"/>
      <c r="F31" s="192"/>
      <c r="G31" s="184"/>
      <c r="H31" s="184"/>
      <c r="I31" s="184"/>
      <c r="J31" s="197"/>
      <c r="K31" s="191"/>
      <c r="L31" s="191"/>
      <c r="M31" s="191"/>
      <c r="N31" s="193"/>
      <c r="O31" s="194"/>
      <c r="P31" s="195"/>
      <c r="Q31" s="184"/>
      <c r="R31" s="196"/>
      <c r="S31" s="191"/>
      <c r="T31" s="191"/>
      <c r="U31" s="193"/>
      <c r="V31" s="194"/>
      <c r="W31" s="197"/>
      <c r="X31" s="197"/>
      <c r="Y31" s="197"/>
      <c r="Z31" s="220"/>
      <c r="AA31" s="198"/>
      <c r="AB31" s="198"/>
      <c r="AC31" s="198"/>
      <c r="AD31" s="197"/>
      <c r="AE31" s="197"/>
      <c r="AF31" s="197"/>
      <c r="AG31" s="197"/>
      <c r="AH31" s="184"/>
      <c r="AI31" s="184"/>
      <c r="AJ31" s="184"/>
      <c r="AK31" s="184"/>
      <c r="AL31" s="184"/>
      <c r="AM31" s="184"/>
      <c r="AN31" s="184"/>
      <c r="AO31" s="184"/>
      <c r="AP31" s="184"/>
      <c r="AQ31" s="184"/>
      <c r="AR31" s="181"/>
    </row>
    <row r="32" spans="2:45" ht="14.25" thickBot="1" x14ac:dyDescent="0.2">
      <c r="B32" s="191"/>
      <c r="C32" s="191"/>
      <c r="D32" s="191"/>
      <c r="E32" s="192"/>
      <c r="F32" s="192"/>
      <c r="G32" s="184"/>
      <c r="H32" s="184"/>
      <c r="I32" s="184"/>
      <c r="J32" s="184"/>
      <c r="K32" s="196"/>
      <c r="L32" s="191"/>
      <c r="M32" s="191"/>
      <c r="N32" s="193"/>
      <c r="O32" s="194"/>
      <c r="P32" s="195"/>
      <c r="Q32" s="184"/>
      <c r="R32" s="196"/>
      <c r="S32" s="191"/>
      <c r="T32" s="191"/>
      <c r="U32" s="193"/>
      <c r="V32" s="194"/>
      <c r="W32" s="221"/>
      <c r="X32" s="221"/>
      <c r="Y32" s="221"/>
      <c r="AA32" s="191"/>
      <c r="AB32" s="191"/>
      <c r="AC32" s="222"/>
      <c r="AD32" s="184"/>
      <c r="AE32" s="184"/>
      <c r="AF32" s="221"/>
      <c r="AG32" s="184"/>
      <c r="AH32" s="184"/>
      <c r="AI32" s="184"/>
      <c r="AJ32" s="184"/>
      <c r="AK32" s="184"/>
      <c r="AL32" s="184"/>
      <c r="AM32" s="184"/>
      <c r="AN32" s="184"/>
      <c r="AO32" s="184"/>
      <c r="AP32" s="184"/>
      <c r="AQ32" s="184"/>
      <c r="AR32" s="181"/>
    </row>
    <row r="33" spans="2:45" ht="18" customHeight="1" x14ac:dyDescent="0.15">
      <c r="B33" s="115" t="s">
        <v>42</v>
      </c>
      <c r="C33" s="164"/>
      <c r="D33" s="223"/>
      <c r="E33" s="224">
        <v>326</v>
      </c>
      <c r="F33" s="225">
        <v>162</v>
      </c>
      <c r="G33" s="226">
        <v>477</v>
      </c>
      <c r="H33" s="227">
        <v>268</v>
      </c>
      <c r="I33" s="228">
        <v>147</v>
      </c>
      <c r="J33" s="84"/>
      <c r="K33" s="115" t="s">
        <v>42</v>
      </c>
      <c r="L33" s="164"/>
      <c r="M33" s="164"/>
      <c r="N33" s="117">
        <f>N34+N35</f>
        <v>251</v>
      </c>
      <c r="O33" s="622">
        <f>O34+O35</f>
        <v>-75</v>
      </c>
      <c r="P33" s="623"/>
      <c r="Q33" s="84"/>
      <c r="R33" s="115" t="s">
        <v>42</v>
      </c>
      <c r="S33" s="164"/>
      <c r="T33" s="164"/>
      <c r="U33" s="117">
        <f>U34+U35</f>
        <v>251</v>
      </c>
      <c r="V33" s="118">
        <v>0</v>
      </c>
      <c r="W33" s="117">
        <f t="shared" ref="W33:W38" si="6">U33+V33</f>
        <v>251</v>
      </c>
      <c r="X33" s="622">
        <f t="shared" ref="X33:X38" si="7">W33-E33</f>
        <v>-75</v>
      </c>
      <c r="Y33" s="623"/>
      <c r="AA33" s="115" t="s">
        <v>42</v>
      </c>
      <c r="AB33" s="164"/>
      <c r="AC33" s="164"/>
      <c r="AD33" s="120">
        <f>AD34+AD35</f>
        <v>102</v>
      </c>
      <c r="AE33" s="121">
        <v>0</v>
      </c>
      <c r="AF33" s="120">
        <f t="shared" ref="AF33:AF38" si="8">AD33+AE33</f>
        <v>102</v>
      </c>
      <c r="AG33" s="624">
        <f t="shared" ref="AG33:AG38" si="9">AF33-F33</f>
        <v>-60</v>
      </c>
      <c r="AH33" s="625"/>
      <c r="AI33" s="229"/>
      <c r="AJ33" s="229"/>
      <c r="AK33" s="229"/>
      <c r="AL33" s="229"/>
      <c r="AM33" s="120">
        <f>AM34+AM35</f>
        <v>105</v>
      </c>
      <c r="AN33" s="230">
        <v>0</v>
      </c>
      <c r="AO33" s="123">
        <f t="shared" ref="AO33:AO38" si="10">AM33+AN33</f>
        <v>105</v>
      </c>
      <c r="AP33" s="663">
        <f t="shared" ref="AP33:AP38" si="11">AO33-G33</f>
        <v>-372</v>
      </c>
      <c r="AQ33" s="664"/>
      <c r="AR33" s="124"/>
      <c r="AS33" s="11" t="s">
        <v>228</v>
      </c>
    </row>
    <row r="34" spans="2:45" ht="18" customHeight="1" x14ac:dyDescent="0.15">
      <c r="B34" s="168"/>
      <c r="C34" s="141" t="s">
        <v>43</v>
      </c>
      <c r="D34" s="231"/>
      <c r="E34" s="58">
        <v>305</v>
      </c>
      <c r="F34" s="232">
        <v>140</v>
      </c>
      <c r="G34" s="233">
        <v>455</v>
      </c>
      <c r="H34" s="34">
        <v>245</v>
      </c>
      <c r="I34" s="234">
        <v>123</v>
      </c>
      <c r="J34" s="84"/>
      <c r="K34" s="168"/>
      <c r="L34" s="141" t="s">
        <v>43</v>
      </c>
      <c r="M34" s="127"/>
      <c r="N34" s="134">
        <v>230</v>
      </c>
      <c r="O34" s="600">
        <f>N34-E34</f>
        <v>-75</v>
      </c>
      <c r="P34" s="589"/>
      <c r="Q34" s="84"/>
      <c r="R34" s="168"/>
      <c r="S34" s="141" t="s">
        <v>43</v>
      </c>
      <c r="T34" s="127"/>
      <c r="U34" s="134">
        <v>230</v>
      </c>
      <c r="V34" s="135">
        <v>0</v>
      </c>
      <c r="W34" s="134">
        <f t="shared" si="6"/>
        <v>230</v>
      </c>
      <c r="X34" s="600">
        <f t="shared" si="7"/>
        <v>-75</v>
      </c>
      <c r="Y34" s="589"/>
      <c r="AA34" s="168"/>
      <c r="AB34" s="141" t="s">
        <v>43</v>
      </c>
      <c r="AC34" s="127"/>
      <c r="AD34" s="137">
        <v>75</v>
      </c>
      <c r="AE34" s="138">
        <v>0</v>
      </c>
      <c r="AF34" s="137">
        <f t="shared" si="8"/>
        <v>75</v>
      </c>
      <c r="AG34" s="583">
        <f t="shared" si="9"/>
        <v>-65</v>
      </c>
      <c r="AH34" s="612"/>
      <c r="AI34" s="235"/>
      <c r="AJ34" s="235"/>
      <c r="AK34" s="235"/>
      <c r="AL34" s="235"/>
      <c r="AM34" s="142">
        <v>75</v>
      </c>
      <c r="AN34" s="236">
        <v>0</v>
      </c>
      <c r="AO34" s="139">
        <f t="shared" si="10"/>
        <v>75</v>
      </c>
      <c r="AP34" s="613">
        <f t="shared" si="11"/>
        <v>-380</v>
      </c>
      <c r="AQ34" s="614"/>
      <c r="AR34" s="144" t="s">
        <v>88</v>
      </c>
    </row>
    <row r="35" spans="2:45" ht="18" customHeight="1" thickBot="1" x14ac:dyDescent="0.2">
      <c r="B35" s="168"/>
      <c r="C35" s="126" t="s">
        <v>44</v>
      </c>
      <c r="D35" s="237"/>
      <c r="E35" s="238">
        <v>21</v>
      </c>
      <c r="F35" s="239">
        <v>22</v>
      </c>
      <c r="G35" s="240">
        <v>22</v>
      </c>
      <c r="H35" s="241">
        <v>23</v>
      </c>
      <c r="I35" s="242">
        <v>24</v>
      </c>
      <c r="J35" s="84"/>
      <c r="K35" s="168"/>
      <c r="L35" s="141" t="s">
        <v>44</v>
      </c>
      <c r="M35" s="127"/>
      <c r="N35" s="134">
        <v>21</v>
      </c>
      <c r="O35" s="600">
        <f>N35-E35</f>
        <v>0</v>
      </c>
      <c r="P35" s="589"/>
      <c r="Q35" s="84"/>
      <c r="R35" s="168"/>
      <c r="S35" s="141" t="s">
        <v>44</v>
      </c>
      <c r="T35" s="127"/>
      <c r="U35" s="134">
        <v>21</v>
      </c>
      <c r="V35" s="135">
        <v>0</v>
      </c>
      <c r="W35" s="156">
        <f t="shared" si="6"/>
        <v>21</v>
      </c>
      <c r="X35" s="601">
        <f t="shared" si="7"/>
        <v>0</v>
      </c>
      <c r="Y35" s="590"/>
      <c r="AA35" s="168"/>
      <c r="AB35" s="141" t="s">
        <v>44</v>
      </c>
      <c r="AC35" s="127"/>
      <c r="AD35" s="243">
        <v>27</v>
      </c>
      <c r="AE35" s="244">
        <v>0</v>
      </c>
      <c r="AF35" s="243">
        <f t="shared" si="8"/>
        <v>27</v>
      </c>
      <c r="AG35" s="687">
        <f t="shared" si="9"/>
        <v>5</v>
      </c>
      <c r="AH35" s="688"/>
      <c r="AI35" s="165"/>
      <c r="AJ35" s="165"/>
      <c r="AK35" s="165"/>
      <c r="AL35" s="165"/>
      <c r="AM35" s="245">
        <v>30</v>
      </c>
      <c r="AN35" s="246">
        <v>0</v>
      </c>
      <c r="AO35" s="146">
        <f t="shared" si="10"/>
        <v>30</v>
      </c>
      <c r="AP35" s="616">
        <f t="shared" si="11"/>
        <v>8</v>
      </c>
      <c r="AQ35" s="617"/>
      <c r="AR35" s="147"/>
    </row>
    <row r="36" spans="2:45" ht="18" customHeight="1" x14ac:dyDescent="0.15">
      <c r="B36" s="115" t="s">
        <v>45</v>
      </c>
      <c r="C36" s="164"/>
      <c r="D36" s="247"/>
      <c r="E36" s="224">
        <v>800</v>
      </c>
      <c r="F36" s="225">
        <v>387</v>
      </c>
      <c r="G36" s="226">
        <v>966</v>
      </c>
      <c r="H36" s="227">
        <v>628</v>
      </c>
      <c r="I36" s="228">
        <v>374</v>
      </c>
      <c r="J36" s="84"/>
      <c r="K36" s="168" t="s">
        <v>45</v>
      </c>
      <c r="L36" s="133"/>
      <c r="M36" s="127"/>
      <c r="N36" s="134">
        <f>N37+N38</f>
        <v>575</v>
      </c>
      <c r="O36" s="600">
        <f>O37+O38</f>
        <v>-225</v>
      </c>
      <c r="P36" s="589"/>
      <c r="Q36" s="84"/>
      <c r="R36" s="168" t="s">
        <v>45</v>
      </c>
      <c r="S36" s="133"/>
      <c r="T36" s="127"/>
      <c r="U36" s="134">
        <f>U37+U38</f>
        <v>575</v>
      </c>
      <c r="V36" s="135">
        <v>0</v>
      </c>
      <c r="W36" s="248">
        <f t="shared" si="6"/>
        <v>575</v>
      </c>
      <c r="X36" s="689">
        <f t="shared" si="7"/>
        <v>-225</v>
      </c>
      <c r="Y36" s="690"/>
      <c r="AA36" s="168" t="s">
        <v>45</v>
      </c>
      <c r="AB36" s="133"/>
      <c r="AC36" s="127"/>
      <c r="AD36" s="120">
        <f>AD37+AD38</f>
        <v>213</v>
      </c>
      <c r="AE36" s="121">
        <v>0</v>
      </c>
      <c r="AF36" s="120">
        <f t="shared" si="8"/>
        <v>213</v>
      </c>
      <c r="AG36" s="624">
        <f t="shared" si="9"/>
        <v>-174</v>
      </c>
      <c r="AH36" s="625"/>
      <c r="AI36" s="229"/>
      <c r="AJ36" s="229"/>
      <c r="AK36" s="229"/>
      <c r="AL36" s="229"/>
      <c r="AM36" s="120">
        <f>AM37+AM38</f>
        <v>327</v>
      </c>
      <c r="AN36" s="230">
        <v>0</v>
      </c>
      <c r="AO36" s="123">
        <f t="shared" si="10"/>
        <v>327</v>
      </c>
      <c r="AP36" s="663">
        <f t="shared" si="11"/>
        <v>-639</v>
      </c>
      <c r="AQ36" s="664"/>
      <c r="AR36" s="124"/>
    </row>
    <row r="37" spans="2:45" ht="18" customHeight="1" x14ac:dyDescent="0.15">
      <c r="B37" s="168"/>
      <c r="C37" s="141" t="s">
        <v>46</v>
      </c>
      <c r="D37" s="231"/>
      <c r="E37" s="58">
        <v>757</v>
      </c>
      <c r="F37" s="232">
        <v>343</v>
      </c>
      <c r="G37" s="233">
        <v>922</v>
      </c>
      <c r="H37" s="34">
        <v>583</v>
      </c>
      <c r="I37" s="234">
        <v>327</v>
      </c>
      <c r="J37" s="84"/>
      <c r="K37" s="168"/>
      <c r="L37" s="141" t="s">
        <v>46</v>
      </c>
      <c r="M37" s="127"/>
      <c r="N37" s="134">
        <v>532</v>
      </c>
      <c r="O37" s="600">
        <f>N37-E37</f>
        <v>-225</v>
      </c>
      <c r="P37" s="589"/>
      <c r="Q37" s="84"/>
      <c r="R37" s="168"/>
      <c r="S37" s="141" t="s">
        <v>46</v>
      </c>
      <c r="T37" s="127"/>
      <c r="U37" s="134">
        <v>532</v>
      </c>
      <c r="V37" s="135">
        <v>0</v>
      </c>
      <c r="W37" s="134">
        <f t="shared" si="6"/>
        <v>532</v>
      </c>
      <c r="X37" s="600">
        <f t="shared" si="7"/>
        <v>-225</v>
      </c>
      <c r="Y37" s="589"/>
      <c r="AA37" s="168"/>
      <c r="AB37" s="141" t="s">
        <v>46</v>
      </c>
      <c r="AC37" s="127"/>
      <c r="AD37" s="137">
        <v>158</v>
      </c>
      <c r="AE37" s="138">
        <v>0</v>
      </c>
      <c r="AF37" s="137">
        <f t="shared" si="8"/>
        <v>158</v>
      </c>
      <c r="AG37" s="583">
        <f t="shared" si="9"/>
        <v>-185</v>
      </c>
      <c r="AH37" s="612"/>
      <c r="AI37" s="235"/>
      <c r="AJ37" s="235"/>
      <c r="AK37" s="235"/>
      <c r="AL37" s="235"/>
      <c r="AM37" s="142">
        <v>268</v>
      </c>
      <c r="AN37" s="236">
        <v>0</v>
      </c>
      <c r="AO37" s="139">
        <f t="shared" si="10"/>
        <v>268</v>
      </c>
      <c r="AP37" s="613">
        <f t="shared" si="11"/>
        <v>-654</v>
      </c>
      <c r="AQ37" s="614"/>
      <c r="AR37" s="144" t="s">
        <v>89</v>
      </c>
    </row>
    <row r="38" spans="2:45" ht="18" customHeight="1" thickBot="1" x14ac:dyDescent="0.2">
      <c r="B38" s="176"/>
      <c r="C38" s="149" t="s">
        <v>47</v>
      </c>
      <c r="D38" s="249"/>
      <c r="E38" s="68">
        <v>43</v>
      </c>
      <c r="F38" s="250">
        <v>44</v>
      </c>
      <c r="G38" s="251">
        <v>45</v>
      </c>
      <c r="H38" s="252">
        <v>46</v>
      </c>
      <c r="I38" s="253">
        <v>47</v>
      </c>
      <c r="J38" s="84"/>
      <c r="K38" s="176"/>
      <c r="L38" s="149" t="s">
        <v>47</v>
      </c>
      <c r="M38" s="150"/>
      <c r="N38" s="156">
        <v>43</v>
      </c>
      <c r="O38" s="601">
        <f>N38-E38</f>
        <v>0</v>
      </c>
      <c r="P38" s="590"/>
      <c r="Q38" s="84"/>
      <c r="R38" s="176"/>
      <c r="S38" s="149" t="s">
        <v>47</v>
      </c>
      <c r="T38" s="150"/>
      <c r="U38" s="156">
        <v>43</v>
      </c>
      <c r="V38" s="157">
        <v>0</v>
      </c>
      <c r="W38" s="156">
        <f t="shared" si="6"/>
        <v>43</v>
      </c>
      <c r="X38" s="601">
        <f t="shared" si="7"/>
        <v>0</v>
      </c>
      <c r="Y38" s="590"/>
      <c r="AA38" s="176"/>
      <c r="AB38" s="149" t="s">
        <v>47</v>
      </c>
      <c r="AC38" s="150"/>
      <c r="AD38" s="159">
        <v>55</v>
      </c>
      <c r="AE38" s="160">
        <v>0</v>
      </c>
      <c r="AF38" s="159">
        <f t="shared" si="8"/>
        <v>55</v>
      </c>
      <c r="AG38" s="584">
        <f t="shared" si="9"/>
        <v>11</v>
      </c>
      <c r="AH38" s="619"/>
      <c r="AI38" s="254"/>
      <c r="AJ38" s="254"/>
      <c r="AK38" s="254"/>
      <c r="AL38" s="254"/>
      <c r="AM38" s="255">
        <v>59</v>
      </c>
      <c r="AN38" s="87">
        <v>0</v>
      </c>
      <c r="AO38" s="76">
        <f t="shared" si="10"/>
        <v>59</v>
      </c>
      <c r="AP38" s="628">
        <f t="shared" si="11"/>
        <v>14</v>
      </c>
      <c r="AQ38" s="629"/>
      <c r="AR38" s="256"/>
    </row>
    <row r="39" spans="2:45" ht="18" customHeight="1" x14ac:dyDescent="0.15">
      <c r="B39" s="133"/>
      <c r="C39" s="133"/>
      <c r="D39" s="133"/>
      <c r="E39" s="257"/>
      <c r="F39" s="84"/>
      <c r="G39" s="84"/>
      <c r="H39" s="84"/>
      <c r="I39" s="84"/>
      <c r="J39" s="84"/>
      <c r="K39" s="133"/>
      <c r="L39" s="133"/>
      <c r="M39" s="133"/>
      <c r="N39" s="183"/>
      <c r="O39" s="184"/>
      <c r="P39" s="184"/>
      <c r="Q39" s="84"/>
      <c r="R39" s="133"/>
      <c r="S39" s="133"/>
      <c r="T39" s="133"/>
      <c r="U39" s="183"/>
      <c r="V39" s="183"/>
      <c r="W39" s="183"/>
      <c r="X39" s="184"/>
      <c r="Y39" s="184"/>
      <c r="AA39" s="133"/>
      <c r="AB39" s="133"/>
      <c r="AC39" s="133"/>
      <c r="AD39" s="183"/>
      <c r="AE39" s="183"/>
      <c r="AF39" s="183"/>
      <c r="AG39" s="184"/>
      <c r="AH39" s="184"/>
      <c r="AI39" s="184"/>
      <c r="AJ39" s="184"/>
      <c r="AK39" s="184"/>
      <c r="AL39" s="184"/>
      <c r="AM39" s="184"/>
      <c r="AN39" s="184"/>
      <c r="AO39" s="184"/>
      <c r="AP39" s="184"/>
      <c r="AQ39" s="184"/>
    </row>
    <row r="41" spans="2:45" x14ac:dyDescent="0.15">
      <c r="S41" s="182" t="s">
        <v>71</v>
      </c>
    </row>
    <row r="42" spans="2:45" x14ac:dyDescent="0.15">
      <c r="S42" s="182" t="s">
        <v>72</v>
      </c>
    </row>
  </sheetData>
  <mergeCells count="130">
    <mergeCell ref="O37:P37"/>
    <mergeCell ref="X37:Y37"/>
    <mergeCell ref="AG37:AH37"/>
    <mergeCell ref="AP37:AQ37"/>
    <mergeCell ref="O38:P38"/>
    <mergeCell ref="X38:Y38"/>
    <mergeCell ref="AG38:AH38"/>
    <mergeCell ref="AP38:AQ38"/>
    <mergeCell ref="O35:P35"/>
    <mergeCell ref="X35:Y35"/>
    <mergeCell ref="AG35:AH35"/>
    <mergeCell ref="AP35:AQ35"/>
    <mergeCell ref="O36:P36"/>
    <mergeCell ref="X36:Y36"/>
    <mergeCell ref="AG36:AH36"/>
    <mergeCell ref="AP36:AQ36"/>
    <mergeCell ref="O33:P33"/>
    <mergeCell ref="X33:Y33"/>
    <mergeCell ref="AG33:AH33"/>
    <mergeCell ref="AP33:AQ33"/>
    <mergeCell ref="O34:P34"/>
    <mergeCell ref="X34:Y34"/>
    <mergeCell ref="AG34:AH34"/>
    <mergeCell ref="AP34:AQ34"/>
    <mergeCell ref="E29:F29"/>
    <mergeCell ref="G29:H29"/>
    <mergeCell ref="I29:W29"/>
    <mergeCell ref="X29:AF29"/>
    <mergeCell ref="AG29:AR29"/>
    <mergeCell ref="E30:F30"/>
    <mergeCell ref="G30:H30"/>
    <mergeCell ref="I30:W30"/>
    <mergeCell ref="X30:AF30"/>
    <mergeCell ref="AG30:AR30"/>
    <mergeCell ref="D27:H27"/>
    <mergeCell ref="E28:F28"/>
    <mergeCell ref="G28:H28"/>
    <mergeCell ref="I28:W28"/>
    <mergeCell ref="X28:AF28"/>
    <mergeCell ref="AG28:AR28"/>
    <mergeCell ref="AG23:AH24"/>
    <mergeCell ref="AJ23:AL24"/>
    <mergeCell ref="AM23:AM24"/>
    <mergeCell ref="AN23:AN24"/>
    <mergeCell ref="AO23:AO24"/>
    <mergeCell ref="AP23:AQ24"/>
    <mergeCell ref="W23:W24"/>
    <mergeCell ref="X23:Y24"/>
    <mergeCell ref="AA23:AC24"/>
    <mergeCell ref="AD23:AD24"/>
    <mergeCell ref="AE23:AE24"/>
    <mergeCell ref="AF23:AF24"/>
    <mergeCell ref="K23:M24"/>
    <mergeCell ref="N23:N24"/>
    <mergeCell ref="O23:P24"/>
    <mergeCell ref="R23:T24"/>
    <mergeCell ref="U23:U24"/>
    <mergeCell ref="V23:V24"/>
    <mergeCell ref="AG22:AH22"/>
    <mergeCell ref="AJ22:AL22"/>
    <mergeCell ref="AP22:AQ22"/>
    <mergeCell ref="AR22:AR24"/>
    <mergeCell ref="B23:D24"/>
    <mergeCell ref="E23:E24"/>
    <mergeCell ref="F23:F24"/>
    <mergeCell ref="G23:G24"/>
    <mergeCell ref="H23:H24"/>
    <mergeCell ref="I23:I24"/>
    <mergeCell ref="B22:D22"/>
    <mergeCell ref="K22:M22"/>
    <mergeCell ref="O22:P22"/>
    <mergeCell ref="R22:T22"/>
    <mergeCell ref="X22:Y22"/>
    <mergeCell ref="AA22:AC22"/>
    <mergeCell ref="O17:P17"/>
    <mergeCell ref="X17:Y17"/>
    <mergeCell ref="AG17:AH17"/>
    <mergeCell ref="AP17:AQ17"/>
    <mergeCell ref="O18:P18"/>
    <mergeCell ref="X18:Y18"/>
    <mergeCell ref="AG18:AH18"/>
    <mergeCell ref="AP18:AQ18"/>
    <mergeCell ref="O15:P15"/>
    <mergeCell ref="X15:Y15"/>
    <mergeCell ref="AG15:AH15"/>
    <mergeCell ref="AP15:AQ15"/>
    <mergeCell ref="O16:P16"/>
    <mergeCell ref="X16:Y16"/>
    <mergeCell ref="AG16:AH16"/>
    <mergeCell ref="AP16:AQ16"/>
    <mergeCell ref="B13:D13"/>
    <mergeCell ref="O13:P13"/>
    <mergeCell ref="X13:Y13"/>
    <mergeCell ref="AG13:AH13"/>
    <mergeCell ref="AP13:AQ13"/>
    <mergeCell ref="O14:P14"/>
    <mergeCell ref="X14:Y14"/>
    <mergeCell ref="AG14:AH14"/>
    <mergeCell ref="AP14:AQ14"/>
    <mergeCell ref="O8:P8"/>
    <mergeCell ref="X8:Y8"/>
    <mergeCell ref="AG8:AH8"/>
    <mergeCell ref="AP8:AQ8"/>
    <mergeCell ref="O11:P11"/>
    <mergeCell ref="X11:Y11"/>
    <mergeCell ref="AG11:AH11"/>
    <mergeCell ref="AP11:AQ11"/>
    <mergeCell ref="O12:P12"/>
    <mergeCell ref="X12:Y12"/>
    <mergeCell ref="AG12:AH12"/>
    <mergeCell ref="AP12:AQ12"/>
    <mergeCell ref="O9:P9"/>
    <mergeCell ref="X9:Y9"/>
    <mergeCell ref="AG9:AH9"/>
    <mergeCell ref="AP9:AQ9"/>
    <mergeCell ref="O10:P10"/>
    <mergeCell ref="X10:Y10"/>
    <mergeCell ref="AG10:AH10"/>
    <mergeCell ref="AP10:AQ10"/>
    <mergeCell ref="E5:I5"/>
    <mergeCell ref="O5:P5"/>
    <mergeCell ref="O6:P6"/>
    <mergeCell ref="X6:Y6"/>
    <mergeCell ref="AG6:AH6"/>
    <mergeCell ref="AP6:AQ6"/>
    <mergeCell ref="B7:D7"/>
    <mergeCell ref="O7:P7"/>
    <mergeCell ref="X7:Y7"/>
    <mergeCell ref="AG7:AH7"/>
    <mergeCell ref="AP7:AQ7"/>
  </mergeCells>
  <phoneticPr fontId="1"/>
  <pageMargins left="0.70866141732283472" right="0.70866141732283472" top="0.74803149606299213" bottom="0.74803149606299213" header="0.31496062992125984" footer="0.31496062992125984"/>
  <pageSetup paperSize="8" scale="120" firstPageNumber="8" fitToWidth="0" fitToHeight="0" orientation="landscape" useFirstPageNumber="1" r:id="rId1"/>
  <headerFooter alignWithMargins="0">
    <oddFooter>&amp;C―　&amp;P　―</oddFooter>
  </headerFooter>
  <rowBreaks count="1" manualBreakCount="1">
    <brk id="38" max="4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C2C6B1A677D6543A08C5D3B70DD3DE7" ma:contentTypeVersion="0" ma:contentTypeDescription="新しいドキュメントを作成します。" ma:contentTypeScope="" ma:versionID="e775c9fdb2ee6861c16c90b399039c34">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A1CE77-DC65-4849-B4D3-62E02490D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89AEB0D-DA2C-4F55-825C-84D5BF78C628}">
  <ds:schemaRefs>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9957CA3-96D0-4E76-9767-90D868C4B1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項目①</vt:lpstr>
      <vt:lpstr>項目②-１</vt:lpstr>
      <vt:lpstr>項目②-２</vt:lpstr>
      <vt:lpstr>項目③</vt:lpstr>
      <vt:lpstr>項目④</vt:lpstr>
      <vt:lpstr>項目④当日</vt:lpstr>
      <vt:lpstr>項目①!Print_Area</vt:lpstr>
      <vt:lpstr>'項目②-１'!Print_Area</vt:lpstr>
      <vt:lpstr>'項目②-２'!Print_Area</vt:lpstr>
      <vt:lpstr>項目③!Print_Area</vt:lpstr>
      <vt:lpstr>項目④!Print_Area</vt:lpstr>
      <vt:lpstr>項目④当日!Print_Area</vt:lpstr>
      <vt:lpstr>項目①!Print_Titles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2016-08-04T06:12:43Z</cp:lastPrinted>
  <dcterms:created xsi:type="dcterms:W3CDTF">2013-05-28T00:48:50Z</dcterms:created>
  <dcterms:modified xsi:type="dcterms:W3CDTF">2016-08-04T07:17:45Z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0x010100DC2C6B1A677D6543A08C5D3B70DD3DE7</vt:lpwstr>
  </property>
</Properties>
</file>