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557" windowHeight="6684"/>
  </bookViews>
  <sheets>
    <sheet name="1歳６ヶ月児" sheetId="1" r:id="rId1"/>
    <sheet name="２歳児" sheetId="3" r:id="rId2"/>
    <sheet name="2歳6ヶ月児" sheetId="4" r:id="rId3"/>
    <sheet name="３歳児" sheetId="2" r:id="rId4"/>
    <sheet name="ﾌｫﾛｰ事業" sheetId="5" r:id="rId5"/>
  </sheets>
  <definedNames>
    <definedName name="_xlnm._FilterDatabase" localSheetId="2" hidden="1">'2歳6ヶ月児'!$A$5:$AV$49</definedName>
    <definedName name="_xlnm._FilterDatabase" localSheetId="3" hidden="1">'３歳児'!$A$5:$AR$49</definedName>
    <definedName name="_xlnm._FilterDatabase" localSheetId="4" hidden="1">ﾌｫﾛｰ事業!$A$4:$CA$52</definedName>
    <definedName name="_xlnm.Print_Area" localSheetId="0">'1歳６ヶ月児'!$A$1:$AO$49</definedName>
    <definedName name="_xlnm.Print_Area" localSheetId="2">'2歳6ヶ月児'!$A$1:$AS$49</definedName>
    <definedName name="_xlnm.Print_Area" localSheetId="1">'２歳児'!$A$1:$AS$49</definedName>
    <definedName name="_xlnm.Print_Area" localSheetId="3">'３歳児'!$A$1:$AO$49</definedName>
    <definedName name="_xlnm.Print_Area" localSheetId="4">ﾌｫﾛｰ事業!$B$1:$BI$52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Q9" i="2" s="1"/>
  <c r="I10" i="2"/>
  <c r="Q10" i="2" s="1"/>
  <c r="I11" i="2"/>
  <c r="I12" i="2"/>
  <c r="I13" i="2"/>
  <c r="Q13" i="2" s="1"/>
  <c r="I14" i="2"/>
  <c r="Q14" i="2" s="1"/>
  <c r="I15" i="2"/>
  <c r="I16" i="2"/>
  <c r="I17" i="2"/>
  <c r="Q17" i="2" s="1"/>
  <c r="I18" i="2"/>
  <c r="I19" i="2"/>
  <c r="I20" i="2"/>
  <c r="I21" i="2"/>
  <c r="Q21" i="2" s="1"/>
  <c r="I22" i="2"/>
  <c r="I23" i="2"/>
  <c r="I24" i="2"/>
  <c r="I25" i="2"/>
  <c r="Q25" i="2" s="1"/>
  <c r="I26" i="2"/>
  <c r="Q26" i="2" s="1"/>
  <c r="I27" i="2"/>
  <c r="I28" i="2"/>
  <c r="I29" i="2"/>
  <c r="Q29" i="2" s="1"/>
  <c r="I30" i="2"/>
  <c r="Q30" i="2" s="1"/>
  <c r="I31" i="2"/>
  <c r="I32" i="2"/>
  <c r="I33" i="2"/>
  <c r="Q33" i="2" s="1"/>
  <c r="I34" i="2"/>
  <c r="I35" i="2"/>
  <c r="I36" i="2"/>
  <c r="I37" i="2"/>
  <c r="Q37" i="2" s="1"/>
  <c r="I38" i="2"/>
  <c r="I39" i="2"/>
  <c r="I40" i="2"/>
  <c r="I41" i="2"/>
  <c r="Q41" i="2" s="1"/>
  <c r="I42" i="2"/>
  <c r="Q42" i="2" s="1"/>
  <c r="I43" i="2"/>
  <c r="I44" i="2"/>
  <c r="I45" i="2"/>
  <c r="Q45" i="2" s="1"/>
  <c r="I46" i="2"/>
  <c r="Q46" i="2" s="1"/>
  <c r="I47" i="2"/>
  <c r="I48" i="2"/>
  <c r="Q6" i="2"/>
  <c r="Q7" i="2"/>
  <c r="Q8" i="2"/>
  <c r="Q11" i="2"/>
  <c r="Q12" i="2"/>
  <c r="Q15" i="2"/>
  <c r="Q16" i="2"/>
  <c r="Q18" i="2"/>
  <c r="Q19" i="2"/>
  <c r="Q20" i="2"/>
  <c r="Q22" i="2"/>
  <c r="Q23" i="2"/>
  <c r="Q24" i="2"/>
  <c r="Q27" i="2"/>
  <c r="Q28" i="2"/>
  <c r="Q31" i="2"/>
  <c r="Q32" i="2"/>
  <c r="Q34" i="2"/>
  <c r="Q35" i="2"/>
  <c r="Q36" i="2"/>
  <c r="Q38" i="2"/>
  <c r="Q39" i="2"/>
  <c r="Q40" i="2"/>
  <c r="Q43" i="2"/>
  <c r="Q44" i="2"/>
  <c r="Q47" i="2"/>
  <c r="Q48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W48" i="2"/>
  <c r="V48" i="2"/>
  <c r="U48" i="2"/>
  <c r="T48" i="2"/>
  <c r="S48" i="2"/>
  <c r="R48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W46" i="2"/>
  <c r="V46" i="2"/>
  <c r="U46" i="2"/>
  <c r="T46" i="2"/>
  <c r="S46" i="2"/>
  <c r="R46" i="2"/>
  <c r="W45" i="2"/>
  <c r="V45" i="2"/>
  <c r="U45" i="2"/>
  <c r="T45" i="2"/>
  <c r="S45" i="2"/>
  <c r="R45" i="2"/>
  <c r="W44" i="2"/>
  <c r="V44" i="2"/>
  <c r="U44" i="2"/>
  <c r="T44" i="2"/>
  <c r="S44" i="2"/>
  <c r="R44" i="2"/>
  <c r="W43" i="2"/>
  <c r="V43" i="2"/>
  <c r="U43" i="2"/>
  <c r="T43" i="2"/>
  <c r="S43" i="2"/>
  <c r="R43" i="2"/>
  <c r="W42" i="2"/>
  <c r="V42" i="2"/>
  <c r="U42" i="2"/>
  <c r="T42" i="2"/>
  <c r="S42" i="2"/>
  <c r="R42" i="2"/>
  <c r="W41" i="2"/>
  <c r="V41" i="2"/>
  <c r="U41" i="2"/>
  <c r="T41" i="2"/>
  <c r="S41" i="2"/>
  <c r="R41" i="2"/>
  <c r="W40" i="2"/>
  <c r="V40" i="2"/>
  <c r="U40" i="2"/>
  <c r="T40" i="2"/>
  <c r="S40" i="2"/>
  <c r="R40" i="2"/>
  <c r="W39" i="2"/>
  <c r="V39" i="2"/>
  <c r="U39" i="2"/>
  <c r="T39" i="2"/>
  <c r="S39" i="2"/>
  <c r="R39" i="2"/>
  <c r="W37" i="2"/>
  <c r="V37" i="2"/>
  <c r="U37" i="2"/>
  <c r="T37" i="2"/>
  <c r="S37" i="2"/>
  <c r="R37" i="2"/>
  <c r="W36" i="2"/>
  <c r="V36" i="2"/>
  <c r="U36" i="2"/>
  <c r="T36" i="2"/>
  <c r="S36" i="2"/>
  <c r="R36" i="2"/>
  <c r="W35" i="2"/>
  <c r="V35" i="2"/>
  <c r="U35" i="2"/>
  <c r="T35" i="2"/>
  <c r="S35" i="2"/>
  <c r="R35" i="2"/>
  <c r="W34" i="2"/>
  <c r="V34" i="2"/>
  <c r="U34" i="2"/>
  <c r="T34" i="2"/>
  <c r="S34" i="2"/>
  <c r="R34" i="2"/>
  <c r="W33" i="2"/>
  <c r="V33" i="2"/>
  <c r="U33" i="2"/>
  <c r="T33" i="2"/>
  <c r="S33" i="2"/>
  <c r="R33" i="2"/>
  <c r="W32" i="2"/>
  <c r="V32" i="2"/>
  <c r="U32" i="2"/>
  <c r="T32" i="2"/>
  <c r="S32" i="2"/>
  <c r="R32" i="2"/>
  <c r="W31" i="2"/>
  <c r="V31" i="2"/>
  <c r="U31" i="2"/>
  <c r="T31" i="2"/>
  <c r="S31" i="2"/>
  <c r="R31" i="2"/>
  <c r="W30" i="2"/>
  <c r="V30" i="2"/>
  <c r="U30" i="2"/>
  <c r="T30" i="2"/>
  <c r="S30" i="2"/>
  <c r="R30" i="2"/>
  <c r="W29" i="2"/>
  <c r="V29" i="2"/>
  <c r="U29" i="2"/>
  <c r="T29" i="2"/>
  <c r="S29" i="2"/>
  <c r="R29" i="2"/>
  <c r="W28" i="2"/>
  <c r="V28" i="2"/>
  <c r="U28" i="2"/>
  <c r="T28" i="2"/>
  <c r="S28" i="2"/>
  <c r="R28" i="2"/>
  <c r="W27" i="2"/>
  <c r="V27" i="2"/>
  <c r="U27" i="2"/>
  <c r="T27" i="2"/>
  <c r="S27" i="2"/>
  <c r="R27" i="2"/>
  <c r="W25" i="2"/>
  <c r="V25" i="2"/>
  <c r="U25" i="2"/>
  <c r="T25" i="2"/>
  <c r="S25" i="2"/>
  <c r="R25" i="2"/>
  <c r="W24" i="2"/>
  <c r="V24" i="2"/>
  <c r="U24" i="2"/>
  <c r="T24" i="2"/>
  <c r="S24" i="2"/>
  <c r="R24" i="2"/>
  <c r="W23" i="2"/>
  <c r="V23" i="2"/>
  <c r="U23" i="2"/>
  <c r="T23" i="2"/>
  <c r="S23" i="2"/>
  <c r="R23" i="2"/>
  <c r="W22" i="2"/>
  <c r="V22" i="2"/>
  <c r="U22" i="2"/>
  <c r="T22" i="2"/>
  <c r="S22" i="2"/>
  <c r="R22" i="2"/>
  <c r="W21" i="2"/>
  <c r="V21" i="2"/>
  <c r="U21" i="2"/>
  <c r="T21" i="2"/>
  <c r="S21" i="2"/>
  <c r="R21" i="2"/>
  <c r="W20" i="2"/>
  <c r="V20" i="2"/>
  <c r="U20" i="2"/>
  <c r="T20" i="2"/>
  <c r="S20" i="2"/>
  <c r="R20" i="2"/>
  <c r="W19" i="2"/>
  <c r="V19" i="2"/>
  <c r="U19" i="2"/>
  <c r="T19" i="2"/>
  <c r="S19" i="2"/>
  <c r="R19" i="2"/>
  <c r="W18" i="2"/>
  <c r="V18" i="2"/>
  <c r="U18" i="2"/>
  <c r="T18" i="2"/>
  <c r="S18" i="2"/>
  <c r="R18" i="2"/>
  <c r="W17" i="2"/>
  <c r="V17" i="2"/>
  <c r="U17" i="2"/>
  <c r="T17" i="2"/>
  <c r="S17" i="2"/>
  <c r="R17" i="2"/>
  <c r="W16" i="2"/>
  <c r="V16" i="2"/>
  <c r="U16" i="2"/>
  <c r="T16" i="2"/>
  <c r="S16" i="2"/>
  <c r="R16" i="2"/>
  <c r="W15" i="2"/>
  <c r="V15" i="2"/>
  <c r="U15" i="2"/>
  <c r="T15" i="2"/>
  <c r="S15" i="2"/>
  <c r="R15" i="2"/>
  <c r="W14" i="2"/>
  <c r="V14" i="2"/>
  <c r="U14" i="2"/>
  <c r="T14" i="2"/>
  <c r="S14" i="2"/>
  <c r="R14" i="2"/>
  <c r="W13" i="2"/>
  <c r="V13" i="2"/>
  <c r="U13" i="2"/>
  <c r="T13" i="2"/>
  <c r="S13" i="2"/>
  <c r="R13" i="2"/>
  <c r="AN48" i="2"/>
  <c r="AM48" i="2"/>
  <c r="AL48" i="2"/>
  <c r="AK48" i="2"/>
  <c r="AN47" i="2"/>
  <c r="AM47" i="2"/>
  <c r="AL47" i="2"/>
  <c r="AK47" i="2"/>
  <c r="AN46" i="2"/>
  <c r="AM46" i="2"/>
  <c r="AL46" i="2"/>
  <c r="AK46" i="2"/>
  <c r="AN45" i="2"/>
  <c r="AM45" i="2"/>
  <c r="AL45" i="2"/>
  <c r="AK45" i="2"/>
  <c r="AN44" i="2"/>
  <c r="AM44" i="2"/>
  <c r="AL44" i="2"/>
  <c r="AK44" i="2"/>
  <c r="AN43" i="2"/>
  <c r="AM43" i="2"/>
  <c r="AL43" i="2"/>
  <c r="AK43" i="2"/>
  <c r="AN42" i="2"/>
  <c r="AM42" i="2"/>
  <c r="AL42" i="2"/>
  <c r="AK42" i="2"/>
  <c r="AN41" i="2"/>
  <c r="AM41" i="2"/>
  <c r="AL41" i="2"/>
  <c r="AK41" i="2"/>
  <c r="AN40" i="2"/>
  <c r="AM40" i="2"/>
  <c r="AL40" i="2"/>
  <c r="AK40" i="2"/>
  <c r="AN39" i="2"/>
  <c r="AM39" i="2"/>
  <c r="AL39" i="2"/>
  <c r="AK39" i="2"/>
  <c r="AN38" i="2"/>
  <c r="AM38" i="2"/>
  <c r="AL38" i="2"/>
  <c r="AK38" i="2"/>
  <c r="AN37" i="2"/>
  <c r="AM37" i="2"/>
  <c r="AL37" i="2"/>
  <c r="AK37" i="2"/>
  <c r="AN36" i="2"/>
  <c r="AM36" i="2"/>
  <c r="AL36" i="2"/>
  <c r="AK36" i="2"/>
  <c r="AN35" i="2"/>
  <c r="AM35" i="2"/>
  <c r="AL35" i="2"/>
  <c r="AK35" i="2"/>
  <c r="AN34" i="2"/>
  <c r="AM34" i="2"/>
  <c r="AL34" i="2"/>
  <c r="AK34" i="2"/>
  <c r="AN33" i="2"/>
  <c r="AM33" i="2"/>
  <c r="AL33" i="2"/>
  <c r="AK33" i="2"/>
  <c r="AN32" i="2"/>
  <c r="AM32" i="2"/>
  <c r="AL32" i="2"/>
  <c r="AK32" i="2"/>
  <c r="AN31" i="2"/>
  <c r="AM31" i="2"/>
  <c r="AL31" i="2"/>
  <c r="AK31" i="2"/>
  <c r="AN30" i="2"/>
  <c r="AM30" i="2"/>
  <c r="AL30" i="2"/>
  <c r="AK30" i="2"/>
  <c r="AN29" i="2"/>
  <c r="AM29" i="2"/>
  <c r="AL29" i="2"/>
  <c r="AK29" i="2"/>
  <c r="AN28" i="2"/>
  <c r="AM28" i="2"/>
  <c r="AL28" i="2"/>
  <c r="AK28" i="2"/>
  <c r="AN27" i="2"/>
  <c r="AM27" i="2"/>
  <c r="AL27" i="2"/>
  <c r="AK27" i="2"/>
  <c r="AN26" i="2"/>
  <c r="AM26" i="2"/>
  <c r="AL26" i="2"/>
  <c r="AK26" i="2"/>
  <c r="AN25" i="2"/>
  <c r="AM25" i="2"/>
  <c r="AL25" i="2"/>
  <c r="AK25" i="2"/>
  <c r="AN24" i="2"/>
  <c r="AM24" i="2"/>
  <c r="AL24" i="2"/>
  <c r="AK24" i="2"/>
  <c r="AN23" i="2"/>
  <c r="AM23" i="2"/>
  <c r="AL23" i="2"/>
  <c r="AK23" i="2"/>
  <c r="AN22" i="2"/>
  <c r="AM22" i="2"/>
  <c r="AL22" i="2"/>
  <c r="AK22" i="2"/>
  <c r="AN21" i="2"/>
  <c r="AM21" i="2"/>
  <c r="AL21" i="2"/>
  <c r="AK21" i="2"/>
  <c r="AN20" i="2"/>
  <c r="AM20" i="2"/>
  <c r="AL20" i="2"/>
  <c r="AK20" i="2"/>
  <c r="AN19" i="2"/>
  <c r="AM19" i="2"/>
  <c r="AL19" i="2"/>
  <c r="AK19" i="2"/>
  <c r="AN18" i="2"/>
  <c r="AM18" i="2"/>
  <c r="AL18" i="2"/>
  <c r="AK18" i="2"/>
  <c r="AN17" i="2"/>
  <c r="AM17" i="2"/>
  <c r="AL17" i="2"/>
  <c r="AK17" i="2"/>
  <c r="AN16" i="2"/>
  <c r="AM16" i="2"/>
  <c r="AL16" i="2"/>
  <c r="AK16" i="2"/>
  <c r="AN15" i="2"/>
  <c r="AM15" i="2"/>
  <c r="AL15" i="2"/>
  <c r="AK15" i="2"/>
  <c r="AN14" i="2"/>
  <c r="AM14" i="2"/>
  <c r="AL14" i="2"/>
  <c r="AK14" i="2"/>
  <c r="AN13" i="2"/>
  <c r="AM13" i="2"/>
  <c r="AL13" i="2"/>
  <c r="AK13" i="2"/>
  <c r="AN12" i="2"/>
  <c r="AM12" i="2"/>
  <c r="AL12" i="2"/>
  <c r="AK12" i="2"/>
  <c r="AN11" i="2"/>
  <c r="AM11" i="2"/>
  <c r="AL11" i="2"/>
  <c r="AK11" i="2"/>
  <c r="AN10" i="2"/>
  <c r="AM10" i="2"/>
  <c r="AL10" i="2"/>
  <c r="AK10" i="2"/>
  <c r="AN9" i="2"/>
  <c r="AM9" i="2"/>
  <c r="AL9" i="2"/>
  <c r="AK9" i="2"/>
  <c r="AN8" i="2"/>
  <c r="AM8" i="2"/>
  <c r="AL8" i="2"/>
  <c r="AK8" i="2"/>
  <c r="AN7" i="2"/>
  <c r="AM7" i="2"/>
  <c r="AL7" i="2"/>
  <c r="AK7" i="2"/>
  <c r="AN6" i="2"/>
  <c r="AM6" i="2"/>
  <c r="AL6" i="2"/>
  <c r="AK6" i="2"/>
  <c r="W11" i="2"/>
  <c r="V11" i="2"/>
  <c r="U11" i="2"/>
  <c r="T11" i="2"/>
  <c r="S11" i="2"/>
  <c r="R11" i="2"/>
  <c r="W10" i="2"/>
  <c r="V10" i="2"/>
  <c r="U10" i="2"/>
  <c r="T10" i="2"/>
  <c r="S10" i="2"/>
  <c r="R10" i="2"/>
  <c r="W9" i="2"/>
  <c r="V9" i="2"/>
  <c r="U9" i="2"/>
  <c r="T9" i="2"/>
  <c r="S9" i="2"/>
  <c r="R9" i="2"/>
  <c r="W8" i="2"/>
  <c r="V8" i="2"/>
  <c r="U8" i="2"/>
  <c r="T8" i="2"/>
  <c r="S8" i="2"/>
  <c r="R8" i="2"/>
  <c r="W7" i="2"/>
  <c r="V7" i="2"/>
  <c r="U7" i="2"/>
  <c r="T7" i="2"/>
  <c r="S7" i="2"/>
  <c r="R7" i="2"/>
  <c r="W6" i="2"/>
  <c r="V6" i="2"/>
  <c r="U6" i="2"/>
  <c r="T6" i="2"/>
  <c r="S6" i="2"/>
  <c r="R6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S48" i="3"/>
  <c r="S47" i="3"/>
  <c r="S46" i="3"/>
  <c r="S45" i="3"/>
  <c r="S44" i="3"/>
  <c r="S43" i="3"/>
  <c r="S42" i="3"/>
  <c r="S41" i="3"/>
  <c r="S40" i="3"/>
  <c r="S39" i="3"/>
  <c r="S38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Z48" i="3"/>
  <c r="Y48" i="3"/>
  <c r="X48" i="3"/>
  <c r="W48" i="3"/>
  <c r="V48" i="3"/>
  <c r="U48" i="3"/>
  <c r="T48" i="3"/>
  <c r="Z47" i="3"/>
  <c r="Y47" i="3"/>
  <c r="X47" i="3"/>
  <c r="W47" i="3"/>
  <c r="V47" i="3"/>
  <c r="U47" i="3"/>
  <c r="T47" i="3"/>
  <c r="Z46" i="3"/>
  <c r="Y46" i="3"/>
  <c r="X46" i="3"/>
  <c r="W46" i="3"/>
  <c r="V46" i="3"/>
  <c r="U46" i="3"/>
  <c r="Z45" i="3"/>
  <c r="Y45" i="3"/>
  <c r="X45" i="3"/>
  <c r="W45" i="3"/>
  <c r="V45" i="3"/>
  <c r="U45" i="3"/>
  <c r="Z44" i="3"/>
  <c r="Y44" i="3"/>
  <c r="X44" i="3"/>
  <c r="W44" i="3"/>
  <c r="V44" i="3"/>
  <c r="U44" i="3"/>
  <c r="T44" i="3"/>
  <c r="Z43" i="3"/>
  <c r="Y43" i="3"/>
  <c r="X43" i="3"/>
  <c r="W43" i="3"/>
  <c r="V43" i="3"/>
  <c r="U43" i="3"/>
  <c r="T43" i="3"/>
  <c r="Z42" i="3"/>
  <c r="Y42" i="3"/>
  <c r="X42" i="3"/>
  <c r="W42" i="3"/>
  <c r="V42" i="3"/>
  <c r="U42" i="3"/>
  <c r="T42" i="3"/>
  <c r="Z41" i="3"/>
  <c r="Y41" i="3"/>
  <c r="X41" i="3"/>
  <c r="W41" i="3"/>
  <c r="V41" i="3"/>
  <c r="U41" i="3"/>
  <c r="Z40" i="3"/>
  <c r="Y40" i="3"/>
  <c r="X40" i="3"/>
  <c r="W40" i="3"/>
  <c r="V40" i="3"/>
  <c r="U40" i="3"/>
  <c r="T40" i="3"/>
  <c r="Z39" i="3"/>
  <c r="Y39" i="3"/>
  <c r="X39" i="3"/>
  <c r="W39" i="3"/>
  <c r="V39" i="3"/>
  <c r="U39" i="3"/>
  <c r="T39" i="3"/>
  <c r="Z38" i="3"/>
  <c r="Y38" i="3"/>
  <c r="X38" i="3"/>
  <c r="W38" i="3"/>
  <c r="V38" i="3"/>
  <c r="U38" i="3"/>
  <c r="T38" i="3"/>
  <c r="L48" i="3"/>
  <c r="J48" i="3"/>
  <c r="L47" i="3"/>
  <c r="J47" i="3"/>
  <c r="L46" i="3"/>
  <c r="T46" i="3" s="1"/>
  <c r="J46" i="3"/>
  <c r="L45" i="3"/>
  <c r="T45" i="3" s="1"/>
  <c r="J45" i="3"/>
  <c r="L44" i="3"/>
  <c r="J44" i="3"/>
  <c r="L43" i="3"/>
  <c r="J43" i="3"/>
  <c r="L42" i="3"/>
  <c r="J42" i="3"/>
  <c r="L41" i="3"/>
  <c r="T41" i="3" s="1"/>
  <c r="J41" i="3"/>
  <c r="L40" i="3"/>
  <c r="J40" i="3"/>
  <c r="L39" i="3"/>
  <c r="J39" i="3"/>
  <c r="L38" i="3"/>
  <c r="J38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Z36" i="3"/>
  <c r="Y36" i="3"/>
  <c r="X36" i="3"/>
  <c r="W36" i="3"/>
  <c r="V36" i="3"/>
  <c r="U36" i="3"/>
  <c r="Z35" i="3"/>
  <c r="Y35" i="3"/>
  <c r="X35" i="3"/>
  <c r="W35" i="3"/>
  <c r="V35" i="3"/>
  <c r="U35" i="3"/>
  <c r="T35" i="3"/>
  <c r="Z34" i="3"/>
  <c r="Y34" i="3"/>
  <c r="X34" i="3"/>
  <c r="W34" i="3"/>
  <c r="V34" i="3"/>
  <c r="U34" i="3"/>
  <c r="Z33" i="3"/>
  <c r="Y33" i="3"/>
  <c r="X33" i="3"/>
  <c r="W33" i="3"/>
  <c r="V33" i="3"/>
  <c r="U33" i="3"/>
  <c r="T33" i="3"/>
  <c r="Z32" i="3"/>
  <c r="Y32" i="3"/>
  <c r="X32" i="3"/>
  <c r="W32" i="3"/>
  <c r="V32" i="3"/>
  <c r="U32" i="3"/>
  <c r="Z31" i="3"/>
  <c r="Y31" i="3"/>
  <c r="X31" i="3"/>
  <c r="W31" i="3"/>
  <c r="V31" i="3"/>
  <c r="U31" i="3"/>
  <c r="T31" i="3"/>
  <c r="Z30" i="3"/>
  <c r="Y30" i="3"/>
  <c r="X30" i="3"/>
  <c r="W30" i="3"/>
  <c r="V30" i="3"/>
  <c r="U30" i="3"/>
  <c r="T30" i="3"/>
  <c r="Z29" i="3"/>
  <c r="Y29" i="3"/>
  <c r="X29" i="3"/>
  <c r="W29" i="3"/>
  <c r="V29" i="3"/>
  <c r="U29" i="3"/>
  <c r="T29" i="3"/>
  <c r="Z28" i="3"/>
  <c r="Y28" i="3"/>
  <c r="X28" i="3"/>
  <c r="W28" i="3"/>
  <c r="V28" i="3"/>
  <c r="U28" i="3"/>
  <c r="T28" i="3"/>
  <c r="Z27" i="3"/>
  <c r="Y27" i="3"/>
  <c r="X27" i="3"/>
  <c r="W27" i="3"/>
  <c r="V27" i="3"/>
  <c r="U27" i="3"/>
  <c r="T27" i="3"/>
  <c r="T25" i="3"/>
  <c r="T24" i="3"/>
  <c r="T22" i="3"/>
  <c r="T19" i="3"/>
  <c r="T16" i="3"/>
  <c r="T15" i="3"/>
  <c r="T12" i="3"/>
  <c r="T11" i="3"/>
  <c r="T10" i="3"/>
  <c r="T9" i="3"/>
  <c r="T8" i="3"/>
  <c r="T7" i="3"/>
  <c r="T6" i="3"/>
  <c r="H13" i="3"/>
  <c r="H12" i="3"/>
  <c r="H11" i="3"/>
  <c r="H10" i="3"/>
  <c r="H9" i="3"/>
  <c r="H8" i="3"/>
  <c r="H7" i="3"/>
  <c r="H6" i="3"/>
  <c r="Z25" i="3"/>
  <c r="Y25" i="3"/>
  <c r="X25" i="3"/>
  <c r="W25" i="3"/>
  <c r="V25" i="3"/>
  <c r="U25" i="3"/>
  <c r="Z24" i="3"/>
  <c r="Y24" i="3"/>
  <c r="X24" i="3"/>
  <c r="W24" i="3"/>
  <c r="V24" i="3"/>
  <c r="U24" i="3"/>
  <c r="Z23" i="3"/>
  <c r="Y23" i="3"/>
  <c r="X23" i="3"/>
  <c r="W23" i="3"/>
  <c r="V23" i="3"/>
  <c r="U23" i="3"/>
  <c r="Z22" i="3"/>
  <c r="Y22" i="3"/>
  <c r="X22" i="3"/>
  <c r="W22" i="3"/>
  <c r="V22" i="3"/>
  <c r="U22" i="3"/>
  <c r="Z21" i="3"/>
  <c r="Y21" i="3"/>
  <c r="X21" i="3"/>
  <c r="W21" i="3"/>
  <c r="V21" i="3"/>
  <c r="U21" i="3"/>
  <c r="Z20" i="3"/>
  <c r="Y20" i="3"/>
  <c r="X20" i="3"/>
  <c r="W20" i="3"/>
  <c r="V20" i="3"/>
  <c r="U20" i="3"/>
  <c r="Z19" i="3"/>
  <c r="Y19" i="3"/>
  <c r="X19" i="3"/>
  <c r="W19" i="3"/>
  <c r="V19" i="3"/>
  <c r="U19" i="3"/>
  <c r="Z18" i="3"/>
  <c r="Y18" i="3"/>
  <c r="X18" i="3"/>
  <c r="W18" i="3"/>
  <c r="V18" i="3"/>
  <c r="U18" i="3"/>
  <c r="Z17" i="3"/>
  <c r="Y17" i="3"/>
  <c r="X17" i="3"/>
  <c r="W17" i="3"/>
  <c r="V17" i="3"/>
  <c r="U17" i="3"/>
  <c r="Z16" i="3"/>
  <c r="Y16" i="3"/>
  <c r="X16" i="3"/>
  <c r="W16" i="3"/>
  <c r="V16" i="3"/>
  <c r="U16" i="3"/>
  <c r="Z15" i="3"/>
  <c r="Y15" i="3"/>
  <c r="X15" i="3"/>
  <c r="W15" i="3"/>
  <c r="V15" i="3"/>
  <c r="U15" i="3"/>
  <c r="Z14" i="3"/>
  <c r="Y14" i="3"/>
  <c r="X14" i="3"/>
  <c r="W14" i="3"/>
  <c r="V14" i="3"/>
  <c r="U14" i="3"/>
  <c r="Z13" i="3"/>
  <c r="Y13" i="3"/>
  <c r="X13" i="3"/>
  <c r="W13" i="3"/>
  <c r="V13" i="3"/>
  <c r="U13" i="3"/>
  <c r="Z12" i="3"/>
  <c r="Y12" i="3"/>
  <c r="X12" i="3"/>
  <c r="W12" i="3"/>
  <c r="V12" i="3"/>
  <c r="U12" i="3"/>
  <c r="Z11" i="3"/>
  <c r="Y11" i="3"/>
  <c r="X11" i="3"/>
  <c r="W11" i="3"/>
  <c r="V11" i="3"/>
  <c r="U11" i="3"/>
  <c r="Z10" i="3"/>
  <c r="Y10" i="3"/>
  <c r="X10" i="3"/>
  <c r="W10" i="3"/>
  <c r="V10" i="3"/>
  <c r="U10" i="3"/>
  <c r="Z9" i="3"/>
  <c r="Y9" i="3"/>
  <c r="X9" i="3"/>
  <c r="W9" i="3"/>
  <c r="V9" i="3"/>
  <c r="U9" i="3"/>
  <c r="Z8" i="3"/>
  <c r="Y8" i="3"/>
  <c r="X8" i="3"/>
  <c r="W8" i="3"/>
  <c r="V8" i="3"/>
  <c r="U8" i="3"/>
  <c r="Z7" i="3"/>
  <c r="Y7" i="3"/>
  <c r="X7" i="3"/>
  <c r="W7" i="3"/>
  <c r="V7" i="3"/>
  <c r="U7" i="3"/>
  <c r="Z6" i="3"/>
  <c r="Y6" i="3"/>
  <c r="X6" i="3"/>
  <c r="W6" i="3"/>
  <c r="V6" i="3"/>
  <c r="U6" i="3"/>
  <c r="L36" i="3"/>
  <c r="T36" i="3" s="1"/>
  <c r="J36" i="3"/>
  <c r="L35" i="3"/>
  <c r="J35" i="3"/>
  <c r="L34" i="3"/>
  <c r="T34" i="3" s="1"/>
  <c r="J34" i="3"/>
  <c r="L33" i="3"/>
  <c r="J33" i="3"/>
  <c r="L32" i="3"/>
  <c r="T32" i="3" s="1"/>
  <c r="J32" i="3"/>
  <c r="L31" i="3"/>
  <c r="J31" i="3"/>
  <c r="L30" i="3"/>
  <c r="J30" i="3"/>
  <c r="L29" i="3"/>
  <c r="J29" i="3"/>
  <c r="L28" i="3"/>
  <c r="J28" i="3"/>
  <c r="L27" i="3"/>
  <c r="J27" i="3"/>
  <c r="L26" i="3"/>
  <c r="T26" i="3" s="1"/>
  <c r="J26" i="3"/>
  <c r="L25" i="3"/>
  <c r="J25" i="3"/>
  <c r="L24" i="3"/>
  <c r="J24" i="3"/>
  <c r="L23" i="3"/>
  <c r="T23" i="3" s="1"/>
  <c r="J23" i="3"/>
  <c r="L22" i="3"/>
  <c r="J22" i="3"/>
  <c r="L21" i="3"/>
  <c r="T21" i="3" s="1"/>
  <c r="J21" i="3"/>
  <c r="L20" i="3"/>
  <c r="T20" i="3" s="1"/>
  <c r="J20" i="3"/>
  <c r="L19" i="3"/>
  <c r="J19" i="3"/>
  <c r="L18" i="3"/>
  <c r="T18" i="3" s="1"/>
  <c r="J18" i="3"/>
  <c r="L17" i="3"/>
  <c r="T17" i="3" s="1"/>
  <c r="J17" i="3"/>
  <c r="L16" i="3"/>
  <c r="J16" i="3"/>
  <c r="L15" i="3"/>
  <c r="J15" i="3"/>
  <c r="L14" i="3"/>
  <c r="T14" i="3" s="1"/>
  <c r="J14" i="3"/>
  <c r="L13" i="3"/>
  <c r="T13" i="3" s="1"/>
  <c r="J13" i="3"/>
  <c r="L12" i="3"/>
  <c r="J12" i="3"/>
  <c r="L11" i="3"/>
  <c r="J11" i="3"/>
  <c r="L10" i="3"/>
  <c r="J10" i="3"/>
  <c r="L9" i="3"/>
  <c r="J9" i="3"/>
  <c r="L8" i="3"/>
  <c r="J8" i="3"/>
  <c r="L7" i="3"/>
  <c r="J7" i="3"/>
  <c r="L6" i="3"/>
  <c r="J6" i="3"/>
  <c r="M49" i="5" l="1"/>
  <c r="M50" i="5"/>
  <c r="M36" i="5"/>
  <c r="M35" i="5"/>
  <c r="M31" i="5"/>
  <c r="M29" i="5"/>
  <c r="M28" i="5"/>
  <c r="M11" i="5"/>
  <c r="L26" i="4" l="1"/>
  <c r="T26" i="4" s="1"/>
  <c r="S26" i="4"/>
  <c r="AI17" i="4" l="1"/>
  <c r="AG17" i="4"/>
  <c r="AE17" i="4"/>
  <c r="S17" i="4"/>
  <c r="J17" i="4"/>
  <c r="L17" i="4"/>
  <c r="H17" i="4"/>
  <c r="AC17" i="4"/>
  <c r="AR17" i="3"/>
  <c r="AQ17" i="3"/>
  <c r="AP17" i="3"/>
  <c r="AO17" i="3"/>
  <c r="AI17" i="3"/>
  <c r="AG17" i="3"/>
  <c r="AE17" i="3"/>
  <c r="AC17" i="3"/>
  <c r="C17" i="3"/>
  <c r="AO13" i="5" l="1"/>
  <c r="AN48" i="1" l="1"/>
  <c r="AM48" i="1"/>
  <c r="AL48" i="1"/>
  <c r="AK48" i="1"/>
  <c r="AN47" i="1"/>
  <c r="AM47" i="1"/>
  <c r="AL47" i="1"/>
  <c r="AK47" i="1"/>
  <c r="AN46" i="1"/>
  <c r="AM46" i="1"/>
  <c r="AL46" i="1"/>
  <c r="AK46" i="1"/>
  <c r="AN45" i="1"/>
  <c r="AM45" i="1"/>
  <c r="AL45" i="1"/>
  <c r="AK45" i="1"/>
  <c r="AN44" i="1"/>
  <c r="AM44" i="1"/>
  <c r="AL44" i="1"/>
  <c r="AK44" i="1"/>
  <c r="AN43" i="1"/>
  <c r="AM43" i="1"/>
  <c r="AL43" i="1"/>
  <c r="AK43" i="1"/>
  <c r="AN42" i="1"/>
  <c r="AM42" i="1"/>
  <c r="AL42" i="1"/>
  <c r="AK42" i="1"/>
  <c r="AN41" i="1"/>
  <c r="AM41" i="1"/>
  <c r="AL41" i="1"/>
  <c r="AK41" i="1"/>
  <c r="AN40" i="1"/>
  <c r="AM40" i="1"/>
  <c r="AL40" i="1"/>
  <c r="AK40" i="1"/>
  <c r="AN39" i="1"/>
  <c r="AM39" i="1"/>
  <c r="AL39" i="1"/>
  <c r="AK39" i="1"/>
  <c r="AN38" i="1"/>
  <c r="AM38" i="1"/>
  <c r="AL38" i="1"/>
  <c r="AK38" i="1"/>
  <c r="AN37" i="1"/>
  <c r="AM37" i="1"/>
  <c r="AL37" i="1"/>
  <c r="AK37" i="1"/>
  <c r="AN36" i="1"/>
  <c r="AM36" i="1"/>
  <c r="AL36" i="1"/>
  <c r="AK36" i="1"/>
  <c r="AN35" i="1"/>
  <c r="AM35" i="1"/>
  <c r="AL35" i="1"/>
  <c r="AK35" i="1"/>
  <c r="AN34" i="1"/>
  <c r="AM34" i="1"/>
  <c r="AL34" i="1"/>
  <c r="AK34" i="1"/>
  <c r="AN33" i="1"/>
  <c r="AM33" i="1"/>
  <c r="AL33" i="1"/>
  <c r="AK33" i="1"/>
  <c r="AN32" i="1"/>
  <c r="AM32" i="1"/>
  <c r="AL32" i="1"/>
  <c r="AK32" i="1"/>
  <c r="AN31" i="1"/>
  <c r="AM31" i="1"/>
  <c r="AL31" i="1"/>
  <c r="AK31" i="1"/>
  <c r="AN30" i="1"/>
  <c r="AM30" i="1"/>
  <c r="AL30" i="1"/>
  <c r="AK30" i="1"/>
  <c r="AN29" i="1"/>
  <c r="AM29" i="1"/>
  <c r="AL29" i="1"/>
  <c r="AK29" i="1"/>
  <c r="AN28" i="1"/>
  <c r="AM28" i="1"/>
  <c r="AL28" i="1"/>
  <c r="AK28" i="1"/>
  <c r="AN27" i="1"/>
  <c r="AM27" i="1"/>
  <c r="AL27" i="1"/>
  <c r="AK27" i="1"/>
  <c r="AN26" i="1"/>
  <c r="AM26" i="1"/>
  <c r="AL26" i="1"/>
  <c r="AK26" i="1"/>
  <c r="AN25" i="1"/>
  <c r="AM25" i="1"/>
  <c r="AL25" i="1"/>
  <c r="AK25" i="1"/>
  <c r="AN24" i="1"/>
  <c r="AM24" i="1"/>
  <c r="AL24" i="1"/>
  <c r="AK24" i="1"/>
  <c r="AN23" i="1"/>
  <c r="AM23" i="1"/>
  <c r="AL23" i="1"/>
  <c r="AK23" i="1"/>
  <c r="AN22" i="1"/>
  <c r="AM22" i="1"/>
  <c r="AL22" i="1"/>
  <c r="AK22" i="1"/>
  <c r="AN21" i="1"/>
  <c r="AM21" i="1"/>
  <c r="AL21" i="1"/>
  <c r="AK21" i="1"/>
  <c r="AN20" i="1"/>
  <c r="AM20" i="1"/>
  <c r="AL20" i="1"/>
  <c r="AK20" i="1"/>
  <c r="AN19" i="1"/>
  <c r="AM19" i="1"/>
  <c r="AL19" i="1"/>
  <c r="AK19" i="1"/>
  <c r="AN18" i="1"/>
  <c r="AM18" i="1"/>
  <c r="AL18" i="1"/>
  <c r="AK18" i="1"/>
  <c r="AN17" i="1"/>
  <c r="AM17" i="1"/>
  <c r="AL17" i="1"/>
  <c r="AK17" i="1"/>
  <c r="AN16" i="1"/>
  <c r="AM16" i="1"/>
  <c r="AL16" i="1"/>
  <c r="AK16" i="1"/>
  <c r="AN15" i="1"/>
  <c r="AM15" i="1"/>
  <c r="AL15" i="1"/>
  <c r="AK15" i="1"/>
  <c r="AN14" i="1"/>
  <c r="AM14" i="1"/>
  <c r="AL14" i="1"/>
  <c r="AK14" i="1"/>
  <c r="AN13" i="1"/>
  <c r="AM13" i="1"/>
  <c r="AL13" i="1"/>
  <c r="AK13" i="1"/>
  <c r="AN12" i="1"/>
  <c r="AM12" i="1"/>
  <c r="AL12" i="1"/>
  <c r="AK12" i="1"/>
  <c r="AN11" i="1"/>
  <c r="AM11" i="1"/>
  <c r="AL11" i="1"/>
  <c r="AK11" i="1"/>
  <c r="AN10" i="1"/>
  <c r="AM10" i="1"/>
  <c r="AL10" i="1"/>
  <c r="AK10" i="1"/>
  <c r="AN9" i="1"/>
  <c r="AM9" i="1"/>
  <c r="AL9" i="1"/>
  <c r="AK9" i="1"/>
  <c r="AN8" i="1"/>
  <c r="AM8" i="1"/>
  <c r="AL8" i="1"/>
  <c r="AK8" i="1"/>
  <c r="AN7" i="1"/>
  <c r="AM7" i="1"/>
  <c r="AL7" i="1"/>
  <c r="AK7" i="1"/>
  <c r="AN6" i="1"/>
  <c r="AM6" i="1"/>
  <c r="AL6" i="1"/>
  <c r="AK6" i="1"/>
  <c r="AE48" i="3" l="1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6" i="3"/>
  <c r="AE15" i="3"/>
  <c r="AE14" i="3"/>
  <c r="AE13" i="3"/>
  <c r="AE12" i="3"/>
  <c r="AE11" i="3"/>
  <c r="AE10" i="3"/>
  <c r="AE9" i="3"/>
  <c r="AE8" i="3"/>
  <c r="AE7" i="3"/>
  <c r="AE6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6" i="3"/>
  <c r="AG15" i="3"/>
  <c r="AG14" i="3"/>
  <c r="AG13" i="3"/>
  <c r="AG12" i="3"/>
  <c r="AG11" i="3"/>
  <c r="AG10" i="3"/>
  <c r="AG9" i="3"/>
  <c r="AG8" i="3"/>
  <c r="AG7" i="3"/>
  <c r="AG6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6" i="3"/>
  <c r="AI15" i="3"/>
  <c r="AI14" i="3"/>
  <c r="AI13" i="3"/>
  <c r="AI12" i="3"/>
  <c r="AI11" i="3"/>
  <c r="AI10" i="3"/>
  <c r="AI9" i="3"/>
  <c r="AI8" i="3"/>
  <c r="AI7" i="3"/>
  <c r="AI6" i="3"/>
  <c r="AR48" i="3"/>
  <c r="AQ48" i="3"/>
  <c r="AP48" i="3"/>
  <c r="AO48" i="3"/>
  <c r="AR47" i="3"/>
  <c r="AQ47" i="3"/>
  <c r="AP47" i="3"/>
  <c r="AO47" i="3"/>
  <c r="AR46" i="3"/>
  <c r="AQ46" i="3"/>
  <c r="AP46" i="3"/>
  <c r="AO46" i="3"/>
  <c r="AR45" i="3"/>
  <c r="AQ45" i="3"/>
  <c r="AP45" i="3"/>
  <c r="AO45" i="3"/>
  <c r="AR44" i="3"/>
  <c r="AQ44" i="3"/>
  <c r="AP44" i="3"/>
  <c r="AO44" i="3"/>
  <c r="AR43" i="3"/>
  <c r="AQ43" i="3"/>
  <c r="AP43" i="3"/>
  <c r="AO43" i="3"/>
  <c r="AR42" i="3"/>
  <c r="AQ42" i="3"/>
  <c r="AP42" i="3"/>
  <c r="AO42" i="3"/>
  <c r="AR41" i="3"/>
  <c r="AQ41" i="3"/>
  <c r="AP41" i="3"/>
  <c r="AO41" i="3"/>
  <c r="AR40" i="3"/>
  <c r="AQ40" i="3"/>
  <c r="AP40" i="3"/>
  <c r="AO40" i="3"/>
  <c r="AR39" i="3"/>
  <c r="AQ39" i="3"/>
  <c r="AP39" i="3"/>
  <c r="AO39" i="3"/>
  <c r="AR38" i="3"/>
  <c r="AQ38" i="3"/>
  <c r="AP38" i="3"/>
  <c r="AO38" i="3"/>
  <c r="AR37" i="3"/>
  <c r="AQ37" i="3"/>
  <c r="AP37" i="3"/>
  <c r="AO37" i="3"/>
  <c r="AR36" i="3"/>
  <c r="AQ36" i="3"/>
  <c r="AP36" i="3"/>
  <c r="AO36" i="3"/>
  <c r="AR35" i="3"/>
  <c r="AQ35" i="3"/>
  <c r="AP35" i="3"/>
  <c r="AO35" i="3"/>
  <c r="AR34" i="3"/>
  <c r="AQ34" i="3"/>
  <c r="AP34" i="3"/>
  <c r="AO34" i="3"/>
  <c r="AR33" i="3"/>
  <c r="AQ33" i="3"/>
  <c r="AP33" i="3"/>
  <c r="AO33" i="3"/>
  <c r="AR32" i="3"/>
  <c r="AQ32" i="3"/>
  <c r="AP32" i="3"/>
  <c r="AO32" i="3"/>
  <c r="AR31" i="3"/>
  <c r="AQ31" i="3"/>
  <c r="AP31" i="3"/>
  <c r="AO31" i="3"/>
  <c r="AR30" i="3"/>
  <c r="AQ30" i="3"/>
  <c r="AP30" i="3"/>
  <c r="AO30" i="3"/>
  <c r="AR29" i="3"/>
  <c r="AQ29" i="3"/>
  <c r="AP29" i="3"/>
  <c r="AO29" i="3"/>
  <c r="AR28" i="3"/>
  <c r="AQ28" i="3"/>
  <c r="AP28" i="3"/>
  <c r="AO28" i="3"/>
  <c r="AR27" i="3"/>
  <c r="AQ27" i="3"/>
  <c r="AP27" i="3"/>
  <c r="AO27" i="3"/>
  <c r="AR26" i="3"/>
  <c r="AQ26" i="3"/>
  <c r="AP26" i="3"/>
  <c r="AO26" i="3"/>
  <c r="AR25" i="3"/>
  <c r="AQ25" i="3"/>
  <c r="AP25" i="3"/>
  <c r="AO25" i="3"/>
  <c r="AR24" i="3"/>
  <c r="AQ24" i="3"/>
  <c r="AP24" i="3"/>
  <c r="AO24" i="3"/>
  <c r="AR23" i="3"/>
  <c r="AQ23" i="3"/>
  <c r="AP23" i="3"/>
  <c r="AO23" i="3"/>
  <c r="AR22" i="3"/>
  <c r="AQ22" i="3"/>
  <c r="AP22" i="3"/>
  <c r="AO22" i="3"/>
  <c r="AR21" i="3"/>
  <c r="AQ21" i="3"/>
  <c r="AP21" i="3"/>
  <c r="AO21" i="3"/>
  <c r="AR20" i="3"/>
  <c r="AQ20" i="3"/>
  <c r="AP20" i="3"/>
  <c r="AO20" i="3"/>
  <c r="AR19" i="3"/>
  <c r="AQ19" i="3"/>
  <c r="AP19" i="3"/>
  <c r="AO19" i="3"/>
  <c r="AR18" i="3"/>
  <c r="AQ18" i="3"/>
  <c r="AP18" i="3"/>
  <c r="AO18" i="3"/>
  <c r="AR16" i="3"/>
  <c r="AQ16" i="3"/>
  <c r="AP16" i="3"/>
  <c r="AO16" i="3"/>
  <c r="AR15" i="3"/>
  <c r="AQ15" i="3"/>
  <c r="AP15" i="3"/>
  <c r="AO15" i="3"/>
  <c r="AR14" i="3"/>
  <c r="AQ14" i="3"/>
  <c r="AP14" i="3"/>
  <c r="AO14" i="3"/>
  <c r="AR13" i="3"/>
  <c r="AQ13" i="3"/>
  <c r="AP13" i="3"/>
  <c r="AO13" i="3"/>
  <c r="AR12" i="3"/>
  <c r="AQ12" i="3"/>
  <c r="AP12" i="3"/>
  <c r="AO12" i="3"/>
  <c r="AR11" i="3"/>
  <c r="AQ11" i="3"/>
  <c r="AP11" i="3"/>
  <c r="AO11" i="3"/>
  <c r="AR10" i="3"/>
  <c r="AQ10" i="3"/>
  <c r="AP10" i="3"/>
  <c r="AO10" i="3"/>
  <c r="AR9" i="3"/>
  <c r="AQ9" i="3"/>
  <c r="AP9" i="3"/>
  <c r="AO9" i="3"/>
  <c r="AR8" i="3"/>
  <c r="AQ8" i="3"/>
  <c r="AP8" i="3"/>
  <c r="AO8" i="3"/>
  <c r="AR7" i="3"/>
  <c r="AQ7" i="3"/>
  <c r="AP7" i="3"/>
  <c r="AO7" i="3"/>
  <c r="AR6" i="3"/>
  <c r="AQ6" i="3"/>
  <c r="AP6" i="3"/>
  <c r="AO6" i="3"/>
  <c r="AR7" i="4"/>
  <c r="AR8" i="4"/>
  <c r="AR9" i="4"/>
  <c r="AR10" i="4"/>
  <c r="AR11" i="4"/>
  <c r="AR12" i="4"/>
  <c r="AR13" i="4"/>
  <c r="AR14" i="4"/>
  <c r="AR15" i="4"/>
  <c r="AR16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6" i="4"/>
  <c r="AQ7" i="4"/>
  <c r="AQ8" i="4"/>
  <c r="AQ9" i="4"/>
  <c r="AQ10" i="4"/>
  <c r="AQ11" i="4"/>
  <c r="AQ12" i="4"/>
  <c r="AQ13" i="4"/>
  <c r="AQ14" i="4"/>
  <c r="AQ15" i="4"/>
  <c r="AQ16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6" i="4"/>
  <c r="AP15" i="4"/>
  <c r="AP16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14" i="4"/>
  <c r="AP7" i="4"/>
  <c r="AP8" i="4"/>
  <c r="AP9" i="4"/>
  <c r="AP10" i="4"/>
  <c r="AP11" i="4"/>
  <c r="AP12" i="4"/>
  <c r="AP13" i="4"/>
  <c r="AP6" i="4"/>
  <c r="AO14" i="4"/>
  <c r="AO15" i="4"/>
  <c r="AO16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7" i="4"/>
  <c r="AO8" i="4"/>
  <c r="AO9" i="4"/>
  <c r="AO10" i="4"/>
  <c r="AO11" i="4"/>
  <c r="AO12" i="4"/>
  <c r="AO13" i="4"/>
  <c r="AO6" i="4"/>
  <c r="AI7" i="4"/>
  <c r="AI8" i="4"/>
  <c r="AI9" i="4"/>
  <c r="AI10" i="4"/>
  <c r="AI11" i="4"/>
  <c r="AI12" i="4"/>
  <c r="AI13" i="4"/>
  <c r="AI14" i="4"/>
  <c r="AI15" i="4"/>
  <c r="AI16" i="4"/>
  <c r="AI18" i="4"/>
  <c r="AI19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6" i="4"/>
  <c r="AG7" i="4"/>
  <c r="AG8" i="4"/>
  <c r="AG9" i="4"/>
  <c r="AG10" i="4"/>
  <c r="AG11" i="4"/>
  <c r="AG12" i="4"/>
  <c r="AG13" i="4"/>
  <c r="AG14" i="4"/>
  <c r="AG15" i="4"/>
  <c r="AG16" i="4"/>
  <c r="AG18" i="4"/>
  <c r="AG19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6" i="4"/>
  <c r="AE7" i="4"/>
  <c r="AE8" i="4"/>
  <c r="AE9" i="4"/>
  <c r="AE10" i="4"/>
  <c r="AE11" i="4"/>
  <c r="AE12" i="4"/>
  <c r="AE13" i="4"/>
  <c r="AE14" i="4"/>
  <c r="AE15" i="4"/>
  <c r="AE16" i="4"/>
  <c r="AE18" i="4"/>
  <c r="AE19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6" i="4"/>
  <c r="Z7" i="4"/>
  <c r="Z8" i="4"/>
  <c r="Z9" i="4"/>
  <c r="Z10" i="4"/>
  <c r="Z11" i="4"/>
  <c r="Z13" i="4"/>
  <c r="Z14" i="4"/>
  <c r="Z15" i="4"/>
  <c r="Z16" i="4"/>
  <c r="Z18" i="4"/>
  <c r="Z19" i="4"/>
  <c r="Z21" i="4"/>
  <c r="Z22" i="4"/>
  <c r="Z23" i="4"/>
  <c r="Z24" i="4"/>
  <c r="Z25" i="4"/>
  <c r="Z27" i="4"/>
  <c r="Z28" i="4"/>
  <c r="Z29" i="4"/>
  <c r="Z31" i="4"/>
  <c r="Z32" i="4"/>
  <c r="Z33" i="4"/>
  <c r="Z34" i="4"/>
  <c r="Z35" i="4"/>
  <c r="Z36" i="4"/>
  <c r="Z37" i="4"/>
  <c r="Z39" i="4"/>
  <c r="Z40" i="4"/>
  <c r="Z41" i="4"/>
  <c r="Z42" i="4"/>
  <c r="Z43" i="4"/>
  <c r="Z44" i="4"/>
  <c r="Z45" i="4"/>
  <c r="Z46" i="4"/>
  <c r="Z47" i="4"/>
  <c r="Z48" i="4"/>
  <c r="Z6" i="4"/>
  <c r="Y7" i="4"/>
  <c r="Y8" i="4"/>
  <c r="Y9" i="4"/>
  <c r="Y10" i="4"/>
  <c r="Y11" i="4"/>
  <c r="Y13" i="4"/>
  <c r="Y14" i="4"/>
  <c r="Y15" i="4"/>
  <c r="Y16" i="4"/>
  <c r="Y18" i="4"/>
  <c r="Y19" i="4"/>
  <c r="Y21" i="4"/>
  <c r="Y22" i="4"/>
  <c r="Y23" i="4"/>
  <c r="Y24" i="4"/>
  <c r="Y25" i="4"/>
  <c r="Y27" i="4"/>
  <c r="Y28" i="4"/>
  <c r="Y29" i="4"/>
  <c r="Y31" i="4"/>
  <c r="Y32" i="4"/>
  <c r="Y33" i="4"/>
  <c r="Y34" i="4"/>
  <c r="Y35" i="4"/>
  <c r="Y36" i="4"/>
  <c r="Y37" i="4"/>
  <c r="Y39" i="4"/>
  <c r="Y40" i="4"/>
  <c r="Y41" i="4"/>
  <c r="Y42" i="4"/>
  <c r="Y43" i="4"/>
  <c r="Y44" i="4"/>
  <c r="Y45" i="4"/>
  <c r="Y46" i="4"/>
  <c r="Y47" i="4"/>
  <c r="Y48" i="4"/>
  <c r="Y6" i="4"/>
  <c r="X7" i="4"/>
  <c r="X8" i="4"/>
  <c r="X9" i="4"/>
  <c r="X10" i="4"/>
  <c r="X11" i="4"/>
  <c r="X13" i="4"/>
  <c r="X14" i="4"/>
  <c r="X15" i="4"/>
  <c r="X16" i="4"/>
  <c r="X18" i="4"/>
  <c r="X19" i="4"/>
  <c r="X21" i="4"/>
  <c r="X22" i="4"/>
  <c r="X23" i="4"/>
  <c r="X24" i="4"/>
  <c r="X25" i="4"/>
  <c r="X27" i="4"/>
  <c r="X28" i="4"/>
  <c r="X29" i="4"/>
  <c r="X31" i="4"/>
  <c r="X32" i="4"/>
  <c r="X33" i="4"/>
  <c r="X34" i="4"/>
  <c r="X35" i="4"/>
  <c r="X36" i="4"/>
  <c r="X37" i="4"/>
  <c r="X39" i="4"/>
  <c r="X40" i="4"/>
  <c r="X41" i="4"/>
  <c r="X42" i="4"/>
  <c r="X43" i="4"/>
  <c r="X44" i="4"/>
  <c r="X45" i="4"/>
  <c r="X46" i="4"/>
  <c r="X47" i="4"/>
  <c r="X48" i="4"/>
  <c r="X6" i="4"/>
  <c r="W7" i="4"/>
  <c r="W8" i="4"/>
  <c r="W9" i="4"/>
  <c r="W10" i="4"/>
  <c r="W11" i="4"/>
  <c r="W13" i="4"/>
  <c r="W14" i="4"/>
  <c r="W15" i="4"/>
  <c r="W16" i="4"/>
  <c r="W18" i="4"/>
  <c r="W19" i="4"/>
  <c r="W21" i="4"/>
  <c r="W22" i="4"/>
  <c r="W23" i="4"/>
  <c r="W24" i="4"/>
  <c r="W25" i="4"/>
  <c r="W27" i="4"/>
  <c r="W28" i="4"/>
  <c r="W29" i="4"/>
  <c r="W31" i="4"/>
  <c r="W32" i="4"/>
  <c r="W33" i="4"/>
  <c r="W34" i="4"/>
  <c r="W35" i="4"/>
  <c r="W36" i="4"/>
  <c r="W37" i="4"/>
  <c r="W39" i="4"/>
  <c r="W40" i="4"/>
  <c r="W41" i="4"/>
  <c r="W42" i="4"/>
  <c r="W43" i="4"/>
  <c r="W44" i="4"/>
  <c r="W45" i="4"/>
  <c r="W46" i="4"/>
  <c r="W47" i="4"/>
  <c r="W48" i="4"/>
  <c r="W6" i="4"/>
  <c r="V7" i="4"/>
  <c r="V8" i="4"/>
  <c r="V9" i="4"/>
  <c r="V10" i="4"/>
  <c r="V11" i="4"/>
  <c r="V13" i="4"/>
  <c r="V14" i="4"/>
  <c r="V15" i="4"/>
  <c r="V16" i="4"/>
  <c r="V18" i="4"/>
  <c r="V19" i="4"/>
  <c r="V21" i="4"/>
  <c r="V22" i="4"/>
  <c r="V23" i="4"/>
  <c r="V24" i="4"/>
  <c r="V25" i="4"/>
  <c r="V27" i="4"/>
  <c r="V28" i="4"/>
  <c r="V29" i="4"/>
  <c r="V31" i="4"/>
  <c r="V32" i="4"/>
  <c r="V33" i="4"/>
  <c r="V34" i="4"/>
  <c r="V35" i="4"/>
  <c r="V36" i="4"/>
  <c r="V37" i="4"/>
  <c r="V39" i="4"/>
  <c r="V40" i="4"/>
  <c r="V41" i="4"/>
  <c r="V42" i="4"/>
  <c r="V43" i="4"/>
  <c r="V44" i="4"/>
  <c r="V45" i="4"/>
  <c r="V46" i="4"/>
  <c r="V47" i="4"/>
  <c r="V48" i="4"/>
  <c r="V6" i="4"/>
  <c r="U7" i="4"/>
  <c r="U8" i="4"/>
  <c r="U9" i="4"/>
  <c r="U10" i="4"/>
  <c r="U11" i="4"/>
  <c r="U13" i="4"/>
  <c r="U14" i="4"/>
  <c r="U15" i="4"/>
  <c r="U16" i="4"/>
  <c r="U18" i="4"/>
  <c r="U19" i="4"/>
  <c r="U21" i="4"/>
  <c r="U22" i="4"/>
  <c r="U23" i="4"/>
  <c r="U24" i="4"/>
  <c r="U25" i="4"/>
  <c r="U27" i="4"/>
  <c r="U28" i="4"/>
  <c r="U29" i="4"/>
  <c r="U31" i="4"/>
  <c r="U32" i="4"/>
  <c r="U33" i="4"/>
  <c r="U34" i="4"/>
  <c r="U35" i="4"/>
  <c r="U36" i="4"/>
  <c r="U37" i="4"/>
  <c r="U39" i="4"/>
  <c r="U40" i="4"/>
  <c r="U41" i="4"/>
  <c r="U42" i="4"/>
  <c r="U43" i="4"/>
  <c r="U44" i="4"/>
  <c r="U45" i="4"/>
  <c r="U46" i="4"/>
  <c r="U47" i="4"/>
  <c r="U48" i="4"/>
  <c r="U6" i="4"/>
  <c r="T8" i="4"/>
  <c r="T10" i="4"/>
  <c r="T14" i="4"/>
  <c r="T15" i="4"/>
  <c r="T18" i="4"/>
  <c r="T21" i="4"/>
  <c r="T23" i="4"/>
  <c r="T24" i="4"/>
  <c r="T32" i="4"/>
  <c r="T34" i="4"/>
  <c r="T37" i="4"/>
  <c r="T46" i="4"/>
  <c r="T47" i="4"/>
  <c r="T48" i="4"/>
  <c r="L7" i="4"/>
  <c r="T7" i="4" s="1"/>
  <c r="L8" i="4"/>
  <c r="L9" i="4"/>
  <c r="T9" i="4" s="1"/>
  <c r="L10" i="4"/>
  <c r="L11" i="4"/>
  <c r="T11" i="4" s="1"/>
  <c r="L13" i="4"/>
  <c r="T13" i="4" s="1"/>
  <c r="L14" i="4"/>
  <c r="L15" i="4"/>
  <c r="L16" i="4"/>
  <c r="T16" i="4" s="1"/>
  <c r="L18" i="4"/>
  <c r="L19" i="4"/>
  <c r="T19" i="4" s="1"/>
  <c r="L21" i="4"/>
  <c r="L22" i="4"/>
  <c r="T22" i="4" s="1"/>
  <c r="L23" i="4"/>
  <c r="L24" i="4"/>
  <c r="L25" i="4"/>
  <c r="T25" i="4" s="1"/>
  <c r="L27" i="4"/>
  <c r="T27" i="4" s="1"/>
  <c r="L28" i="4"/>
  <c r="T28" i="4" s="1"/>
  <c r="L29" i="4"/>
  <c r="T29" i="4" s="1"/>
  <c r="L31" i="4"/>
  <c r="T31" i="4" s="1"/>
  <c r="L32" i="4"/>
  <c r="L33" i="4"/>
  <c r="T33" i="4" s="1"/>
  <c r="L34" i="4"/>
  <c r="L35" i="4"/>
  <c r="T35" i="4" s="1"/>
  <c r="L36" i="4"/>
  <c r="T36" i="4" s="1"/>
  <c r="L37" i="4"/>
  <c r="L39" i="4"/>
  <c r="T39" i="4" s="1"/>
  <c r="L40" i="4"/>
  <c r="T40" i="4" s="1"/>
  <c r="L41" i="4"/>
  <c r="T41" i="4" s="1"/>
  <c r="L42" i="4"/>
  <c r="T42" i="4" s="1"/>
  <c r="L43" i="4"/>
  <c r="T43" i="4" s="1"/>
  <c r="L44" i="4"/>
  <c r="T44" i="4" s="1"/>
  <c r="L45" i="4"/>
  <c r="T45" i="4" s="1"/>
  <c r="L46" i="4"/>
  <c r="L47" i="4"/>
  <c r="L48" i="4"/>
  <c r="L6" i="4"/>
  <c r="J7" i="4"/>
  <c r="J8" i="4"/>
  <c r="J9" i="4"/>
  <c r="J10" i="4"/>
  <c r="J11" i="4"/>
  <c r="J12" i="4"/>
  <c r="J13" i="4"/>
  <c r="J14" i="4"/>
  <c r="J15" i="4"/>
  <c r="J16" i="4"/>
  <c r="J18" i="4"/>
  <c r="J19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6" i="4"/>
  <c r="S7" i="4"/>
  <c r="S8" i="4"/>
  <c r="S9" i="4"/>
  <c r="S10" i="4"/>
  <c r="S11" i="4"/>
  <c r="S13" i="4"/>
  <c r="S14" i="4"/>
  <c r="S15" i="4"/>
  <c r="S16" i="4"/>
  <c r="S18" i="4"/>
  <c r="S19" i="4"/>
  <c r="S21" i="4"/>
  <c r="S22" i="4"/>
  <c r="S23" i="4"/>
  <c r="S24" i="4"/>
  <c r="S25" i="4"/>
  <c r="S27" i="4"/>
  <c r="S28" i="4"/>
  <c r="S29" i="4"/>
  <c r="S31" i="4"/>
  <c r="S32" i="4"/>
  <c r="S33" i="4"/>
  <c r="S34" i="4"/>
  <c r="S35" i="4"/>
  <c r="S36" i="4"/>
  <c r="S37" i="4"/>
  <c r="S39" i="4"/>
  <c r="S40" i="4"/>
  <c r="S41" i="4"/>
  <c r="S42" i="4"/>
  <c r="S43" i="4"/>
  <c r="S44" i="4"/>
  <c r="S45" i="4"/>
  <c r="S46" i="4"/>
  <c r="S47" i="4"/>
  <c r="S48" i="4"/>
  <c r="S6" i="4"/>
  <c r="H7" i="4"/>
  <c r="H8" i="4"/>
  <c r="H9" i="4"/>
  <c r="H10" i="4"/>
  <c r="H11" i="4"/>
  <c r="H12" i="4"/>
  <c r="H13" i="4"/>
  <c r="H14" i="4"/>
  <c r="H15" i="4"/>
  <c r="H16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6" i="4"/>
  <c r="BC6" i="5"/>
  <c r="BC8" i="5"/>
  <c r="BC10" i="5"/>
  <c r="BC12" i="5"/>
  <c r="BC15" i="5"/>
  <c r="BC16" i="5"/>
  <c r="BC17" i="5"/>
  <c r="BC19" i="5"/>
  <c r="BC21" i="5"/>
  <c r="BC22" i="5"/>
  <c r="BC24" i="5"/>
  <c r="BC25" i="5"/>
  <c r="BC27" i="5"/>
  <c r="BC28" i="5"/>
  <c r="BC29" i="5"/>
  <c r="BC30" i="5"/>
  <c r="BC31" i="5"/>
  <c r="BC32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7" i="5"/>
  <c r="BC48" i="5"/>
  <c r="BC49" i="5"/>
  <c r="BC50" i="5"/>
  <c r="BC51" i="5"/>
  <c r="BC52" i="5"/>
  <c r="BA6" i="5"/>
  <c r="BA8" i="5"/>
  <c r="BA10" i="5"/>
  <c r="BA12" i="5"/>
  <c r="BA15" i="5"/>
  <c r="BA16" i="5"/>
  <c r="BA17" i="5"/>
  <c r="BA19" i="5"/>
  <c r="BA21" i="5"/>
  <c r="BA22" i="5"/>
  <c r="BA24" i="5"/>
  <c r="BA25" i="5"/>
  <c r="BA27" i="5"/>
  <c r="BA28" i="5"/>
  <c r="BA29" i="5"/>
  <c r="BA30" i="5"/>
  <c r="BA31" i="5"/>
  <c r="BA32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7" i="5"/>
  <c r="BA48" i="5"/>
  <c r="BA49" i="5"/>
  <c r="BA50" i="5"/>
  <c r="BA51" i="5"/>
  <c r="BA52" i="5"/>
  <c r="AY8" i="5"/>
  <c r="AY10" i="5"/>
  <c r="AY12" i="5"/>
  <c r="AY13" i="5"/>
  <c r="AY15" i="5"/>
  <c r="AY16" i="5"/>
  <c r="AY17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7" i="5"/>
  <c r="AG28" i="5"/>
  <c r="AG29" i="5"/>
  <c r="AG30" i="5"/>
  <c r="AG31" i="5"/>
  <c r="AG35" i="5"/>
  <c r="AG36" i="5"/>
  <c r="AG38" i="5"/>
  <c r="AG39" i="5"/>
  <c r="AG41" i="5"/>
  <c r="AG42" i="5"/>
  <c r="AG44" i="5"/>
  <c r="AG45" i="5"/>
  <c r="AG46" i="5"/>
  <c r="AG47" i="5"/>
  <c r="AG48" i="5"/>
  <c r="AG49" i="5"/>
  <c r="AG50" i="5"/>
  <c r="AG51" i="5"/>
  <c r="AG52" i="5"/>
  <c r="AE11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7" i="5"/>
  <c r="AE28" i="5"/>
  <c r="AE29" i="5"/>
  <c r="AE30" i="5"/>
  <c r="AE31" i="5"/>
  <c r="AE35" i="5"/>
  <c r="AE36" i="5"/>
  <c r="AE38" i="5"/>
  <c r="AE39" i="5"/>
  <c r="AE41" i="5"/>
  <c r="AE42" i="5"/>
  <c r="AE44" i="5"/>
  <c r="AE45" i="5"/>
  <c r="AE46" i="5"/>
  <c r="AE47" i="5"/>
  <c r="AE48" i="5"/>
  <c r="AE49" i="5"/>
  <c r="AE50" i="5"/>
  <c r="AE51" i="5"/>
  <c r="AE52" i="5"/>
  <c r="AE10" i="5"/>
  <c r="AC10" i="5"/>
  <c r="AC11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9" i="5"/>
  <c r="W13" i="5"/>
  <c r="W14" i="5"/>
  <c r="W15" i="5"/>
  <c r="W16" i="5"/>
  <c r="W17" i="5"/>
  <c r="W18" i="5"/>
  <c r="W19" i="5"/>
  <c r="W20" i="5"/>
  <c r="W21" i="5"/>
  <c r="W23" i="5"/>
  <c r="W24" i="5"/>
  <c r="W25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12" i="5"/>
  <c r="U18" i="5"/>
  <c r="U19" i="5"/>
  <c r="U20" i="5"/>
  <c r="U21" i="5"/>
  <c r="U23" i="5"/>
  <c r="U24" i="5"/>
  <c r="U25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17" i="5"/>
  <c r="M14" i="5"/>
  <c r="M15" i="5"/>
  <c r="M16" i="5"/>
  <c r="M17" i="5"/>
  <c r="M18" i="5"/>
  <c r="M19" i="5"/>
  <c r="M22" i="5"/>
  <c r="M24" i="5"/>
  <c r="M25" i="5"/>
  <c r="M26" i="5"/>
  <c r="M27" i="5"/>
  <c r="M39" i="5"/>
  <c r="M41" i="5"/>
  <c r="M42" i="5"/>
  <c r="M44" i="5"/>
  <c r="M45" i="5"/>
  <c r="M46" i="5"/>
  <c r="M47" i="5"/>
  <c r="M48" i="5"/>
  <c r="K14" i="5"/>
  <c r="K15" i="5"/>
  <c r="K16" i="5"/>
  <c r="K17" i="5"/>
  <c r="K18" i="5"/>
  <c r="K19" i="5"/>
  <c r="K22" i="5"/>
  <c r="K24" i="5"/>
  <c r="K25" i="5"/>
  <c r="K26" i="5"/>
  <c r="K27" i="5"/>
  <c r="K28" i="5"/>
  <c r="K29" i="5"/>
  <c r="K31" i="5"/>
  <c r="K35" i="5"/>
  <c r="K36" i="5"/>
  <c r="K39" i="5"/>
  <c r="K41" i="5"/>
  <c r="K42" i="5"/>
  <c r="K44" i="5"/>
  <c r="K45" i="5"/>
  <c r="K46" i="5"/>
  <c r="K47" i="5"/>
  <c r="K48" i="5"/>
  <c r="K49" i="5"/>
  <c r="K50" i="5"/>
  <c r="K11" i="5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6" i="4"/>
  <c r="AC15" i="4"/>
  <c r="AC14" i="4"/>
  <c r="AC13" i="4"/>
  <c r="AC12" i="4"/>
  <c r="AC11" i="4"/>
  <c r="AC10" i="4"/>
  <c r="AC9" i="4"/>
  <c r="AC8" i="4"/>
  <c r="AC7" i="4"/>
  <c r="AC6" i="4"/>
  <c r="AC14" i="3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14" i="3"/>
  <c r="T6" i="4" l="1"/>
  <c r="AT52" i="5"/>
  <c r="AJ52" i="5"/>
  <c r="X52" i="5"/>
  <c r="N52" i="5"/>
  <c r="D52" i="5"/>
  <c r="I51" i="5"/>
  <c r="I49" i="5"/>
  <c r="I43" i="5"/>
  <c r="I40" i="5"/>
  <c r="I38" i="5"/>
  <c r="I37" i="5"/>
  <c r="I36" i="5"/>
  <c r="I35" i="5"/>
  <c r="I34" i="5"/>
  <c r="I33" i="5"/>
  <c r="I32" i="5"/>
  <c r="I31" i="5"/>
  <c r="I30" i="5"/>
  <c r="I29" i="5"/>
  <c r="I28" i="5"/>
  <c r="I23" i="5"/>
  <c r="I21" i="5"/>
  <c r="I20" i="5"/>
  <c r="I11" i="5"/>
  <c r="AC48" i="3" l="1"/>
  <c r="C48" i="3"/>
  <c r="AC47" i="3"/>
  <c r="C47" i="3"/>
  <c r="AC46" i="3"/>
  <c r="C46" i="3"/>
  <c r="AC45" i="3"/>
  <c r="C45" i="3"/>
  <c r="AC44" i="3"/>
  <c r="C44" i="3"/>
  <c r="AC43" i="3"/>
  <c r="C43" i="3"/>
  <c r="AC42" i="3"/>
  <c r="C42" i="3"/>
  <c r="AC41" i="3"/>
  <c r="C41" i="3"/>
  <c r="AC40" i="3"/>
  <c r="C40" i="3"/>
  <c r="AC39" i="3"/>
  <c r="C39" i="3"/>
  <c r="AC38" i="3"/>
  <c r="C38" i="3"/>
  <c r="AC37" i="3"/>
  <c r="C37" i="3"/>
  <c r="AC36" i="3"/>
  <c r="C36" i="3"/>
  <c r="AC35" i="3"/>
  <c r="C35" i="3"/>
  <c r="AC34" i="3"/>
  <c r="C34" i="3"/>
  <c r="AC33" i="3"/>
  <c r="C33" i="3"/>
  <c r="AC32" i="3"/>
  <c r="C32" i="3"/>
  <c r="AC31" i="3"/>
  <c r="C31" i="3"/>
  <c r="AC30" i="3"/>
  <c r="C30" i="3"/>
  <c r="AC29" i="3"/>
  <c r="C29" i="3"/>
  <c r="AC28" i="3"/>
  <c r="C28" i="3"/>
  <c r="AC27" i="3"/>
  <c r="C27" i="3"/>
  <c r="AC26" i="3"/>
  <c r="C26" i="3"/>
  <c r="AC25" i="3"/>
  <c r="C25" i="3"/>
  <c r="AC24" i="3"/>
  <c r="C24" i="3"/>
  <c r="AC23" i="3"/>
  <c r="C23" i="3"/>
  <c r="AC22" i="3"/>
  <c r="C22" i="3"/>
  <c r="AC21" i="3"/>
  <c r="C21" i="3"/>
  <c r="AC20" i="3"/>
  <c r="C20" i="3"/>
  <c r="AC19" i="3"/>
  <c r="C19" i="3"/>
  <c r="AC18" i="3"/>
  <c r="C18" i="3"/>
  <c r="AC16" i="3"/>
  <c r="C16" i="3"/>
  <c r="AC15" i="3"/>
  <c r="C15" i="3"/>
  <c r="AC13" i="3"/>
  <c r="C13" i="3"/>
  <c r="AC12" i="3"/>
  <c r="C12" i="3"/>
  <c r="AC11" i="3"/>
  <c r="C11" i="3"/>
  <c r="AC10" i="3"/>
  <c r="C10" i="3"/>
  <c r="AC9" i="3"/>
  <c r="C9" i="3"/>
  <c r="AC8" i="3"/>
  <c r="C8" i="3"/>
  <c r="AC7" i="3"/>
  <c r="C7" i="3"/>
  <c r="AC6" i="3"/>
  <c r="C6" i="3"/>
  <c r="AE48" i="1" l="1"/>
  <c r="AC48" i="1"/>
  <c r="AA48" i="1"/>
  <c r="W48" i="1"/>
  <c r="V48" i="1"/>
  <c r="U48" i="1"/>
  <c r="T48" i="1"/>
  <c r="S48" i="1"/>
  <c r="R48" i="1"/>
  <c r="I48" i="1"/>
  <c r="Q48" i="1" s="1"/>
  <c r="G48" i="1"/>
  <c r="P48" i="1"/>
  <c r="E48" i="1"/>
  <c r="AE47" i="1"/>
  <c r="AC47" i="1"/>
  <c r="AA47" i="1"/>
  <c r="I47" i="1"/>
  <c r="Q47" i="1" s="1"/>
  <c r="G47" i="1"/>
  <c r="P47" i="1"/>
  <c r="E47" i="1"/>
  <c r="AE46" i="1"/>
  <c r="AC46" i="1"/>
  <c r="AA46" i="1"/>
  <c r="W46" i="1"/>
  <c r="V46" i="1"/>
  <c r="U46" i="1"/>
  <c r="T46" i="1"/>
  <c r="S46" i="1"/>
  <c r="R46" i="1"/>
  <c r="I46" i="1"/>
  <c r="Q46" i="1" s="1"/>
  <c r="G46" i="1"/>
  <c r="P46" i="1"/>
  <c r="E46" i="1"/>
  <c r="AE45" i="1"/>
  <c r="AC45" i="1"/>
  <c r="AA45" i="1"/>
  <c r="W45" i="1"/>
  <c r="V45" i="1"/>
  <c r="U45" i="1"/>
  <c r="T45" i="1"/>
  <c r="S45" i="1"/>
  <c r="R45" i="1"/>
  <c r="I45" i="1"/>
  <c r="Q45" i="1" s="1"/>
  <c r="G45" i="1"/>
  <c r="P45" i="1"/>
  <c r="E45" i="1"/>
  <c r="AE44" i="1"/>
  <c r="AC44" i="1"/>
  <c r="AA44" i="1"/>
  <c r="W44" i="1"/>
  <c r="V44" i="1"/>
  <c r="U44" i="1"/>
  <c r="T44" i="1"/>
  <c r="S44" i="1"/>
  <c r="R44" i="1"/>
  <c r="I44" i="1"/>
  <c r="Q44" i="1" s="1"/>
  <c r="G44" i="1"/>
  <c r="P44" i="1"/>
  <c r="E44" i="1"/>
  <c r="AE43" i="1"/>
  <c r="AC43" i="1"/>
  <c r="AA43" i="1"/>
  <c r="W43" i="1"/>
  <c r="V43" i="1"/>
  <c r="U43" i="1"/>
  <c r="T43" i="1"/>
  <c r="S43" i="1"/>
  <c r="R43" i="1"/>
  <c r="I43" i="1"/>
  <c r="Q43" i="1" s="1"/>
  <c r="G43" i="1"/>
  <c r="P43" i="1"/>
  <c r="E43" i="1"/>
  <c r="AE42" i="1"/>
  <c r="AC42" i="1"/>
  <c r="AA42" i="1"/>
  <c r="W42" i="1"/>
  <c r="V42" i="1"/>
  <c r="U42" i="1"/>
  <c r="T42" i="1"/>
  <c r="S42" i="1"/>
  <c r="R42" i="1"/>
  <c r="I42" i="1"/>
  <c r="Q42" i="1" s="1"/>
  <c r="G42" i="1"/>
  <c r="P42" i="1"/>
  <c r="E42" i="1"/>
  <c r="AE41" i="1"/>
  <c r="AC41" i="1"/>
  <c r="AA41" i="1"/>
  <c r="W41" i="1"/>
  <c r="V41" i="1"/>
  <c r="U41" i="1"/>
  <c r="T41" i="1"/>
  <c r="S41" i="1"/>
  <c r="R41" i="1"/>
  <c r="I41" i="1"/>
  <c r="Q41" i="1" s="1"/>
  <c r="G41" i="1"/>
  <c r="P41" i="1"/>
  <c r="E41" i="1"/>
  <c r="AE40" i="1"/>
  <c r="AC40" i="1"/>
  <c r="AA40" i="1"/>
  <c r="W40" i="1"/>
  <c r="V40" i="1"/>
  <c r="U40" i="1"/>
  <c r="T40" i="1"/>
  <c r="S40" i="1"/>
  <c r="R40" i="1"/>
  <c r="Q40" i="1"/>
  <c r="I40" i="1"/>
  <c r="G40" i="1"/>
  <c r="P40" i="1"/>
  <c r="E40" i="1"/>
  <c r="AE39" i="1"/>
  <c r="AC39" i="1"/>
  <c r="AA39" i="1"/>
  <c r="W39" i="1"/>
  <c r="V39" i="1"/>
  <c r="U39" i="1"/>
  <c r="T39" i="1"/>
  <c r="S39" i="1"/>
  <c r="R39" i="1"/>
  <c r="I39" i="1"/>
  <c r="Q39" i="1" s="1"/>
  <c r="G39" i="1"/>
  <c r="P39" i="1"/>
  <c r="E39" i="1"/>
  <c r="AE38" i="1"/>
  <c r="AC38" i="1"/>
  <c r="AA38" i="1"/>
  <c r="I38" i="1"/>
  <c r="Q38" i="1" s="1"/>
  <c r="G38" i="1"/>
  <c r="P38" i="1"/>
  <c r="E38" i="1"/>
  <c r="AE37" i="1"/>
  <c r="AC37" i="1"/>
  <c r="AA37" i="1"/>
  <c r="W37" i="1"/>
  <c r="V37" i="1"/>
  <c r="U37" i="1"/>
  <c r="T37" i="1"/>
  <c r="S37" i="1"/>
  <c r="R37" i="1"/>
  <c r="I37" i="1"/>
  <c r="Q37" i="1" s="1"/>
  <c r="G37" i="1"/>
  <c r="P37" i="1"/>
  <c r="E37" i="1"/>
  <c r="AE36" i="1"/>
  <c r="AC36" i="1"/>
  <c r="AA36" i="1"/>
  <c r="W36" i="1"/>
  <c r="V36" i="1"/>
  <c r="U36" i="1"/>
  <c r="T36" i="1"/>
  <c r="S36" i="1"/>
  <c r="R36" i="1"/>
  <c r="I36" i="1"/>
  <c r="Q36" i="1" s="1"/>
  <c r="G36" i="1"/>
  <c r="P36" i="1"/>
  <c r="E36" i="1"/>
  <c r="AE35" i="1"/>
  <c r="AC35" i="1"/>
  <c r="AA35" i="1"/>
  <c r="W35" i="1"/>
  <c r="V35" i="1"/>
  <c r="U35" i="1"/>
  <c r="T35" i="1"/>
  <c r="S35" i="1"/>
  <c r="R35" i="1"/>
  <c r="I35" i="1"/>
  <c r="Q35" i="1" s="1"/>
  <c r="G35" i="1"/>
  <c r="P35" i="1"/>
  <c r="E35" i="1"/>
  <c r="AE34" i="1"/>
  <c r="AC34" i="1"/>
  <c r="AA34" i="1"/>
  <c r="W34" i="1"/>
  <c r="V34" i="1"/>
  <c r="U34" i="1"/>
  <c r="T34" i="1"/>
  <c r="S34" i="1"/>
  <c r="R34" i="1"/>
  <c r="I34" i="1"/>
  <c r="Q34" i="1" s="1"/>
  <c r="G34" i="1"/>
  <c r="P34" i="1"/>
  <c r="E34" i="1"/>
  <c r="AE33" i="1"/>
  <c r="AC33" i="1"/>
  <c r="AA33" i="1"/>
  <c r="W33" i="1"/>
  <c r="V33" i="1"/>
  <c r="U33" i="1"/>
  <c r="T33" i="1"/>
  <c r="S33" i="1"/>
  <c r="R33" i="1"/>
  <c r="I33" i="1"/>
  <c r="Q33" i="1" s="1"/>
  <c r="G33" i="1"/>
  <c r="P33" i="1"/>
  <c r="E33" i="1"/>
  <c r="AE32" i="1"/>
  <c r="AC32" i="1"/>
  <c r="AA32" i="1"/>
  <c r="W32" i="1"/>
  <c r="V32" i="1"/>
  <c r="U32" i="1"/>
  <c r="T32" i="1"/>
  <c r="S32" i="1"/>
  <c r="R32" i="1"/>
  <c r="I32" i="1"/>
  <c r="Q32" i="1" s="1"/>
  <c r="G32" i="1"/>
  <c r="P32" i="1"/>
  <c r="E32" i="1"/>
  <c r="AE31" i="1"/>
  <c r="AC31" i="1"/>
  <c r="AA31" i="1"/>
  <c r="W31" i="1"/>
  <c r="V31" i="1"/>
  <c r="U31" i="1"/>
  <c r="T31" i="1"/>
  <c r="S31" i="1"/>
  <c r="R31" i="1"/>
  <c r="I31" i="1"/>
  <c r="Q31" i="1" s="1"/>
  <c r="G31" i="1"/>
  <c r="P31" i="1"/>
  <c r="E31" i="1"/>
  <c r="AE30" i="1"/>
  <c r="AC30" i="1"/>
  <c r="AA30" i="1"/>
  <c r="W30" i="1"/>
  <c r="V30" i="1"/>
  <c r="U30" i="1"/>
  <c r="T30" i="1"/>
  <c r="S30" i="1"/>
  <c r="R30" i="1"/>
  <c r="I30" i="1"/>
  <c r="Q30" i="1" s="1"/>
  <c r="G30" i="1"/>
  <c r="P30" i="1"/>
  <c r="E30" i="1"/>
  <c r="AE29" i="1"/>
  <c r="AC29" i="1"/>
  <c r="AA29" i="1"/>
  <c r="W29" i="1"/>
  <c r="V29" i="1"/>
  <c r="U29" i="1"/>
  <c r="T29" i="1"/>
  <c r="S29" i="1"/>
  <c r="R29" i="1"/>
  <c r="I29" i="1"/>
  <c r="Q29" i="1" s="1"/>
  <c r="G29" i="1"/>
  <c r="P29" i="1"/>
  <c r="E29" i="1"/>
  <c r="AE28" i="1"/>
  <c r="AC28" i="1"/>
  <c r="AA28" i="1"/>
  <c r="W28" i="1"/>
  <c r="V28" i="1"/>
  <c r="U28" i="1"/>
  <c r="T28" i="1"/>
  <c r="S28" i="1"/>
  <c r="R28" i="1"/>
  <c r="I28" i="1"/>
  <c r="Q28" i="1" s="1"/>
  <c r="G28" i="1"/>
  <c r="P28" i="1"/>
  <c r="E28" i="1"/>
  <c r="AE27" i="1"/>
  <c r="AC27" i="1"/>
  <c r="AA27" i="1"/>
  <c r="W27" i="1"/>
  <c r="V27" i="1"/>
  <c r="U27" i="1"/>
  <c r="T27" i="1"/>
  <c r="S27" i="1"/>
  <c r="R27" i="1"/>
  <c r="I27" i="1"/>
  <c r="Q27" i="1" s="1"/>
  <c r="G27" i="1"/>
  <c r="P27" i="1"/>
  <c r="E27" i="1"/>
  <c r="AE26" i="1"/>
  <c r="AC26" i="1"/>
  <c r="AA26" i="1"/>
  <c r="I26" i="1"/>
  <c r="Q26" i="1" s="1"/>
  <c r="G26" i="1"/>
  <c r="P26" i="1"/>
  <c r="E26" i="1"/>
  <c r="AE25" i="1"/>
  <c r="AC25" i="1"/>
  <c r="AA25" i="1"/>
  <c r="W25" i="1"/>
  <c r="V25" i="1"/>
  <c r="U25" i="1"/>
  <c r="T25" i="1"/>
  <c r="S25" i="1"/>
  <c r="R25" i="1"/>
  <c r="I25" i="1"/>
  <c r="Q25" i="1" s="1"/>
  <c r="G25" i="1"/>
  <c r="P25" i="1"/>
  <c r="E25" i="1"/>
  <c r="AE24" i="1"/>
  <c r="AC24" i="1"/>
  <c r="AA24" i="1"/>
  <c r="W24" i="1"/>
  <c r="V24" i="1"/>
  <c r="U24" i="1"/>
  <c r="T24" i="1"/>
  <c r="S24" i="1"/>
  <c r="R24" i="1"/>
  <c r="I24" i="1"/>
  <c r="Q24" i="1" s="1"/>
  <c r="G24" i="1"/>
  <c r="P24" i="1"/>
  <c r="E24" i="1"/>
  <c r="AE23" i="1"/>
  <c r="AC23" i="1"/>
  <c r="AA23" i="1"/>
  <c r="W23" i="1"/>
  <c r="V23" i="1"/>
  <c r="U23" i="1"/>
  <c r="T23" i="1"/>
  <c r="S23" i="1"/>
  <c r="R23" i="1"/>
  <c r="I23" i="1"/>
  <c r="Q23" i="1" s="1"/>
  <c r="G23" i="1"/>
  <c r="P23" i="1"/>
  <c r="E23" i="1"/>
  <c r="AE22" i="1"/>
  <c r="AC22" i="1"/>
  <c r="AA22" i="1"/>
  <c r="W22" i="1"/>
  <c r="V22" i="1"/>
  <c r="U22" i="1"/>
  <c r="T22" i="1"/>
  <c r="S22" i="1"/>
  <c r="R22" i="1"/>
  <c r="I22" i="1"/>
  <c r="Q22" i="1" s="1"/>
  <c r="G22" i="1"/>
  <c r="P22" i="1"/>
  <c r="E22" i="1"/>
  <c r="AE21" i="1"/>
  <c r="AC21" i="1"/>
  <c r="AA21" i="1"/>
  <c r="W21" i="1"/>
  <c r="V21" i="1"/>
  <c r="U21" i="1"/>
  <c r="T21" i="1"/>
  <c r="S21" i="1"/>
  <c r="R21" i="1"/>
  <c r="I21" i="1"/>
  <c r="Q21" i="1" s="1"/>
  <c r="G21" i="1"/>
  <c r="P21" i="1"/>
  <c r="E21" i="1"/>
  <c r="AE20" i="1"/>
  <c r="AC20" i="1"/>
  <c r="AA20" i="1"/>
  <c r="W20" i="1"/>
  <c r="V20" i="1"/>
  <c r="U20" i="1"/>
  <c r="T20" i="1"/>
  <c r="S20" i="1"/>
  <c r="R20" i="1"/>
  <c r="I20" i="1"/>
  <c r="Q20" i="1" s="1"/>
  <c r="G20" i="1"/>
  <c r="P20" i="1"/>
  <c r="E20" i="1"/>
  <c r="AE19" i="1"/>
  <c r="AC19" i="1"/>
  <c r="AA19" i="1"/>
  <c r="W19" i="1"/>
  <c r="V19" i="1"/>
  <c r="U19" i="1"/>
  <c r="T19" i="1"/>
  <c r="S19" i="1"/>
  <c r="R19" i="1"/>
  <c r="I19" i="1"/>
  <c r="Q19" i="1" s="1"/>
  <c r="G19" i="1"/>
  <c r="P19" i="1"/>
  <c r="E19" i="1"/>
  <c r="AE18" i="1"/>
  <c r="AC18" i="1"/>
  <c r="AA18" i="1"/>
  <c r="W18" i="1"/>
  <c r="V18" i="1"/>
  <c r="U18" i="1"/>
  <c r="T18" i="1"/>
  <c r="S18" i="1"/>
  <c r="R18" i="1"/>
  <c r="I18" i="1"/>
  <c r="Q18" i="1" s="1"/>
  <c r="G18" i="1"/>
  <c r="P18" i="1"/>
  <c r="E18" i="1"/>
  <c r="AE17" i="1"/>
  <c r="AC17" i="1"/>
  <c r="AA17" i="1"/>
  <c r="W17" i="1"/>
  <c r="V17" i="1"/>
  <c r="U17" i="1"/>
  <c r="T17" i="1"/>
  <c r="S17" i="1"/>
  <c r="R17" i="1"/>
  <c r="I17" i="1"/>
  <c r="Q17" i="1" s="1"/>
  <c r="G17" i="1"/>
  <c r="P17" i="1"/>
  <c r="E17" i="1"/>
  <c r="AE16" i="1"/>
  <c r="AC16" i="1"/>
  <c r="AA16" i="1"/>
  <c r="W16" i="1"/>
  <c r="V16" i="1"/>
  <c r="U16" i="1"/>
  <c r="T16" i="1"/>
  <c r="S16" i="1"/>
  <c r="R16" i="1"/>
  <c r="I16" i="1"/>
  <c r="Q16" i="1" s="1"/>
  <c r="G16" i="1"/>
  <c r="P16" i="1"/>
  <c r="E16" i="1"/>
  <c r="AE15" i="1"/>
  <c r="AC15" i="1"/>
  <c r="AA15" i="1"/>
  <c r="W15" i="1"/>
  <c r="V15" i="1"/>
  <c r="U15" i="1"/>
  <c r="T15" i="1"/>
  <c r="S15" i="1"/>
  <c r="R15" i="1"/>
  <c r="I15" i="1"/>
  <c r="Q15" i="1" s="1"/>
  <c r="G15" i="1"/>
  <c r="P15" i="1"/>
  <c r="E15" i="1"/>
  <c r="AE14" i="1"/>
  <c r="AC14" i="1"/>
  <c r="AA14" i="1"/>
  <c r="W14" i="1"/>
  <c r="V14" i="1"/>
  <c r="U14" i="1"/>
  <c r="T14" i="1"/>
  <c r="S14" i="1"/>
  <c r="R14" i="1"/>
  <c r="I14" i="1"/>
  <c r="Q14" i="1" s="1"/>
  <c r="G14" i="1"/>
  <c r="P14" i="1"/>
  <c r="E14" i="1"/>
  <c r="AE13" i="1"/>
  <c r="AC13" i="1"/>
  <c r="AA13" i="1"/>
  <c r="W13" i="1"/>
  <c r="V13" i="1"/>
  <c r="U13" i="1"/>
  <c r="T13" i="1"/>
  <c r="S13" i="1"/>
  <c r="R13" i="1"/>
  <c r="I13" i="1"/>
  <c r="Q13" i="1" s="1"/>
  <c r="G13" i="1"/>
  <c r="P13" i="1"/>
  <c r="E13" i="1"/>
  <c r="AE12" i="1"/>
  <c r="AC12" i="1"/>
  <c r="AA12" i="1"/>
  <c r="I12" i="1"/>
  <c r="Q12" i="1" s="1"/>
  <c r="G12" i="1"/>
  <c r="P12" i="1"/>
  <c r="E12" i="1"/>
  <c r="AE11" i="1"/>
  <c r="AC11" i="1"/>
  <c r="AA11" i="1"/>
  <c r="W11" i="1"/>
  <c r="V11" i="1"/>
  <c r="U11" i="1"/>
  <c r="T11" i="1"/>
  <c r="S11" i="1"/>
  <c r="R11" i="1"/>
  <c r="I11" i="1"/>
  <c r="Q11" i="1" s="1"/>
  <c r="G11" i="1"/>
  <c r="P11" i="1"/>
  <c r="E11" i="1"/>
  <c r="AE10" i="1"/>
  <c r="AC10" i="1"/>
  <c r="AA10" i="1"/>
  <c r="W10" i="1"/>
  <c r="V10" i="1"/>
  <c r="U10" i="1"/>
  <c r="T10" i="1"/>
  <c r="S10" i="1"/>
  <c r="R10" i="1"/>
  <c r="I10" i="1"/>
  <c r="Q10" i="1" s="1"/>
  <c r="G10" i="1"/>
  <c r="P10" i="1"/>
  <c r="E10" i="1"/>
  <c r="AE9" i="1"/>
  <c r="AC9" i="1"/>
  <c r="AA9" i="1"/>
  <c r="W9" i="1"/>
  <c r="V9" i="1"/>
  <c r="U9" i="1"/>
  <c r="T9" i="1"/>
  <c r="S9" i="1"/>
  <c r="R9" i="1"/>
  <c r="I9" i="1"/>
  <c r="Q9" i="1" s="1"/>
  <c r="G9" i="1"/>
  <c r="P9" i="1"/>
  <c r="E9" i="1"/>
  <c r="AE8" i="1"/>
  <c r="AC8" i="1"/>
  <c r="AA8" i="1"/>
  <c r="W8" i="1"/>
  <c r="V8" i="1"/>
  <c r="U8" i="1"/>
  <c r="T8" i="1"/>
  <c r="S8" i="1"/>
  <c r="R8" i="1"/>
  <c r="I8" i="1"/>
  <c r="Q8" i="1" s="1"/>
  <c r="G8" i="1"/>
  <c r="P8" i="1"/>
  <c r="E8" i="1"/>
  <c r="AE7" i="1"/>
  <c r="AC7" i="1"/>
  <c r="AA7" i="1"/>
  <c r="W7" i="1"/>
  <c r="V7" i="1"/>
  <c r="U7" i="1"/>
  <c r="T7" i="1"/>
  <c r="S7" i="1"/>
  <c r="R7" i="1"/>
  <c r="I7" i="1"/>
  <c r="Q7" i="1" s="1"/>
  <c r="G7" i="1"/>
  <c r="P7" i="1"/>
  <c r="E7" i="1"/>
  <c r="AE6" i="1"/>
  <c r="AC6" i="1"/>
  <c r="AA6" i="1"/>
  <c r="W6" i="1"/>
  <c r="V6" i="1"/>
  <c r="U6" i="1"/>
  <c r="T6" i="1"/>
  <c r="S6" i="1"/>
  <c r="R6" i="1"/>
  <c r="I6" i="1"/>
  <c r="Q6" i="1" s="1"/>
  <c r="G6" i="1"/>
  <c r="P6" i="1"/>
  <c r="E6" i="1"/>
</calcChain>
</file>

<file path=xl/sharedStrings.xml><?xml version="1.0" encoding="utf-8"?>
<sst xmlns="http://schemas.openxmlformats.org/spreadsheetml/2006/main" count="1731" uniqueCount="351">
  <si>
    <t>（その１）</t>
  </si>
  <si>
    <t>（その2）</t>
    <phoneticPr fontId="5"/>
  </si>
  <si>
    <t>医療圏</t>
    <rPh sb="0" eb="2">
      <t>イリョウ</t>
    </rPh>
    <rPh sb="2" eb="3">
      <t>ケン</t>
    </rPh>
    <phoneticPr fontId="5"/>
  </si>
  <si>
    <t>軟組織の異常（人）</t>
    <rPh sb="7" eb="8">
      <t>ニン</t>
    </rPh>
    <phoneticPr fontId="5"/>
  </si>
  <si>
    <t>咬合異常（人）</t>
    <rPh sb="5" eb="6">
      <t>ニン</t>
    </rPh>
    <phoneticPr fontId="5"/>
  </si>
  <si>
    <t>その他の
異常（人）</t>
    <phoneticPr fontId="5"/>
  </si>
  <si>
    <t>フッ素塗布者数</t>
    <rPh sb="2" eb="3">
      <t>ソ</t>
    </rPh>
    <rPh sb="3" eb="5">
      <t>トフ</t>
    </rPh>
    <rPh sb="5" eb="6">
      <t>シャ</t>
    </rPh>
    <rPh sb="6" eb="7">
      <t>スウ</t>
    </rPh>
    <phoneticPr fontId="5"/>
  </si>
  <si>
    <t>市町村名</t>
  </si>
  <si>
    <t>むし歯
有病者</t>
    <rPh sb="2" eb="3">
      <t>バ</t>
    </rPh>
    <rPh sb="4" eb="7">
      <t>ユウビョウシャ</t>
    </rPh>
    <phoneticPr fontId="5"/>
  </si>
  <si>
    <t>むし歯
有病率</t>
    <rPh sb="2" eb="3">
      <t>バ</t>
    </rPh>
    <rPh sb="4" eb="7">
      <t>ユウビョウリツ</t>
    </rPh>
    <phoneticPr fontId="5"/>
  </si>
  <si>
    <t>むし歯
総本数</t>
    <rPh sb="2" eb="3">
      <t>ハ</t>
    </rPh>
    <phoneticPr fontId="5"/>
  </si>
  <si>
    <t>有病率</t>
    <rPh sb="0" eb="1">
      <t>ユウ</t>
    </rPh>
    <rPh sb="1" eb="2">
      <t>ビョウ</t>
    </rPh>
    <phoneticPr fontId="5"/>
  </si>
  <si>
    <t>有病率</t>
    <phoneticPr fontId="5"/>
  </si>
  <si>
    <t>カリオスタット判定結果</t>
    <rPh sb="7" eb="9">
      <t>ハンテイ</t>
    </rPh>
    <rPh sb="9" eb="11">
      <t>ケッカ</t>
    </rPh>
    <phoneticPr fontId="5"/>
  </si>
  <si>
    <t>カリオスタット判定結果（％）</t>
    <rPh sb="7" eb="9">
      <t>ハンテイ</t>
    </rPh>
    <rPh sb="9" eb="11">
      <t>ケッカ</t>
    </rPh>
    <phoneticPr fontId="5"/>
  </si>
  <si>
    <t>(a)</t>
    <phoneticPr fontId="5"/>
  </si>
  <si>
    <t>(b)</t>
    <phoneticPr fontId="5"/>
  </si>
  <si>
    <t>(b/a*100)</t>
    <phoneticPr fontId="5"/>
  </si>
  <si>
    <t>(c)</t>
    <phoneticPr fontId="5"/>
  </si>
  <si>
    <t>(c/b*100)</t>
    <phoneticPr fontId="5"/>
  </si>
  <si>
    <t>(d)</t>
  </si>
  <si>
    <t>1本</t>
    <rPh sb="1" eb="2">
      <t>ホン</t>
    </rPh>
    <phoneticPr fontId="5"/>
  </si>
  <si>
    <t>2本</t>
    <rPh sb="1" eb="2">
      <t>ホン</t>
    </rPh>
    <phoneticPr fontId="5"/>
  </si>
  <si>
    <t>3本</t>
    <rPh sb="1" eb="2">
      <t>ホン</t>
    </rPh>
    <phoneticPr fontId="5"/>
  </si>
  <si>
    <t>4本</t>
    <rPh sb="1" eb="2">
      <t>ホン</t>
    </rPh>
    <phoneticPr fontId="5"/>
  </si>
  <si>
    <t>5～9
本</t>
    <phoneticPr fontId="5"/>
  </si>
  <si>
    <t>10本
以上</t>
    <phoneticPr fontId="5"/>
  </si>
  <si>
    <t>5～9
本</t>
    <phoneticPr fontId="5"/>
  </si>
  <si>
    <t>10本
以上</t>
    <phoneticPr fontId="5"/>
  </si>
  <si>
    <t>－</t>
    <phoneticPr fontId="5"/>
  </si>
  <si>
    <t>＋</t>
    <phoneticPr fontId="5"/>
  </si>
  <si>
    <t>＋＋</t>
    <phoneticPr fontId="5"/>
  </si>
  <si>
    <t>＋＋＋</t>
    <phoneticPr fontId="5"/>
  </si>
  <si>
    <t>総数</t>
    <rPh sb="0" eb="2">
      <t>ソウスウ</t>
    </rPh>
    <phoneticPr fontId="5"/>
  </si>
  <si>
    <t>－</t>
    <phoneticPr fontId="5"/>
  </si>
  <si>
    <t>＋</t>
    <phoneticPr fontId="5"/>
  </si>
  <si>
    <t>＋＋</t>
    <phoneticPr fontId="5"/>
  </si>
  <si>
    <t>＋＋＋</t>
    <phoneticPr fontId="5"/>
  </si>
  <si>
    <t>豊能</t>
    <rPh sb="0" eb="2">
      <t>トヨノ</t>
    </rPh>
    <phoneticPr fontId="5"/>
  </si>
  <si>
    <t>池田市</t>
  </si>
  <si>
    <t>豊能町</t>
  </si>
  <si>
    <t>箕面市</t>
  </si>
  <si>
    <t>能勢町</t>
  </si>
  <si>
    <t>豊中市</t>
    <rPh sb="0" eb="3">
      <t>トヨナカシ</t>
    </rPh>
    <phoneticPr fontId="5"/>
  </si>
  <si>
    <t>吹田市</t>
  </si>
  <si>
    <t>三島</t>
    <rPh sb="0" eb="2">
      <t>ミシマ</t>
    </rPh>
    <phoneticPr fontId="5"/>
  </si>
  <si>
    <t>摂津市</t>
  </si>
  <si>
    <t>－</t>
  </si>
  <si>
    <t>茨木市</t>
  </si>
  <si>
    <t>高槻市</t>
    <rPh sb="0" eb="3">
      <t>タカツキシ</t>
    </rPh>
    <phoneticPr fontId="5"/>
  </si>
  <si>
    <t>島本町</t>
  </si>
  <si>
    <t>北河内</t>
    <rPh sb="0" eb="1">
      <t>キタ</t>
    </rPh>
    <rPh sb="1" eb="3">
      <t>カワチ</t>
    </rPh>
    <phoneticPr fontId="5"/>
  </si>
  <si>
    <t>枚方市</t>
  </si>
  <si>
    <t>枚方市</t>
    <phoneticPr fontId="5"/>
  </si>
  <si>
    <t>寝屋川市</t>
  </si>
  <si>
    <t>守口市</t>
  </si>
  <si>
    <t>門真市</t>
    <phoneticPr fontId="5"/>
  </si>
  <si>
    <t>門真市</t>
  </si>
  <si>
    <t>大東市</t>
  </si>
  <si>
    <t>四條畷市</t>
    <rPh sb="1" eb="2">
      <t>ジョウ</t>
    </rPh>
    <phoneticPr fontId="5"/>
  </si>
  <si>
    <t>交野市</t>
  </si>
  <si>
    <t>中河内</t>
    <rPh sb="0" eb="1">
      <t>ナカ</t>
    </rPh>
    <rPh sb="1" eb="3">
      <t>カワチ</t>
    </rPh>
    <phoneticPr fontId="5"/>
  </si>
  <si>
    <t>東大阪市</t>
    <rPh sb="0" eb="4">
      <t>ヒガシオオサカシ</t>
    </rPh>
    <phoneticPr fontId="5"/>
  </si>
  <si>
    <t>東大阪市</t>
    <rPh sb="0" eb="1">
      <t>ヒガシ</t>
    </rPh>
    <rPh sb="1" eb="4">
      <t>オオサカシ</t>
    </rPh>
    <phoneticPr fontId="5"/>
  </si>
  <si>
    <t>八尾市</t>
  </si>
  <si>
    <t>柏原市</t>
  </si>
  <si>
    <t>南河内</t>
    <rPh sb="0" eb="3">
      <t>ミナミカワチ</t>
    </rPh>
    <phoneticPr fontId="5"/>
  </si>
  <si>
    <t>松原市</t>
  </si>
  <si>
    <t>羽曳野市</t>
  </si>
  <si>
    <t>藤井寺市</t>
  </si>
  <si>
    <t>大阪狭山市</t>
  </si>
  <si>
    <t>富田林市</t>
  </si>
  <si>
    <t>河内長野市</t>
  </si>
  <si>
    <t>河南町</t>
  </si>
  <si>
    <t>太子町</t>
  </si>
  <si>
    <t>千早赤阪村</t>
  </si>
  <si>
    <t>泉州</t>
    <rPh sb="0" eb="2">
      <t>センシュウ</t>
    </rPh>
    <phoneticPr fontId="5"/>
  </si>
  <si>
    <t>和泉市</t>
  </si>
  <si>
    <t>泉大津市</t>
  </si>
  <si>
    <t>高石市</t>
  </si>
  <si>
    <t>忠岡町</t>
  </si>
  <si>
    <t>ー</t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</si>
  <si>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</si>
  <si>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</si>
  <si>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</si>
  <si>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</si>
  <si>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</si>
  <si>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</si>
  <si>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</si>
  <si>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</si>
  <si>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大阪市</t>
    <rPh sb="0" eb="3">
      <t>オオサカシ</t>
    </rPh>
    <phoneticPr fontId="5"/>
  </si>
  <si>
    <t>大阪市</t>
    <rPh sb="0" eb="2">
      <t>オオサカ</t>
    </rPh>
    <rPh sb="2" eb="3">
      <t>シ</t>
    </rPh>
    <phoneticPr fontId="5"/>
  </si>
  <si>
    <t>堺市</t>
    <rPh sb="0" eb="2">
      <t>サカイシ</t>
    </rPh>
    <phoneticPr fontId="5"/>
  </si>
  <si>
    <t>大阪府</t>
    <rPh sb="0" eb="3">
      <t>オオサカフ</t>
    </rPh>
    <phoneticPr fontId="5"/>
  </si>
  <si>
    <t>平成30年度乳幼児歯科保健事業実施状況   ３歳児歯科健康診査（市町村別）</t>
    <rPh sb="15" eb="17">
      <t>ジッシ</t>
    </rPh>
    <rPh sb="32" eb="35">
      <t>シチョウソン</t>
    </rPh>
    <rPh sb="35" eb="36">
      <t>ベツ</t>
    </rPh>
    <phoneticPr fontId="5"/>
  </si>
  <si>
    <t>（その２）</t>
    <phoneticPr fontId="5"/>
  </si>
  <si>
    <t>フッ素塗布
者数</t>
    <rPh sb="2" eb="3">
      <t>ソ</t>
    </rPh>
    <rPh sb="3" eb="5">
      <t>トフ</t>
    </rPh>
    <rPh sb="6" eb="7">
      <t>シャ</t>
    </rPh>
    <rPh sb="7" eb="8">
      <t>スウ</t>
    </rPh>
    <phoneticPr fontId="5"/>
  </si>
  <si>
    <t>対象
者数</t>
    <rPh sb="0" eb="2">
      <t>タイショウ</t>
    </rPh>
    <rPh sb="3" eb="4">
      <t>シャ</t>
    </rPh>
    <phoneticPr fontId="5"/>
  </si>
  <si>
    <t>受診
者数</t>
    <rPh sb="0" eb="2">
      <t>ジュシン</t>
    </rPh>
    <rPh sb="3" eb="4">
      <t>シャ</t>
    </rPh>
    <rPh sb="4" eb="5">
      <t>スウ</t>
    </rPh>
    <phoneticPr fontId="5"/>
  </si>
  <si>
    <t>(g/b*100)</t>
    <phoneticPr fontId="5"/>
  </si>
  <si>
    <t>＋</t>
  </si>
  <si>
    <t>＋＋</t>
  </si>
  <si>
    <t>＋＋＋</t>
  </si>
  <si>
    <t>＋</t>
    <phoneticPr fontId="5"/>
  </si>
  <si>
    <t>＋＋</t>
    <phoneticPr fontId="5"/>
  </si>
  <si>
    <t>＋＋＋</t>
    <phoneticPr fontId="5"/>
  </si>
  <si>
    <t>豊能町</t>
    <phoneticPr fontId="5"/>
  </si>
  <si>
    <t>四條畷市</t>
    <rPh sb="0" eb="3">
      <t>シジョウナワテ</t>
    </rPh>
    <phoneticPr fontId="5"/>
  </si>
  <si>
    <t>阪南市</t>
    <phoneticPr fontId="5"/>
  </si>
  <si>
    <t>大阪府</t>
  </si>
  <si>
    <t>事業
の
実施</t>
    <rPh sb="0" eb="2">
      <t>ジギョウ</t>
    </rPh>
    <rPh sb="5" eb="7">
      <t>ジッシ</t>
    </rPh>
    <phoneticPr fontId="5"/>
  </si>
  <si>
    <t>事業の
実施</t>
    <rPh sb="0" eb="2">
      <t>ジギョウ</t>
    </rPh>
    <rPh sb="4" eb="6">
      <t>ジッシ</t>
    </rPh>
    <phoneticPr fontId="5"/>
  </si>
  <si>
    <t>事業名</t>
    <rPh sb="0" eb="2">
      <t>ジギョウ</t>
    </rPh>
    <rPh sb="2" eb="3">
      <t>メイ</t>
    </rPh>
    <phoneticPr fontId="5"/>
  </si>
  <si>
    <t>＋</t>
    <phoneticPr fontId="5"/>
  </si>
  <si>
    <t>－</t>
    <phoneticPr fontId="5"/>
  </si>
  <si>
    <t>＋＋</t>
    <phoneticPr fontId="5"/>
  </si>
  <si>
    <t>箕面市</t>
    <phoneticPr fontId="5"/>
  </si>
  <si>
    <t>箕面市</t>
    <phoneticPr fontId="5"/>
  </si>
  <si>
    <t>摂津市</t>
    <phoneticPr fontId="5"/>
  </si>
  <si>
    <t>摂津市</t>
    <phoneticPr fontId="5"/>
  </si>
  <si>
    <t>２歳３か月児健康診査</t>
    <rPh sb="1" eb="2">
      <t>サイ</t>
    </rPh>
    <rPh sb="4" eb="5">
      <t>ツキ</t>
    </rPh>
    <rPh sb="5" eb="6">
      <t>ジ</t>
    </rPh>
    <rPh sb="6" eb="8">
      <t>ケンコウ</t>
    </rPh>
    <rPh sb="8" eb="10">
      <t>シンサ</t>
    </rPh>
    <phoneticPr fontId="15"/>
  </si>
  <si>
    <t>2歳3ｶ月</t>
  </si>
  <si>
    <t>○</t>
  </si>
  <si>
    <t>親子歯みがき教室</t>
    <rPh sb="0" eb="1">
      <t>オヤ</t>
    </rPh>
    <rPh sb="1" eb="2">
      <t>コ</t>
    </rPh>
    <rPh sb="2" eb="3">
      <t>ハ</t>
    </rPh>
    <rPh sb="6" eb="8">
      <t>キョウシツ</t>
    </rPh>
    <phoneticPr fontId="5"/>
  </si>
  <si>
    <t>2歳6ｶ月</t>
    <phoneticPr fontId="5"/>
  </si>
  <si>
    <t>寝屋川市</t>
    <phoneticPr fontId="5"/>
  </si>
  <si>
    <t>2歳児歯科健診　</t>
    <rPh sb="1" eb="3">
      <t>さいじ</t>
    </rPh>
    <rPh sb="3" eb="5">
      <t>しか</t>
    </rPh>
    <rPh sb="5" eb="7">
      <t>けんしん</t>
    </rPh>
    <phoneticPr fontId="5" type="Hiragana"/>
  </si>
  <si>
    <t>2歳0ｶ月</t>
  </si>
  <si>
    <t>門真市</t>
    <phoneticPr fontId="5"/>
  </si>
  <si>
    <t>門真市</t>
    <phoneticPr fontId="5"/>
  </si>
  <si>
    <t>２歳児歯科健診</t>
    <phoneticPr fontId="5"/>
  </si>
  <si>
    <t>1歳10ｶ月</t>
  </si>
  <si>
    <t>２歳児歯科健診</t>
    <phoneticPr fontId="5"/>
  </si>
  <si>
    <t>2歳ｶ月</t>
  </si>
  <si>
    <t>交野市</t>
    <phoneticPr fontId="5"/>
  </si>
  <si>
    <t>交野市</t>
    <phoneticPr fontId="5"/>
  </si>
  <si>
    <t>２歳児・歯科健康相談</t>
  </si>
  <si>
    <t>2歳</t>
    <phoneticPr fontId="5"/>
  </si>
  <si>
    <t>2歳児歯科健康診査</t>
    <rPh sb="1" eb="3">
      <t>サイジ</t>
    </rPh>
    <rPh sb="3" eb="5">
      <t>シカ</t>
    </rPh>
    <rPh sb="5" eb="7">
      <t>ケンコウ</t>
    </rPh>
    <rPh sb="7" eb="9">
      <t>シンサ</t>
    </rPh>
    <phoneticPr fontId="15"/>
  </si>
  <si>
    <t>2歳児歯科健康診査</t>
    <rPh sb="1" eb="3">
      <t>サイジ</t>
    </rPh>
    <rPh sb="3" eb="5">
      <t>シカ</t>
    </rPh>
    <rPh sb="5" eb="7">
      <t>ケンコウ</t>
    </rPh>
    <rPh sb="7" eb="9">
      <t>シンサ</t>
    </rPh>
    <phoneticPr fontId="5"/>
  </si>
  <si>
    <t>2歳児歯科健診</t>
    <rPh sb="1" eb="3">
      <t>サイジ</t>
    </rPh>
    <rPh sb="3" eb="5">
      <t>シカ</t>
    </rPh>
    <phoneticPr fontId="15"/>
  </si>
  <si>
    <t>よい歯を育てる会</t>
    <rPh sb="2" eb="3">
      <t>ハ</t>
    </rPh>
    <rPh sb="4" eb="5">
      <t>ソダ</t>
    </rPh>
    <rPh sb="7" eb="8">
      <t>カイ</t>
    </rPh>
    <phoneticPr fontId="15"/>
  </si>
  <si>
    <t>２歳児歯科健診</t>
    <rPh sb="1" eb="3">
      <t>さいじ</t>
    </rPh>
    <rPh sb="3" eb="5">
      <t>しか</t>
    </rPh>
    <rPh sb="5" eb="7">
      <t>けんしん</t>
    </rPh>
    <phoneticPr fontId="5" type="Hiragana"/>
  </si>
  <si>
    <t>２歳児歯科健康診査</t>
    <rPh sb="1" eb="2">
      <t>サイ</t>
    </rPh>
    <rPh sb="2" eb="3">
      <t>ジ</t>
    </rPh>
    <rPh sb="3" eb="5">
      <t>シカ</t>
    </rPh>
    <rPh sb="5" eb="7">
      <t>ケンコウ</t>
    </rPh>
    <rPh sb="7" eb="9">
      <t>シンサ</t>
    </rPh>
    <phoneticPr fontId="15"/>
  </si>
  <si>
    <t>2歳1ｶ月</t>
  </si>
  <si>
    <t>田尻町</t>
    <phoneticPr fontId="5"/>
  </si>
  <si>
    <t>田尻町</t>
    <phoneticPr fontId="5"/>
  </si>
  <si>
    <t>泉南市</t>
    <phoneticPr fontId="5"/>
  </si>
  <si>
    <t>泉南市</t>
    <phoneticPr fontId="5"/>
  </si>
  <si>
    <t>阪南市</t>
    <phoneticPr fontId="5"/>
  </si>
  <si>
    <t>歯科疾患予防事業</t>
    <rPh sb="0" eb="2">
      <t>シカ</t>
    </rPh>
    <rPh sb="2" eb="4">
      <t>シッカン</t>
    </rPh>
    <rPh sb="4" eb="6">
      <t>ヨボウ</t>
    </rPh>
    <rPh sb="6" eb="8">
      <t>ジギョウ</t>
    </rPh>
    <phoneticPr fontId="5"/>
  </si>
  <si>
    <t>2歳2ｶ月</t>
  </si>
  <si>
    <t>阪南市</t>
    <phoneticPr fontId="5"/>
  </si>
  <si>
    <t>平成30年度乳幼児歯科保健事業実施状況   ２歳６か月児歯科健康診査実施状況（市町村別）</t>
    <rPh sb="23" eb="24">
      <t>サイ</t>
    </rPh>
    <rPh sb="26" eb="27">
      <t>ゲツ</t>
    </rPh>
    <rPh sb="36" eb="38">
      <t>ジョウキョウ</t>
    </rPh>
    <rPh sb="39" eb="42">
      <t>シチョウソン</t>
    </rPh>
    <rPh sb="42" eb="43">
      <t>ベツ</t>
    </rPh>
    <phoneticPr fontId="5"/>
  </si>
  <si>
    <t>（その２）</t>
    <phoneticPr fontId="5"/>
  </si>
  <si>
    <t>＋</t>
    <phoneticPr fontId="5"/>
  </si>
  <si>
    <t>＋＋</t>
    <phoneticPr fontId="5"/>
  </si>
  <si>
    <t>－</t>
    <phoneticPr fontId="5"/>
  </si>
  <si>
    <t>2歳6か月児歯科健康診査</t>
  </si>
  <si>
    <t>2歳7ｶ月</t>
  </si>
  <si>
    <t>2歳6か月児歯科健診</t>
  </si>
  <si>
    <t>2歳6ｶ月</t>
  </si>
  <si>
    <t>×</t>
  </si>
  <si>
    <t>2歳6か月児健康診査</t>
  </si>
  <si>
    <t>２歳６か月児歯科健康診査</t>
  </si>
  <si>
    <t>２歳５か月児健康診査</t>
  </si>
  <si>
    <t>2歳5ｶ月</t>
  </si>
  <si>
    <t>2歳6か月児歯科健康診査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phoneticPr fontId="5"/>
  </si>
  <si>
    <t>枚方市</t>
    <phoneticPr fontId="5"/>
  </si>
  <si>
    <t>２歳歯の親子教室</t>
  </si>
  <si>
    <t>門真市</t>
    <phoneticPr fontId="5"/>
  </si>
  <si>
    <t>２歳６か月児健診</t>
    <phoneticPr fontId="5"/>
  </si>
  <si>
    <t>2歳6カ月児歯科健康診査</t>
  </si>
  <si>
    <t>歳ｶ月</t>
  </si>
  <si>
    <t>２歳６か月児健診</t>
  </si>
  <si>
    <t>よい歯を育てる会</t>
  </si>
  <si>
    <t>2歳6,7か月児健診</t>
  </si>
  <si>
    <t>２歳６か月児健診時歯科健康診査</t>
  </si>
  <si>
    <t>歯科フォロー健康診査</t>
  </si>
  <si>
    <t>２歳６か月児健診</t>
    <phoneticPr fontId="5"/>
  </si>
  <si>
    <t>2歳8ｶ月</t>
  </si>
  <si>
    <t>平成30年度乳幼児歯科保健事業実施状況　歯科疾患予防事業・フォロー事業（市町村別）</t>
    <rPh sb="20" eb="22">
      <t>シカ</t>
    </rPh>
    <rPh sb="22" eb="24">
      <t>シッカン</t>
    </rPh>
    <rPh sb="24" eb="26">
      <t>ヨボウ</t>
    </rPh>
    <rPh sb="26" eb="28">
      <t>ジギョウ</t>
    </rPh>
    <rPh sb="33" eb="35">
      <t>ジギョウ</t>
    </rPh>
    <rPh sb="36" eb="39">
      <t>シチョウソン</t>
    </rPh>
    <rPh sb="39" eb="40">
      <t>ベツ</t>
    </rPh>
    <phoneticPr fontId="20"/>
  </si>
  <si>
    <t>医療圏</t>
    <rPh sb="0" eb="2">
      <t>イリョウ</t>
    </rPh>
    <rPh sb="2" eb="3">
      <t>ケン</t>
    </rPh>
    <phoneticPr fontId="21"/>
  </si>
  <si>
    <t>１歳６か月児フォロー</t>
  </si>
  <si>
    <t>２歳児フォロー</t>
  </si>
  <si>
    <t>２歳６か月児フォロー</t>
  </si>
  <si>
    <t>３歳６か月児フォロー</t>
  </si>
  <si>
    <t>その他事業</t>
    <phoneticPr fontId="5"/>
  </si>
  <si>
    <t>フッ素塗布を受けた者</t>
    <phoneticPr fontId="5"/>
  </si>
  <si>
    <t>事業
の
実施</t>
    <phoneticPr fontId="5"/>
  </si>
  <si>
    <t>対象
者数</t>
    <rPh sb="0" eb="2">
      <t>タイショウ</t>
    </rPh>
    <rPh sb="3" eb="4">
      <t>シャ</t>
    </rPh>
    <rPh sb="4" eb="5">
      <t>スウ</t>
    </rPh>
    <phoneticPr fontId="20"/>
  </si>
  <si>
    <t>受診
者数</t>
    <rPh sb="3" eb="4">
      <t>シャ</t>
    </rPh>
    <rPh sb="4" eb="5">
      <t>スウ</t>
    </rPh>
    <phoneticPr fontId="20"/>
  </si>
  <si>
    <t>受診率</t>
    <rPh sb="0" eb="1">
      <t>ウケ</t>
    </rPh>
    <rPh sb="1" eb="2">
      <t>ミ</t>
    </rPh>
    <rPh sb="2" eb="3">
      <t>リツ</t>
    </rPh>
    <phoneticPr fontId="20"/>
  </si>
  <si>
    <t>むし歯
有病者数</t>
    <phoneticPr fontId="21"/>
  </si>
  <si>
    <t>むし歯
有病率　　　</t>
    <rPh sb="2" eb="3">
      <t>バ</t>
    </rPh>
    <rPh sb="4" eb="5">
      <t>ユウ</t>
    </rPh>
    <rPh sb="5" eb="6">
      <t>ビョウ</t>
    </rPh>
    <rPh sb="6" eb="7">
      <t>リツ</t>
    </rPh>
    <phoneticPr fontId="20"/>
  </si>
  <si>
    <t>むし歯
総本数</t>
  </si>
  <si>
    <t>一人平
均むし
歯数</t>
    <rPh sb="0" eb="2">
      <t>ヒトリ</t>
    </rPh>
    <rPh sb="2" eb="3">
      <t>ヒラ</t>
    </rPh>
    <rPh sb="4" eb="5">
      <t>キン</t>
    </rPh>
    <rPh sb="8" eb="9">
      <t>バ</t>
    </rPh>
    <rPh sb="9" eb="10">
      <t>スウ</t>
    </rPh>
    <phoneticPr fontId="20"/>
  </si>
  <si>
    <t>１歳
６か月児
フォロー</t>
    <rPh sb="1" eb="2">
      <t>サイ</t>
    </rPh>
    <rPh sb="5" eb="6">
      <t>ゲツ</t>
    </rPh>
    <rPh sb="6" eb="7">
      <t>ジ</t>
    </rPh>
    <phoneticPr fontId="20"/>
  </si>
  <si>
    <t>２歳児
フォロー</t>
    <rPh sb="1" eb="2">
      <t>サイ</t>
    </rPh>
    <rPh sb="2" eb="3">
      <t>ジ</t>
    </rPh>
    <phoneticPr fontId="20"/>
  </si>
  <si>
    <t>２歳
６か月児
フォロー</t>
    <rPh sb="1" eb="2">
      <t>サイ</t>
    </rPh>
    <rPh sb="5" eb="6">
      <t>ゲツ</t>
    </rPh>
    <rPh sb="6" eb="7">
      <t>ジ</t>
    </rPh>
    <phoneticPr fontId="20"/>
  </si>
  <si>
    <t>３歳
６か月児
フォロー</t>
    <rPh sb="1" eb="2">
      <t>サイ</t>
    </rPh>
    <rPh sb="5" eb="6">
      <t>ゲツ</t>
    </rPh>
    <rPh sb="6" eb="7">
      <t>ジ</t>
    </rPh>
    <phoneticPr fontId="20"/>
  </si>
  <si>
    <t>その他
事業</t>
    <rPh sb="2" eb="3">
      <t>タ</t>
    </rPh>
    <rPh sb="4" eb="6">
      <t>ジギョウ</t>
    </rPh>
    <phoneticPr fontId="21"/>
  </si>
  <si>
    <t>(a)</t>
    <phoneticPr fontId="21"/>
  </si>
  <si>
    <t>(b)</t>
    <phoneticPr fontId="21"/>
  </si>
  <si>
    <t>(c)</t>
    <phoneticPr fontId="21"/>
  </si>
  <si>
    <t>(d)</t>
    <phoneticPr fontId="21"/>
  </si>
  <si>
    <t>(d/b)</t>
    <phoneticPr fontId="21"/>
  </si>
  <si>
    <t>(a)</t>
    <phoneticPr fontId="21"/>
  </si>
  <si>
    <t>豊能</t>
    <rPh sb="0" eb="2">
      <t>トヨノ</t>
    </rPh>
    <phoneticPr fontId="21"/>
  </si>
  <si>
    <t>予防歯科室
(よい歯の教室）</t>
    <phoneticPr fontId="4"/>
  </si>
  <si>
    <t>保護者</t>
  </si>
  <si>
    <t>○</t>
    <phoneticPr fontId="4"/>
  </si>
  <si>
    <t>予防歯科室
(幼児のフッ素塗布）</t>
    <rPh sb="0" eb="2">
      <t>ヨボウ</t>
    </rPh>
    <rPh sb="2" eb="4">
      <t>シカ</t>
    </rPh>
    <rPh sb="4" eb="5">
      <t>シツ</t>
    </rPh>
    <rPh sb="7" eb="9">
      <t>ヨウジ</t>
    </rPh>
    <rPh sb="12" eb="13">
      <t>ソ</t>
    </rPh>
    <rPh sb="13" eb="15">
      <t>トフ</t>
    </rPh>
    <phoneticPr fontId="15"/>
  </si>
  <si>
    <t>1〜7歳ｶ月</t>
  </si>
  <si>
    <t>お口の健康教室</t>
    <rPh sb="1" eb="2">
      <t>クチ</t>
    </rPh>
    <rPh sb="3" eb="5">
      <t>ケンコウ</t>
    </rPh>
    <rPh sb="5" eb="7">
      <t>キョウシツ</t>
    </rPh>
    <phoneticPr fontId="15"/>
  </si>
  <si>
    <t>フッ素塗布と
ブラッシング指導</t>
    <phoneticPr fontId="4"/>
  </si>
  <si>
    <t>豊中市</t>
    <rPh sb="0" eb="2">
      <t>トヨナカ</t>
    </rPh>
    <rPh sb="2" eb="3">
      <t>シ</t>
    </rPh>
    <phoneticPr fontId="21"/>
  </si>
  <si>
    <t>にこりちゃん歯科健診</t>
    <phoneticPr fontId="5"/>
  </si>
  <si>
    <t>1歳10ｶ月</t>
    <phoneticPr fontId="4"/>
  </si>
  <si>
    <t>すくすくよい歯の教室</t>
    <rPh sb="6" eb="7">
      <t>ハ</t>
    </rPh>
    <rPh sb="8" eb="10">
      <t>キョウシツ</t>
    </rPh>
    <phoneticPr fontId="14"/>
  </si>
  <si>
    <t>8ｶ月</t>
    <phoneticPr fontId="4"/>
  </si>
  <si>
    <t>1歳7ｶ月</t>
  </si>
  <si>
    <t>○</t>
    <phoneticPr fontId="4"/>
  </si>
  <si>
    <t>3歳7ｶ月</t>
  </si>
  <si>
    <t>妊婦歯科健康診査</t>
  </si>
  <si>
    <t>６歳臼歯健康診査</t>
    <rPh sb="1" eb="2">
      <t>サイ</t>
    </rPh>
    <rPh sb="2" eb="4">
      <t>キュウシ</t>
    </rPh>
    <rPh sb="4" eb="6">
      <t>ケンコウ</t>
    </rPh>
    <rPh sb="6" eb="8">
      <t>シンサ</t>
    </rPh>
    <phoneticPr fontId="22"/>
  </si>
  <si>
    <t>6歳ｶ月</t>
  </si>
  <si>
    <t>赤ちゃんんの歯の広場</t>
    <rPh sb="0" eb="1">
      <t>アカ</t>
    </rPh>
    <rPh sb="6" eb="7">
      <t>ハ</t>
    </rPh>
    <rPh sb="8" eb="10">
      <t>ヒロバ</t>
    </rPh>
    <phoneticPr fontId="22"/>
  </si>
  <si>
    <t>三島</t>
    <rPh sb="0" eb="2">
      <t>ミシマ</t>
    </rPh>
    <phoneticPr fontId="21"/>
  </si>
  <si>
    <t>高槻市</t>
    <rPh sb="0" eb="2">
      <t>タカツキ</t>
    </rPh>
    <rPh sb="2" eb="3">
      <t>シ</t>
    </rPh>
    <phoneticPr fontId="21"/>
  </si>
  <si>
    <t>島本町</t>
    <rPh sb="0" eb="3">
      <t>シマモトチョウ</t>
    </rPh>
    <phoneticPr fontId="22"/>
  </si>
  <si>
    <t>歯科相談</t>
  </si>
  <si>
    <t>歯科相談（0～6歳）</t>
    <rPh sb="0" eb="2">
      <t>シカ</t>
    </rPh>
    <rPh sb="2" eb="4">
      <t>ソウダン</t>
    </rPh>
    <rPh sb="8" eb="9">
      <t>サイ</t>
    </rPh>
    <phoneticPr fontId="15"/>
  </si>
  <si>
    <t>0～6歳</t>
    <phoneticPr fontId="4"/>
  </si>
  <si>
    <t>北河内</t>
    <phoneticPr fontId="5"/>
  </si>
  <si>
    <t>枚方市</t>
    <rPh sb="0" eb="2">
      <t>ヒラカタ</t>
    </rPh>
    <rPh sb="2" eb="3">
      <t>シ</t>
    </rPh>
    <phoneticPr fontId="20"/>
  </si>
  <si>
    <t>1歳6か月児
健康診査2回目</t>
    <rPh sb="1" eb="2">
      <t>サイ</t>
    </rPh>
    <rPh sb="4" eb="5">
      <t>ゲツ</t>
    </rPh>
    <rPh sb="5" eb="6">
      <t>ジ</t>
    </rPh>
    <rPh sb="7" eb="9">
      <t>ケンコウ</t>
    </rPh>
    <rPh sb="9" eb="11">
      <t>シンサ</t>
    </rPh>
    <rPh sb="12" eb="14">
      <t>カイメ</t>
    </rPh>
    <phoneticPr fontId="23"/>
  </si>
  <si>
    <t>－</t>
    <phoneticPr fontId="4"/>
  </si>
  <si>
    <t>－</t>
    <phoneticPr fontId="4"/>
  </si>
  <si>
    <t>北河内</t>
    <phoneticPr fontId="5"/>
  </si>
  <si>
    <t>ピカピカ教室</t>
    <rPh sb="4" eb="6">
      <t>キョウシツ</t>
    </rPh>
    <phoneticPr fontId="14"/>
  </si>
  <si>
    <t>むし歯予防教室</t>
  </si>
  <si>
    <t>2歳児
歯科健診フォロー</t>
    <phoneticPr fontId="4"/>
  </si>
  <si>
    <t>ブラッシング教室
（１歳半健診後ﾌｫﾛｰ）</t>
    <phoneticPr fontId="4"/>
  </si>
  <si>
    <t>1歳8ｶ月</t>
  </si>
  <si>
    <t>ブラッシング教室
（１歳半健診後ﾌｫﾛｰ）</t>
    <phoneticPr fontId="4"/>
  </si>
  <si>
    <t>交野市</t>
    <phoneticPr fontId="22"/>
  </si>
  <si>
    <t>ピカピカ教室①</t>
  </si>
  <si>
    <t>ピカピカ教室②</t>
  </si>
  <si>
    <t>3歳0ｶ月</t>
  </si>
  <si>
    <t>３歳６か月児健康診査</t>
  </si>
  <si>
    <t>中河内</t>
    <rPh sb="0" eb="1">
      <t>ナカ</t>
    </rPh>
    <rPh sb="1" eb="3">
      <t>カワチ</t>
    </rPh>
    <phoneticPr fontId="21"/>
  </si>
  <si>
    <t>東大阪市</t>
    <rPh sb="0" eb="1">
      <t>ヒガシ</t>
    </rPh>
    <rPh sb="1" eb="4">
      <t>オオサカシ</t>
    </rPh>
    <phoneticPr fontId="21"/>
  </si>
  <si>
    <t>幼児歯科教室</t>
    <rPh sb="0" eb="2">
      <t>ヨウジ</t>
    </rPh>
    <rPh sb="2" eb="4">
      <t>シカ</t>
    </rPh>
    <rPh sb="4" eb="6">
      <t>キョウシツ</t>
    </rPh>
    <phoneticPr fontId="10"/>
  </si>
  <si>
    <t>1歳6ｶ月</t>
    <phoneticPr fontId="4"/>
  </si>
  <si>
    <t>1歳7カ月児
歯科フォロー教室</t>
    <phoneticPr fontId="4"/>
  </si>
  <si>
    <t>2歳7カ月児
歯科フォロー教室</t>
    <phoneticPr fontId="4"/>
  </si>
  <si>
    <t>南河内</t>
    <rPh sb="0" eb="1">
      <t>ミナミ</t>
    </rPh>
    <rPh sb="1" eb="3">
      <t>カワチ</t>
    </rPh>
    <phoneticPr fontId="21"/>
  </si>
  <si>
    <t>いい歯で元気教室</t>
  </si>
  <si>
    <t>虫歯予防教室</t>
  </si>
  <si>
    <t>1歳7か月児歯科フォロー</t>
  </si>
  <si>
    <t>2歳7か月児
歯科フォロー</t>
    <phoneticPr fontId="4"/>
  </si>
  <si>
    <t>○</t>
    <phoneticPr fontId="4"/>
  </si>
  <si>
    <t>3歳7か月児
歯科フォロー</t>
    <phoneticPr fontId="4"/>
  </si>
  <si>
    <t>にこにこ歯みがき教室</t>
  </si>
  <si>
    <t>ピカピカ歯みがき教室</t>
  </si>
  <si>
    <t>幼稚園　保育所歯科指導</t>
  </si>
  <si>
    <t>はみがきにこにこ教室</t>
  </si>
  <si>
    <t>１歳７か月児
フォロー健診</t>
    <phoneticPr fontId="4"/>
  </si>
  <si>
    <t>２歳６か月児
フォロー健診</t>
    <phoneticPr fontId="4"/>
  </si>
  <si>
    <t>○</t>
    <phoneticPr fontId="4"/>
  </si>
  <si>
    <t>３歳６か月児
フォロー健診</t>
    <phoneticPr fontId="4"/>
  </si>
  <si>
    <t>3歳7ｶ月</t>
    <phoneticPr fontId="4"/>
  </si>
  <si>
    <t>1歳7ヶ月児
ﾌｫﾛｰ歯科健康診査</t>
    <phoneticPr fontId="4"/>
  </si>
  <si>
    <t>2歳1ヶ月児
ﾌｫﾛｰ歯科健康診査</t>
    <phoneticPr fontId="4"/>
  </si>
  <si>
    <t>太子町</t>
    <phoneticPr fontId="21"/>
  </si>
  <si>
    <t>1歳7か月児
歯科フォロー健診</t>
    <phoneticPr fontId="4"/>
  </si>
  <si>
    <t>2歳7か月児
歯科フォロー健診</t>
    <phoneticPr fontId="4"/>
  </si>
  <si>
    <t>太子町</t>
    <phoneticPr fontId="21"/>
  </si>
  <si>
    <t>1歳6か月児
歯科フォロー健診</t>
    <phoneticPr fontId="4"/>
  </si>
  <si>
    <t>1歳9ｶ月</t>
  </si>
  <si>
    <t>3歳6か月児
歯科フォロー健診</t>
    <phoneticPr fontId="4"/>
  </si>
  <si>
    <t>3歳9ｶ月</t>
  </si>
  <si>
    <t>妊婦歯科健診</t>
  </si>
  <si>
    <t>泉州</t>
    <rPh sb="0" eb="2">
      <t>センシュウ</t>
    </rPh>
    <phoneticPr fontId="21"/>
  </si>
  <si>
    <t>よい歯を育てる会
（フォロー）</t>
    <phoneticPr fontId="4"/>
  </si>
  <si>
    <t>１歳６か月児健診時
歯科健康診査フォロー</t>
    <phoneticPr fontId="4"/>
  </si>
  <si>
    <t>２歳６か月児健診時
歯科健康診査フォロー教室</t>
    <phoneticPr fontId="4"/>
  </si>
  <si>
    <t>阪南市</t>
    <phoneticPr fontId="20"/>
  </si>
  <si>
    <t>歯科疾患予防事業</t>
  </si>
  <si>
    <t>3歳2ｶ月</t>
  </si>
  <si>
    <t>1歳7カ月児健診歯科診察</t>
    <rPh sb="1" eb="2">
      <t>サイ</t>
    </rPh>
    <rPh sb="4" eb="5">
      <t>ゲツ</t>
    </rPh>
    <rPh sb="5" eb="6">
      <t>ジ</t>
    </rPh>
    <rPh sb="6" eb="8">
      <t>ケンシン</t>
    </rPh>
    <rPh sb="8" eb="10">
      <t>シカ</t>
    </rPh>
    <rPh sb="10" eb="12">
      <t>シンサツ</t>
    </rPh>
    <phoneticPr fontId="14"/>
  </si>
  <si>
    <t>岬町</t>
    <phoneticPr fontId="22"/>
  </si>
  <si>
    <t>1歳6か月児　2歳　3歳6か月児健診時保護者歯科健診</t>
    <phoneticPr fontId="4"/>
  </si>
  <si>
    <t>大阪市</t>
    <rPh sb="0" eb="3">
      <t>オオサカシ</t>
    </rPh>
    <phoneticPr fontId="21"/>
  </si>
  <si>
    <t>○</t>
    <phoneticPr fontId="4"/>
  </si>
  <si>
    <t>幼児歯科保健個別指導</t>
    <rPh sb="0" eb="2">
      <t>ヨウジ</t>
    </rPh>
    <rPh sb="2" eb="4">
      <t>シカ</t>
    </rPh>
    <rPh sb="4" eb="6">
      <t>ホケン</t>
    </rPh>
    <rPh sb="6" eb="10">
      <t>コベツシドウ</t>
    </rPh>
    <phoneticPr fontId="1"/>
  </si>
  <si>
    <t>堺市</t>
    <rPh sb="0" eb="2">
      <t>サカイシ</t>
    </rPh>
    <phoneticPr fontId="21"/>
  </si>
  <si>
    <t>2歳児歯科相談</t>
    <rPh sb="1" eb="3">
      <t>サイジ</t>
    </rPh>
    <rPh sb="3" eb="5">
      <t>シカ</t>
    </rPh>
    <rPh sb="5" eb="7">
      <t>ソウダン</t>
    </rPh>
    <phoneticPr fontId="14"/>
  </si>
  <si>
    <t>2歳</t>
    <phoneticPr fontId="4"/>
  </si>
  <si>
    <t>子どもの歯の相談室</t>
  </si>
  <si>
    <t>（その１）</t>
    <phoneticPr fontId="5"/>
  </si>
  <si>
    <t>（その２）</t>
    <phoneticPr fontId="5"/>
  </si>
  <si>
    <t>×</t>
    <phoneticPr fontId="5"/>
  </si>
  <si>
    <t>×</t>
    <phoneticPr fontId="5"/>
  </si>
  <si>
    <t>×</t>
    <phoneticPr fontId="5"/>
  </si>
  <si>
    <t>○</t>
    <phoneticPr fontId="5"/>
  </si>
  <si>
    <t>○</t>
    <phoneticPr fontId="5"/>
  </si>
  <si>
    <t>１歳６か月児
歯科健診フォロー事業</t>
  </si>
  <si>
    <t>×</t>
    <phoneticPr fontId="5"/>
  </si>
  <si>
    <t>２歳６か月児
歯科健診フォロー事業</t>
  </si>
  <si>
    <t>３歳児
歯科健診フォロー事業</t>
  </si>
  <si>
    <t>2歳児
歯科フォロー健診</t>
    <phoneticPr fontId="5"/>
  </si>
  <si>
    <t>対象
年齢</t>
    <rPh sb="0" eb="2">
      <t>タイショウ</t>
    </rPh>
    <rPh sb="3" eb="5">
      <t>ネンレイ</t>
    </rPh>
    <phoneticPr fontId="5"/>
  </si>
  <si>
    <t>(b/a
*100)</t>
    <phoneticPr fontId="20"/>
  </si>
  <si>
    <t>(c/b
*100)</t>
    <phoneticPr fontId="21"/>
  </si>
  <si>
    <t>(b/a
*100)</t>
    <phoneticPr fontId="20"/>
  </si>
  <si>
    <t>(c/b
*100)</t>
    <phoneticPr fontId="21"/>
  </si>
  <si>
    <t>むし歯
有病者数</t>
  </si>
  <si>
    <t>(b/a
*100)</t>
  </si>
  <si>
    <t>(c)</t>
  </si>
  <si>
    <t>(c/b
*100)</t>
  </si>
  <si>
    <t>(d/b)</t>
  </si>
  <si>
    <t>(d/b)</t>
    <phoneticPr fontId="5"/>
  </si>
  <si>
    <t>(e)</t>
    <phoneticPr fontId="4"/>
  </si>
  <si>
    <t>(e/b*100)</t>
    <phoneticPr fontId="4"/>
  </si>
  <si>
    <t>市町村名</t>
    <phoneticPr fontId="4"/>
  </si>
  <si>
    <t>カリオスタット判定結果</t>
    <phoneticPr fontId="4"/>
  </si>
  <si>
    <t>カリオスタット判定結果（％）</t>
    <phoneticPr fontId="4"/>
  </si>
  <si>
    <t>むし歯の
ない者の割合</t>
    <rPh sb="7" eb="8">
      <t>モノ</t>
    </rPh>
    <rPh sb="9" eb="11">
      <t>ワリアイ</t>
    </rPh>
    <phoneticPr fontId="5"/>
  </si>
  <si>
    <t>対象者数</t>
    <rPh sb="0" eb="2">
      <t>タイショウ</t>
    </rPh>
    <rPh sb="2" eb="3">
      <t>シャ</t>
    </rPh>
    <phoneticPr fontId="5"/>
  </si>
  <si>
    <t>受診者数</t>
    <rPh sb="0" eb="2">
      <t>ジュシン</t>
    </rPh>
    <rPh sb="2" eb="3">
      <t>シャ</t>
    </rPh>
    <rPh sb="3" eb="4">
      <t>スウ</t>
    </rPh>
    <phoneticPr fontId="5"/>
  </si>
  <si>
    <t>むし歯の
ない者</t>
    <rPh sb="7" eb="8">
      <t>モノ</t>
    </rPh>
    <phoneticPr fontId="5"/>
  </si>
  <si>
    <t>一人平均
むし歯数</t>
    <phoneticPr fontId="5"/>
  </si>
  <si>
    <t>受診率</t>
    <phoneticPr fontId="4"/>
  </si>
  <si>
    <r>
      <t xml:space="preserve">
（再掲）むし歯本数別人数
</t>
    </r>
    <r>
      <rPr>
        <sz val="9"/>
        <rFont val="HG丸ｺﾞｼｯｸM-PRO"/>
        <family val="3"/>
        <charset val="128"/>
      </rPr>
      <t>(f)</t>
    </r>
    <rPh sb="2" eb="4">
      <t>サイケイ</t>
    </rPh>
    <rPh sb="8" eb="10">
      <t>ホンスウ</t>
    </rPh>
    <rPh sb="10" eb="11">
      <t>ベツ</t>
    </rPh>
    <rPh sb="11" eb="13">
      <t>ニンズウ</t>
    </rPh>
    <phoneticPr fontId="5"/>
  </si>
  <si>
    <r>
      <t xml:space="preserve">
（再掲）むし歯本数別割合（％）
</t>
    </r>
    <r>
      <rPr>
        <sz val="9"/>
        <rFont val="HG丸ｺﾞｼｯｸM-PRO"/>
        <family val="3"/>
        <charset val="128"/>
      </rPr>
      <t>(f/b*100)</t>
    </r>
    <rPh sb="2" eb="4">
      <t>サイケイ</t>
    </rPh>
    <rPh sb="11" eb="13">
      <t>ワリアイ</t>
    </rPh>
    <phoneticPr fontId="5"/>
  </si>
  <si>
    <t>(g)</t>
    <phoneticPr fontId="5"/>
  </si>
  <si>
    <t>(h)</t>
    <phoneticPr fontId="5"/>
  </si>
  <si>
    <t>(h/b*100)</t>
    <phoneticPr fontId="5"/>
  </si>
  <si>
    <t>(i)</t>
    <phoneticPr fontId="5"/>
  </si>
  <si>
    <t>(i/b*100)</t>
    <phoneticPr fontId="5"/>
  </si>
  <si>
    <t>平成30年度乳幼児歯科保健事業実施状況   １歳６か月児歯科健康診査 （市町村別）</t>
    <rPh sb="15" eb="17">
      <t>ジッシ</t>
    </rPh>
    <rPh sb="36" eb="39">
      <t>シチョウソン</t>
    </rPh>
    <rPh sb="39" eb="40">
      <t>ベツ</t>
    </rPh>
    <phoneticPr fontId="5"/>
  </si>
  <si>
    <t>事業名</t>
    <phoneticPr fontId="5"/>
  </si>
  <si>
    <t>対象年齢</t>
    <phoneticPr fontId="5"/>
  </si>
  <si>
    <t>（その１）</t>
    <phoneticPr fontId="5"/>
  </si>
  <si>
    <t>むし歯のない者の割合</t>
    <rPh sb="6" eb="7">
      <t>モノ</t>
    </rPh>
    <rPh sb="8" eb="10">
      <t>ワリアイ</t>
    </rPh>
    <phoneticPr fontId="5"/>
  </si>
  <si>
    <t>平成30年度乳幼児歯科保健事業実施状況   ２歳児歯科健康診査（市町村別）</t>
    <phoneticPr fontId="5"/>
  </si>
  <si>
    <t>平成30年度乳幼児歯科保健事業実施状況   ２歳児歯科健康診査（市町村別）</t>
    <phoneticPr fontId="5"/>
  </si>
  <si>
    <t>（その２）</t>
    <phoneticPr fontId="5"/>
  </si>
  <si>
    <t>（その１）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</si>
</sst>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_ "/>
    <numFmt numFmtId="178" formatCode="#,##0.0"/>
    <numFmt numFmtId="179" formatCode="0.00_);[Red]\(0.00\)"/>
    <numFmt numFmtId="180" formatCode="0.0"/>
    <numFmt numFmtId="181" formatCode="0.0_ "/>
    <numFmt numFmtId="182" formatCode="#,##0;[Red]#,##0"/>
    <numFmt numFmtId="183" formatCode="0_);[Red]\(0\)"/>
  </numFmts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Arial"/>
      <family val="2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6"/>
      <name val="明朝体"/>
      <family val="3"/>
      <charset val="128"/>
    </font>
    <font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.5"/>
      <color indexed="57"/>
      <name val="明朝体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medium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tted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dotted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theme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/>
    <xf numFmtId="1" fontId="19" fillId="0" borderId="0"/>
    <xf numFmtId="38" fontId="7" fillId="0" borderId="0" applyFont="0" applyFill="0" applyBorder="0" applyAlignment="0" applyProtection="0"/>
  </cellStyleXfs>
  <cellXfs count="1662">
    <xf numFmtId="0" fontId="0" fillId="0" borderId="0" xfId="0">
      <alignment vertical="center"/>
    </xf>
    <xf numFmtId="0" fontId="3" fillId="0" borderId="0" xfId="2" applyNumberFormat="1" applyFont="1" applyAlignment="1"/>
    <xf numFmtId="0" fontId="6" fillId="2" borderId="0" xfId="2" applyNumberFormat="1" applyFont="1" applyFill="1"/>
    <xf numFmtId="0" fontId="6" fillId="0" borderId="0" xfId="2" applyNumberFormat="1" applyFont="1"/>
    <xf numFmtId="0" fontId="6" fillId="0" borderId="0" xfId="2" applyFont="1"/>
    <xf numFmtId="0" fontId="6" fillId="0" borderId="0" xfId="2" applyNumberFormat="1" applyFont="1" applyAlignment="1"/>
    <xf numFmtId="57" fontId="6" fillId="0" borderId="0" xfId="2" applyNumberFormat="1" applyFont="1" applyAlignment="1"/>
    <xf numFmtId="0" fontId="6" fillId="0" borderId="0" xfId="0" applyFont="1">
      <alignment vertical="center"/>
    </xf>
    <xf numFmtId="0" fontId="6" fillId="0" borderId="0" xfId="2" applyNumberFormat="1" applyFont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57" fontId="6" fillId="0" borderId="0" xfId="2" applyNumberFormat="1" applyFont="1" applyAlignment="1">
      <alignment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57" fontId="8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28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3" borderId="28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 wrapText="1"/>
    </xf>
    <xf numFmtId="0" fontId="9" fillId="3" borderId="25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9" xfId="0" quotePrefix="1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3" borderId="19" xfId="0" applyNumberFormat="1" applyFont="1" applyFill="1" applyBorder="1" applyAlignment="1">
      <alignment horizontal="center" vertical="center"/>
    </xf>
    <xf numFmtId="0" fontId="8" fillId="3" borderId="19" xfId="0" quotePrefix="1" applyNumberFormat="1" applyFont="1" applyFill="1" applyBorder="1" applyAlignment="1">
      <alignment horizontal="center" vertical="center"/>
    </xf>
    <xf numFmtId="0" fontId="8" fillId="3" borderId="20" xfId="0" quotePrefix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6" fillId="2" borderId="35" xfId="0" applyNumberFormat="1" applyFont="1" applyFill="1" applyBorder="1" applyAlignment="1" applyProtection="1">
      <alignment horizontal="center" vertical="center"/>
    </xf>
    <xf numFmtId="3" fontId="10" fillId="2" borderId="36" xfId="0" applyNumberFormat="1" applyFont="1" applyFill="1" applyBorder="1" applyAlignment="1" applyProtection="1">
      <alignment vertical="center"/>
    </xf>
    <xf numFmtId="3" fontId="10" fillId="2" borderId="37" xfId="0" applyNumberFormat="1" applyFont="1" applyFill="1" applyBorder="1" applyAlignment="1" applyProtection="1">
      <alignment vertical="center"/>
    </xf>
    <xf numFmtId="177" fontId="10" fillId="3" borderId="37" xfId="0" applyNumberFormat="1" applyFont="1" applyFill="1" applyBorder="1" applyAlignment="1" applyProtection="1">
      <alignment vertical="center"/>
    </xf>
    <xf numFmtId="3" fontId="10" fillId="0" borderId="37" xfId="0" applyNumberFormat="1" applyFont="1" applyFill="1" applyBorder="1" applyAlignment="1" applyProtection="1">
      <alignment vertical="center"/>
    </xf>
    <xf numFmtId="178" fontId="10" fillId="3" borderId="37" xfId="0" applyNumberFormat="1" applyFont="1" applyFill="1" applyBorder="1" applyAlignment="1" applyProtection="1">
      <alignment vertical="center"/>
    </xf>
    <xf numFmtId="179" fontId="10" fillId="3" borderId="37" xfId="0" applyNumberFormat="1" applyFont="1" applyFill="1" applyBorder="1" applyAlignment="1" applyProtection="1">
      <alignment vertical="center"/>
    </xf>
    <xf numFmtId="3" fontId="10" fillId="3" borderId="37" xfId="0" applyNumberFormat="1" applyFont="1" applyFill="1" applyBorder="1" applyAlignment="1" applyProtection="1">
      <alignment vertical="center"/>
    </xf>
    <xf numFmtId="3" fontId="10" fillId="2" borderId="38" xfId="0" applyNumberFormat="1" applyFont="1" applyFill="1" applyBorder="1" applyAlignment="1" applyProtection="1">
      <alignment vertical="center"/>
    </xf>
    <xf numFmtId="180" fontId="10" fillId="3" borderId="37" xfId="0" applyNumberFormat="1" applyFont="1" applyFill="1" applyBorder="1" applyAlignment="1" applyProtection="1">
      <alignment vertical="center"/>
    </xf>
    <xf numFmtId="180" fontId="10" fillId="3" borderId="39" xfId="0" applyNumberFormat="1" applyFont="1" applyFill="1" applyBorder="1" applyAlignment="1" applyProtection="1">
      <alignment vertical="center"/>
    </xf>
    <xf numFmtId="4" fontId="10" fillId="3" borderId="4" xfId="0" applyNumberFormat="1" applyFont="1" applyFill="1" applyBorder="1" applyAlignment="1" applyProtection="1">
      <alignment vertical="center"/>
      <protection locked="0"/>
    </xf>
    <xf numFmtId="179" fontId="10" fillId="3" borderId="40" xfId="0" applyNumberFormat="1" applyFont="1" applyFill="1" applyBorder="1" applyAlignment="1" applyProtection="1">
      <alignment vertical="center"/>
    </xf>
    <xf numFmtId="181" fontId="10" fillId="3" borderId="5" xfId="0" applyNumberFormat="1" applyFont="1" applyFill="1" applyBorder="1" applyAlignment="1" applyProtection="1">
      <alignment vertical="center"/>
    </xf>
    <xf numFmtId="181" fontId="10" fillId="3" borderId="4" xfId="0" applyNumberFormat="1" applyFont="1" applyFill="1" applyBorder="1" applyAlignment="1" applyProtection="1">
      <alignment vertical="center"/>
    </xf>
    <xf numFmtId="0" fontId="11" fillId="2" borderId="41" xfId="0" applyFont="1" applyFill="1" applyBorder="1" applyAlignment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42" xfId="0" applyNumberFormat="1" applyFont="1" applyFill="1" applyBorder="1" applyAlignment="1" applyProtection="1">
      <alignment horizontal="center" vertical="center"/>
    </xf>
    <xf numFmtId="3" fontId="10" fillId="2" borderId="43" xfId="0" applyNumberFormat="1" applyFont="1" applyFill="1" applyBorder="1" applyAlignment="1" applyProtection="1">
      <alignment vertical="center"/>
    </xf>
    <xf numFmtId="3" fontId="10" fillId="2" borderId="44" xfId="0" applyNumberFormat="1" applyFont="1" applyFill="1" applyBorder="1" applyAlignment="1" applyProtection="1">
      <alignment vertical="center"/>
    </xf>
    <xf numFmtId="177" fontId="10" fillId="3" borderId="44" xfId="0" applyNumberFormat="1" applyFont="1" applyFill="1" applyBorder="1" applyAlignment="1" applyProtection="1">
      <alignment vertical="center"/>
    </xf>
    <xf numFmtId="3" fontId="10" fillId="0" borderId="44" xfId="0" applyNumberFormat="1" applyFont="1" applyFill="1" applyBorder="1" applyAlignment="1" applyProtection="1">
      <alignment vertical="center"/>
    </xf>
    <xf numFmtId="178" fontId="10" fillId="3" borderId="44" xfId="0" applyNumberFormat="1" applyFont="1" applyFill="1" applyBorder="1" applyAlignment="1" applyProtection="1">
      <alignment vertical="center"/>
    </xf>
    <xf numFmtId="179" fontId="10" fillId="3" borderId="44" xfId="0" applyNumberFormat="1" applyFont="1" applyFill="1" applyBorder="1" applyAlignment="1" applyProtection="1">
      <alignment vertical="center"/>
    </xf>
    <xf numFmtId="3" fontId="10" fillId="3" borderId="44" xfId="0" applyNumberFormat="1" applyFont="1" applyFill="1" applyBorder="1" applyAlignment="1" applyProtection="1">
      <alignment vertical="center"/>
    </xf>
    <xf numFmtId="3" fontId="10" fillId="2" borderId="15" xfId="0" applyNumberFormat="1" applyFont="1" applyFill="1" applyBorder="1" applyAlignment="1" applyProtection="1">
      <alignment vertical="center"/>
    </xf>
    <xf numFmtId="180" fontId="10" fillId="3" borderId="44" xfId="0" applyNumberFormat="1" applyFont="1" applyFill="1" applyBorder="1" applyAlignment="1" applyProtection="1">
      <alignment vertical="center"/>
    </xf>
    <xf numFmtId="180" fontId="10" fillId="3" borderId="45" xfId="0" applyNumberFormat="1" applyFont="1" applyFill="1" applyBorder="1" applyAlignment="1" applyProtection="1">
      <alignment vertical="center"/>
    </xf>
    <xf numFmtId="4" fontId="10" fillId="3" borderId="44" xfId="0" applyNumberFormat="1" applyFont="1" applyFill="1" applyBorder="1" applyAlignment="1" applyProtection="1">
      <alignment vertical="center"/>
      <protection locked="0"/>
    </xf>
    <xf numFmtId="179" fontId="10" fillId="3" borderId="45" xfId="0" applyNumberFormat="1" applyFont="1" applyFill="1" applyBorder="1" applyAlignment="1" applyProtection="1">
      <alignment vertical="center"/>
    </xf>
    <xf numFmtId="181" fontId="10" fillId="3" borderId="44" xfId="0" applyNumberFormat="1" applyFont="1" applyFill="1" applyBorder="1" applyAlignment="1" applyProtection="1">
      <alignment vertical="center"/>
    </xf>
    <xf numFmtId="181" fontId="10" fillId="3" borderId="15" xfId="0" applyNumberFormat="1" applyFont="1" applyFill="1" applyBorder="1" applyAlignment="1" applyProtection="1">
      <alignment vertical="center"/>
    </xf>
    <xf numFmtId="0" fontId="11" fillId="2" borderId="45" xfId="0" applyFont="1" applyFill="1" applyBorder="1" applyAlignment="1" applyProtection="1">
      <alignment vertical="center"/>
    </xf>
    <xf numFmtId="3" fontId="10" fillId="0" borderId="4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177" fontId="10" fillId="3" borderId="16" xfId="0" applyNumberFormat="1" applyFont="1" applyFill="1" applyBorder="1" applyAlignment="1" applyProtection="1">
      <alignment vertical="center"/>
    </xf>
    <xf numFmtId="178" fontId="10" fillId="3" borderId="16" xfId="0" applyNumberFormat="1" applyFont="1" applyFill="1" applyBorder="1" applyAlignment="1" applyProtection="1">
      <alignment vertical="center"/>
    </xf>
    <xf numFmtId="3" fontId="10" fillId="0" borderId="16" xfId="0" applyNumberFormat="1" applyFont="1" applyFill="1" applyBorder="1" applyAlignment="1" applyProtection="1">
      <alignment vertical="center"/>
    </xf>
    <xf numFmtId="179" fontId="10" fillId="3" borderId="16" xfId="0" applyNumberFormat="1" applyFont="1" applyFill="1" applyBorder="1" applyAlignment="1" applyProtection="1">
      <alignment vertical="center"/>
    </xf>
    <xf numFmtId="3" fontId="10" fillId="0" borderId="21" xfId="0" applyNumberFormat="1" applyFont="1" applyFill="1" applyBorder="1" applyAlignment="1" applyProtection="1">
      <alignment vertical="center"/>
    </xf>
    <xf numFmtId="180" fontId="10" fillId="3" borderId="16" xfId="0" applyNumberFormat="1" applyFont="1" applyFill="1" applyBorder="1" applyAlignment="1" applyProtection="1">
      <alignment vertical="center"/>
    </xf>
    <xf numFmtId="180" fontId="10" fillId="3" borderId="50" xfId="0" applyNumberFormat="1" applyFont="1" applyFill="1" applyBorder="1" applyAlignment="1" applyProtection="1">
      <alignment vertical="center"/>
    </xf>
    <xf numFmtId="4" fontId="10" fillId="3" borderId="16" xfId="0" applyNumberFormat="1" applyFont="1" applyFill="1" applyBorder="1" applyAlignment="1" applyProtection="1">
      <alignment vertical="center"/>
    </xf>
    <xf numFmtId="181" fontId="10" fillId="3" borderId="16" xfId="0" applyNumberFormat="1" applyFont="1" applyFill="1" applyBorder="1" applyAlignment="1">
      <alignment vertical="center"/>
    </xf>
    <xf numFmtId="181" fontId="10" fillId="3" borderId="21" xfId="0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2" borderId="52" xfId="0" applyNumberFormat="1" applyFont="1" applyFill="1" applyBorder="1" applyAlignment="1" applyProtection="1">
      <alignment horizontal="center" vertical="center"/>
    </xf>
    <xf numFmtId="3" fontId="10" fillId="2" borderId="53" xfId="0" applyNumberFormat="1" applyFont="1" applyFill="1" applyBorder="1" applyAlignment="1" applyProtection="1">
      <alignment vertical="center"/>
    </xf>
    <xf numFmtId="3" fontId="10" fillId="2" borderId="54" xfId="0" applyNumberFormat="1" applyFont="1" applyFill="1" applyBorder="1" applyAlignment="1" applyProtection="1">
      <alignment vertical="center"/>
    </xf>
    <xf numFmtId="177" fontId="10" fillId="3" borderId="54" xfId="0" applyNumberFormat="1" applyFont="1" applyFill="1" applyBorder="1" applyAlignment="1" applyProtection="1">
      <alignment vertical="center"/>
    </xf>
    <xf numFmtId="3" fontId="10" fillId="0" borderId="54" xfId="0" applyNumberFormat="1" applyFont="1" applyFill="1" applyBorder="1" applyAlignment="1" applyProtection="1">
      <alignment vertical="center"/>
    </xf>
    <xf numFmtId="178" fontId="10" fillId="3" borderId="54" xfId="0" applyNumberFormat="1" applyFont="1" applyFill="1" applyBorder="1" applyAlignment="1" applyProtection="1">
      <alignment vertical="center"/>
    </xf>
    <xf numFmtId="179" fontId="10" fillId="3" borderId="54" xfId="0" applyNumberFormat="1" applyFont="1" applyFill="1" applyBorder="1" applyAlignment="1" applyProtection="1">
      <alignment vertical="center"/>
    </xf>
    <xf numFmtId="3" fontId="10" fillId="3" borderId="54" xfId="0" applyNumberFormat="1" applyFont="1" applyFill="1" applyBorder="1" applyAlignment="1" applyProtection="1">
      <alignment vertical="center"/>
    </xf>
    <xf numFmtId="180" fontId="10" fillId="3" borderId="54" xfId="0" applyNumberFormat="1" applyFont="1" applyFill="1" applyBorder="1" applyAlignment="1" applyProtection="1">
      <alignment vertical="center"/>
    </xf>
    <xf numFmtId="180" fontId="10" fillId="3" borderId="56" xfId="0" applyNumberFormat="1" applyFont="1" applyFill="1" applyBorder="1" applyAlignment="1" applyProtection="1">
      <alignment vertical="center"/>
    </xf>
    <xf numFmtId="4" fontId="10" fillId="3" borderId="54" xfId="0" applyNumberFormat="1" applyFont="1" applyFill="1" applyBorder="1" applyAlignment="1" applyProtection="1">
      <alignment vertical="center"/>
      <protection locked="0"/>
    </xf>
    <xf numFmtId="181" fontId="10" fillId="3" borderId="54" xfId="0" applyNumberFormat="1" applyFont="1" applyFill="1" applyBorder="1" applyAlignment="1" applyProtection="1">
      <alignment vertical="center"/>
    </xf>
    <xf numFmtId="181" fontId="10" fillId="3" borderId="55" xfId="0" applyNumberFormat="1" applyFont="1" applyFill="1" applyBorder="1" applyAlignment="1" applyProtection="1">
      <alignment vertical="center"/>
    </xf>
    <xf numFmtId="0" fontId="11" fillId="2" borderId="56" xfId="0" applyFont="1" applyFill="1" applyBorder="1" applyAlignment="1" applyProtection="1">
      <alignment vertical="center"/>
    </xf>
    <xf numFmtId="4" fontId="10" fillId="3" borderId="37" xfId="0" applyNumberFormat="1" applyFont="1" applyFill="1" applyBorder="1" applyAlignment="1" applyProtection="1">
      <alignment vertical="center"/>
      <protection locked="0"/>
    </xf>
    <xf numFmtId="181" fontId="10" fillId="3" borderId="37" xfId="0" applyNumberFormat="1" applyFont="1" applyFill="1" applyBorder="1" applyAlignment="1" applyProtection="1">
      <alignment vertical="center"/>
    </xf>
    <xf numFmtId="181" fontId="10" fillId="3" borderId="38" xfId="0" applyNumberFormat="1" applyFont="1" applyFill="1" applyBorder="1" applyAlignment="1" applyProtection="1">
      <alignment vertical="center"/>
    </xf>
    <xf numFmtId="3" fontId="10" fillId="0" borderId="53" xfId="0" applyNumberFormat="1" applyFont="1" applyFill="1" applyBorder="1" applyAlignment="1" applyProtection="1">
      <alignment vertical="center"/>
    </xf>
    <xf numFmtId="3" fontId="10" fillId="0" borderId="36" xfId="0" applyNumberFormat="1" applyFont="1" applyFill="1" applyBorder="1" applyAlignment="1">
      <alignment vertical="center"/>
    </xf>
    <xf numFmtId="3" fontId="10" fillId="0" borderId="37" xfId="0" applyNumberFormat="1" applyFont="1" applyFill="1" applyBorder="1" applyAlignment="1">
      <alignment vertical="center"/>
    </xf>
    <xf numFmtId="3" fontId="10" fillId="0" borderId="37" xfId="0" applyNumberFormat="1" applyFont="1" applyBorder="1" applyAlignment="1" applyProtection="1">
      <alignment vertical="center"/>
    </xf>
    <xf numFmtId="3" fontId="10" fillId="0" borderId="37" xfId="0" applyNumberFormat="1" applyFont="1" applyBorder="1" applyAlignment="1">
      <alignment vertical="center"/>
    </xf>
    <xf numFmtId="4" fontId="10" fillId="3" borderId="37" xfId="0" applyNumberFormat="1" applyFont="1" applyFill="1" applyBorder="1" applyAlignment="1" applyProtection="1">
      <alignment vertical="center"/>
    </xf>
    <xf numFmtId="3" fontId="10" fillId="0" borderId="36" xfId="0" applyNumberFormat="1" applyFont="1" applyBorder="1" applyAlignment="1">
      <alignment vertical="center"/>
    </xf>
    <xf numFmtId="181" fontId="10" fillId="3" borderId="37" xfId="0" applyNumberFormat="1" applyFont="1" applyFill="1" applyBorder="1" applyAlignment="1">
      <alignment vertical="center"/>
    </xf>
    <xf numFmtId="181" fontId="10" fillId="3" borderId="38" xfId="0" applyNumberFormat="1" applyFont="1" applyFill="1" applyBorder="1" applyAlignment="1">
      <alignment vertical="center"/>
    </xf>
    <xf numFmtId="3" fontId="10" fillId="0" borderId="3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60" xfId="0" applyNumberFormat="1" applyFont="1" applyFill="1" applyBorder="1" applyAlignment="1" applyProtection="1">
      <alignment horizontal="center" vertical="center"/>
    </xf>
    <xf numFmtId="3" fontId="10" fillId="0" borderId="62" xfId="0" applyNumberFormat="1" applyFont="1" applyFill="1" applyBorder="1" applyAlignment="1" applyProtection="1">
      <alignment vertical="center"/>
    </xf>
    <xf numFmtId="177" fontId="10" fillId="3" borderId="62" xfId="0" applyNumberFormat="1" applyFont="1" applyFill="1" applyBorder="1" applyAlignment="1" applyProtection="1">
      <alignment vertical="center"/>
    </xf>
    <xf numFmtId="178" fontId="10" fillId="3" borderId="62" xfId="0" applyNumberFormat="1" applyFont="1" applyFill="1" applyBorder="1" applyAlignment="1" applyProtection="1">
      <alignment vertical="center"/>
    </xf>
    <xf numFmtId="3" fontId="10" fillId="2" borderId="62" xfId="0" applyNumberFormat="1" applyFont="1" applyFill="1" applyBorder="1" applyAlignment="1" applyProtection="1">
      <alignment vertical="center"/>
    </xf>
    <xf numFmtId="179" fontId="10" fillId="3" borderId="62" xfId="0" applyNumberFormat="1" applyFont="1" applyFill="1" applyBorder="1" applyAlignment="1" applyProtection="1">
      <alignment vertical="center"/>
    </xf>
    <xf numFmtId="3" fontId="10" fillId="3" borderId="62" xfId="0" applyNumberFormat="1" applyFont="1" applyFill="1" applyBorder="1" applyAlignment="1" applyProtection="1">
      <alignment vertical="center"/>
    </xf>
    <xf numFmtId="180" fontId="10" fillId="3" borderId="62" xfId="0" applyNumberFormat="1" applyFont="1" applyFill="1" applyBorder="1" applyAlignment="1" applyProtection="1">
      <alignment vertical="center"/>
    </xf>
    <xf numFmtId="180" fontId="10" fillId="3" borderId="41" xfId="0" applyNumberFormat="1" applyFont="1" applyFill="1" applyBorder="1" applyAlignment="1" applyProtection="1">
      <alignment vertical="center"/>
    </xf>
    <xf numFmtId="0" fontId="10" fillId="2" borderId="45" xfId="0" applyFont="1" applyFill="1" applyBorder="1" applyAlignment="1" applyProtection="1">
      <alignment vertical="center"/>
    </xf>
    <xf numFmtId="3" fontId="10" fillId="0" borderId="43" xfId="0" applyNumberFormat="1" applyFont="1" applyFill="1" applyBorder="1" applyAlignment="1" applyProtection="1">
      <alignment vertical="center"/>
    </xf>
    <xf numFmtId="0" fontId="6" fillId="2" borderId="48" xfId="0" applyNumberFormat="1" applyFont="1" applyFill="1" applyBorder="1" applyAlignment="1" applyProtection="1">
      <alignment horizontal="center" vertical="center"/>
    </xf>
    <xf numFmtId="3" fontId="10" fillId="2" borderId="49" xfId="0" applyNumberFormat="1" applyFont="1" applyFill="1" applyBorder="1" applyAlignment="1" applyProtection="1">
      <alignment vertical="center"/>
    </xf>
    <xf numFmtId="3" fontId="10" fillId="2" borderId="16" xfId="0" applyNumberFormat="1" applyFont="1" applyFill="1" applyBorder="1" applyAlignment="1" applyProtection="1">
      <alignment vertical="center"/>
    </xf>
    <xf numFmtId="4" fontId="10" fillId="3" borderId="16" xfId="0" applyNumberFormat="1" applyFont="1" applyFill="1" applyBorder="1" applyAlignment="1" applyProtection="1">
      <alignment vertical="center"/>
      <protection locked="0"/>
    </xf>
    <xf numFmtId="181" fontId="10" fillId="3" borderId="16" xfId="0" applyNumberFormat="1" applyFont="1" applyFill="1" applyBorder="1" applyAlignment="1" applyProtection="1">
      <alignment vertical="center"/>
    </xf>
    <xf numFmtId="181" fontId="10" fillId="3" borderId="21" xfId="0" applyNumberFormat="1" applyFont="1" applyFill="1" applyBorder="1" applyAlignment="1" applyProtection="1">
      <alignment vertical="center"/>
    </xf>
    <xf numFmtId="0" fontId="10" fillId="2" borderId="50" xfId="0" applyFont="1" applyFill="1" applyBorder="1" applyAlignment="1" applyProtection="1">
      <alignment vertical="center"/>
    </xf>
    <xf numFmtId="3" fontId="10" fillId="0" borderId="38" xfId="0" applyNumberFormat="1" applyFont="1" applyFill="1" applyBorder="1" applyAlignment="1" applyProtection="1">
      <alignment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182" fontId="10" fillId="3" borderId="37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3" fontId="10" fillId="2" borderId="61" xfId="0" applyNumberFormat="1" applyFont="1" applyFill="1" applyBorder="1" applyAlignment="1" applyProtection="1">
      <alignment vertical="center"/>
    </xf>
    <xf numFmtId="4" fontId="10" fillId="3" borderId="62" xfId="0" applyNumberFormat="1" applyFont="1" applyFill="1" applyBorder="1" applyAlignment="1" applyProtection="1">
      <alignment vertical="center"/>
      <protection locked="0"/>
    </xf>
    <xf numFmtId="181" fontId="10" fillId="3" borderId="62" xfId="0" applyNumberFormat="1" applyFont="1" applyFill="1" applyBorder="1" applyAlignment="1" applyProtection="1">
      <alignment vertical="center"/>
    </xf>
    <xf numFmtId="0" fontId="10" fillId="2" borderId="41" xfId="0" applyFont="1" applyFill="1" applyBorder="1" applyAlignment="1" applyProtection="1">
      <alignment vertical="center"/>
    </xf>
    <xf numFmtId="0" fontId="10" fillId="2" borderId="56" xfId="0" applyFont="1" applyFill="1" applyBorder="1" applyAlignment="1" applyProtection="1">
      <alignment vertical="center"/>
    </xf>
    <xf numFmtId="3" fontId="12" fillId="2" borderId="61" xfId="0" applyNumberFormat="1" applyFont="1" applyFill="1" applyBorder="1" applyAlignment="1" applyProtection="1">
      <alignment vertical="center"/>
    </xf>
    <xf numFmtId="3" fontId="12" fillId="2" borderId="62" xfId="0" applyNumberFormat="1" applyFont="1" applyFill="1" applyBorder="1" applyAlignment="1" applyProtection="1">
      <alignment vertical="center"/>
    </xf>
    <xf numFmtId="177" fontId="12" fillId="3" borderId="62" xfId="0" applyNumberFormat="1" applyFont="1" applyFill="1" applyBorder="1" applyAlignment="1" applyProtection="1">
      <alignment vertical="center"/>
    </xf>
    <xf numFmtId="0" fontId="10" fillId="2" borderId="39" xfId="0" applyFont="1" applyFill="1" applyBorder="1" applyAlignment="1" applyProtection="1">
      <alignment vertical="center"/>
    </xf>
    <xf numFmtId="3" fontId="10" fillId="0" borderId="44" xfId="0" applyNumberFormat="1" applyFont="1" applyFill="1" applyBorder="1" applyAlignment="1" applyProtection="1">
      <alignment horizontal="right" vertical="center"/>
    </xf>
    <xf numFmtId="3" fontId="10" fillId="0" borderId="15" xfId="0" applyNumberFormat="1" applyFont="1" applyFill="1" applyBorder="1" applyAlignment="1" applyProtection="1">
      <alignment horizontal="right" vertical="center"/>
    </xf>
    <xf numFmtId="3" fontId="10" fillId="2" borderId="43" xfId="0" applyNumberFormat="1" applyFont="1" applyFill="1" applyBorder="1" applyAlignment="1" applyProtection="1">
      <alignment horizontal="center" vertical="center"/>
    </xf>
    <xf numFmtId="3" fontId="10" fillId="2" borderId="44" xfId="0" applyNumberFormat="1" applyFont="1" applyFill="1" applyBorder="1" applyAlignment="1" applyProtection="1">
      <alignment horizontal="center" vertical="center"/>
    </xf>
    <xf numFmtId="181" fontId="10" fillId="3" borderId="44" xfId="0" applyNumberFormat="1" applyFont="1" applyFill="1" applyBorder="1" applyAlignment="1" applyProtection="1">
      <alignment horizontal="center" vertical="center"/>
    </xf>
    <xf numFmtId="181" fontId="10" fillId="3" borderId="15" xfId="0" applyNumberFormat="1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3" fontId="10" fillId="3" borderId="16" xfId="0" applyNumberFormat="1" applyFont="1" applyFill="1" applyBorder="1" applyAlignment="1" applyProtection="1">
      <alignment vertical="center"/>
    </xf>
    <xf numFmtId="0" fontId="8" fillId="0" borderId="69" xfId="0" applyFont="1" applyBorder="1" applyAlignment="1">
      <alignment horizontal="center" vertical="center"/>
    </xf>
    <xf numFmtId="182" fontId="10" fillId="0" borderId="70" xfId="0" applyNumberFormat="1" applyFont="1" applyBorder="1" applyAlignment="1">
      <alignment vertical="center"/>
    </xf>
    <xf numFmtId="182" fontId="10" fillId="0" borderId="71" xfId="0" applyNumberFormat="1" applyFont="1" applyBorder="1" applyAlignment="1">
      <alignment vertical="center"/>
    </xf>
    <xf numFmtId="177" fontId="10" fillId="3" borderId="71" xfId="0" applyNumberFormat="1" applyFont="1" applyFill="1" applyBorder="1" applyAlignment="1" applyProtection="1">
      <alignment vertical="center"/>
    </xf>
    <xf numFmtId="3" fontId="10" fillId="0" borderId="71" xfId="0" applyNumberFormat="1" applyFont="1" applyFill="1" applyBorder="1" applyAlignment="1" applyProtection="1">
      <alignment vertical="center"/>
    </xf>
    <xf numFmtId="178" fontId="10" fillId="3" borderId="71" xfId="0" applyNumberFormat="1" applyFont="1" applyFill="1" applyBorder="1" applyAlignment="1" applyProtection="1">
      <alignment vertical="center"/>
    </xf>
    <xf numFmtId="182" fontId="10" fillId="0" borderId="71" xfId="0" applyNumberFormat="1" applyFont="1" applyBorder="1" applyAlignment="1" applyProtection="1">
      <alignment vertical="center"/>
    </xf>
    <xf numFmtId="179" fontId="10" fillId="3" borderId="71" xfId="0" applyNumberFormat="1" applyFont="1" applyFill="1" applyBorder="1" applyAlignment="1" applyProtection="1">
      <alignment vertical="center"/>
    </xf>
    <xf numFmtId="3" fontId="10" fillId="3" borderId="71" xfId="0" applyNumberFormat="1" applyFont="1" applyFill="1" applyBorder="1" applyAlignment="1" applyProtection="1">
      <alignment vertical="center"/>
    </xf>
    <xf numFmtId="0" fontId="8" fillId="0" borderId="74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4" fontId="10" fillId="3" borderId="30" xfId="0" applyNumberFormat="1" applyFont="1" applyFill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76" xfId="0" applyFont="1" applyBorder="1" applyAlignment="1" applyProtection="1">
      <alignment horizontal="right" vertical="center"/>
    </xf>
    <xf numFmtId="0" fontId="10" fillId="0" borderId="30" xfId="0" applyFont="1" applyBorder="1" applyAlignment="1">
      <alignment horizontal="right" vertical="center"/>
    </xf>
    <xf numFmtId="182" fontId="10" fillId="0" borderId="30" xfId="0" applyNumberFormat="1" applyFont="1" applyBorder="1" applyAlignment="1">
      <alignment horizontal="right" vertical="center"/>
    </xf>
    <xf numFmtId="181" fontId="10" fillId="3" borderId="30" xfId="0" applyNumberFormat="1" applyFont="1" applyFill="1" applyBorder="1" applyAlignment="1">
      <alignment vertical="center"/>
    </xf>
    <xf numFmtId="181" fontId="10" fillId="3" borderId="75" xfId="0" applyNumberFormat="1" applyFont="1" applyFill="1" applyBorder="1" applyAlignment="1">
      <alignment vertical="center"/>
    </xf>
    <xf numFmtId="38" fontId="10" fillId="0" borderId="34" xfId="1" applyFont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182" fontId="10" fillId="0" borderId="78" xfId="0" applyNumberFormat="1" applyFont="1" applyBorder="1" applyAlignment="1">
      <alignment vertical="center"/>
    </xf>
    <xf numFmtId="182" fontId="10" fillId="0" borderId="79" xfId="0" applyNumberFormat="1" applyFont="1" applyBorder="1" applyAlignment="1">
      <alignment vertical="center"/>
    </xf>
    <xf numFmtId="177" fontId="10" fillId="3" borderId="79" xfId="0" applyNumberFormat="1" applyFont="1" applyFill="1" applyBorder="1" applyAlignment="1" applyProtection="1">
      <alignment vertical="center"/>
    </xf>
    <xf numFmtId="3" fontId="10" fillId="0" borderId="79" xfId="0" applyNumberFormat="1" applyFont="1" applyFill="1" applyBorder="1" applyAlignment="1" applyProtection="1">
      <alignment vertical="center"/>
    </xf>
    <xf numFmtId="178" fontId="10" fillId="3" borderId="79" xfId="0" applyNumberFormat="1" applyFont="1" applyFill="1" applyBorder="1" applyAlignment="1" applyProtection="1">
      <alignment vertical="center"/>
    </xf>
    <xf numFmtId="182" fontId="10" fillId="0" borderId="79" xfId="0" applyNumberFormat="1" applyFont="1" applyBorder="1" applyAlignment="1" applyProtection="1">
      <alignment vertical="center"/>
    </xf>
    <xf numFmtId="179" fontId="10" fillId="3" borderId="79" xfId="0" applyNumberFormat="1" applyFont="1" applyFill="1" applyBorder="1" applyAlignment="1" applyProtection="1">
      <alignment vertical="center"/>
    </xf>
    <xf numFmtId="3" fontId="10" fillId="3" borderId="79" xfId="0" applyNumberFormat="1" applyFont="1" applyFill="1" applyBorder="1" applyAlignment="1" applyProtection="1">
      <alignment vertical="center"/>
    </xf>
    <xf numFmtId="182" fontId="10" fillId="0" borderId="80" xfId="0" applyNumberFormat="1" applyFont="1" applyBorder="1" applyAlignment="1" applyProtection="1">
      <alignment vertical="center"/>
    </xf>
    <xf numFmtId="180" fontId="10" fillId="3" borderId="79" xfId="0" applyNumberFormat="1" applyFont="1" applyFill="1" applyBorder="1" applyAlignment="1" applyProtection="1">
      <alignment vertical="center"/>
    </xf>
    <xf numFmtId="180" fontId="10" fillId="3" borderId="81" xfId="0" applyNumberFormat="1" applyFont="1" applyFill="1" applyBorder="1" applyAlignment="1" applyProtection="1">
      <alignment vertical="center"/>
    </xf>
    <xf numFmtId="0" fontId="8" fillId="0" borderId="82" xfId="0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4" fontId="10" fillId="3" borderId="79" xfId="0" applyNumberFormat="1" applyFont="1" applyFill="1" applyBorder="1" applyAlignment="1" applyProtection="1">
      <alignment vertical="center"/>
    </xf>
    <xf numFmtId="0" fontId="10" fillId="0" borderId="79" xfId="0" applyFont="1" applyBorder="1" applyAlignment="1" applyProtection="1">
      <alignment vertical="center"/>
    </xf>
    <xf numFmtId="0" fontId="10" fillId="0" borderId="84" xfId="0" applyFont="1" applyBorder="1" applyAlignment="1" applyProtection="1">
      <alignment vertical="center"/>
    </xf>
    <xf numFmtId="181" fontId="10" fillId="3" borderId="79" xfId="0" applyNumberFormat="1" applyFont="1" applyFill="1" applyBorder="1" applyAlignment="1">
      <alignment vertical="center"/>
    </xf>
    <xf numFmtId="0" fontId="10" fillId="0" borderId="81" xfId="0" applyFont="1" applyBorder="1" applyAlignment="1">
      <alignment vertical="center"/>
    </xf>
    <xf numFmtId="182" fontId="10" fillId="2" borderId="30" xfId="0" applyNumberFormat="1" applyFont="1" applyFill="1" applyBorder="1" applyAlignment="1" applyProtection="1">
      <alignment vertical="center"/>
    </xf>
    <xf numFmtId="177" fontId="10" fillId="3" borderId="30" xfId="0" applyNumberFormat="1" applyFont="1" applyFill="1" applyBorder="1" applyAlignment="1" applyProtection="1">
      <alignment vertical="center"/>
    </xf>
    <xf numFmtId="3" fontId="10" fillId="0" borderId="30" xfId="0" applyNumberFormat="1" applyFont="1" applyFill="1" applyBorder="1" applyAlignment="1" applyProtection="1">
      <alignment vertical="center"/>
    </xf>
    <xf numFmtId="178" fontId="10" fillId="3" borderId="30" xfId="0" applyNumberFormat="1" applyFont="1" applyFill="1" applyBorder="1" applyAlignment="1" applyProtection="1">
      <alignment vertical="center"/>
    </xf>
    <xf numFmtId="179" fontId="10" fillId="3" borderId="30" xfId="0" applyNumberFormat="1" applyFont="1" applyFill="1" applyBorder="1" applyAlignment="1" applyProtection="1">
      <alignment vertical="center"/>
    </xf>
    <xf numFmtId="3" fontId="10" fillId="3" borderId="30" xfId="0" applyNumberFormat="1" applyFont="1" applyFill="1" applyBorder="1" applyAlignment="1" applyProtection="1">
      <alignment vertical="center"/>
    </xf>
    <xf numFmtId="182" fontId="10" fillId="2" borderId="75" xfId="0" applyNumberFormat="1" applyFont="1" applyFill="1" applyBorder="1" applyAlignment="1" applyProtection="1">
      <alignment vertical="center"/>
    </xf>
    <xf numFmtId="180" fontId="10" fillId="3" borderId="30" xfId="0" applyNumberFormat="1" applyFont="1" applyFill="1" applyBorder="1" applyAlignment="1" applyProtection="1">
      <alignment vertical="center"/>
    </xf>
    <xf numFmtId="180" fontId="10" fillId="3" borderId="34" xfId="0" applyNumberFormat="1" applyFont="1" applyFill="1" applyBorder="1" applyAlignment="1" applyProtection="1">
      <alignment vertical="center"/>
    </xf>
    <xf numFmtId="3" fontId="10" fillId="2" borderId="30" xfId="0" applyNumberFormat="1" applyFont="1" applyFill="1" applyBorder="1" applyAlignment="1" applyProtection="1">
      <alignment vertical="center"/>
    </xf>
    <xf numFmtId="4" fontId="10" fillId="3" borderId="30" xfId="0" applyNumberFormat="1" applyFont="1" applyFill="1" applyBorder="1" applyAlignment="1" applyProtection="1">
      <alignment vertical="center"/>
      <protection locked="0"/>
    </xf>
    <xf numFmtId="3" fontId="10" fillId="2" borderId="57" xfId="0" applyNumberFormat="1" applyFont="1" applyFill="1" applyBorder="1" applyAlignment="1" applyProtection="1">
      <alignment vertical="center"/>
    </xf>
    <xf numFmtId="3" fontId="10" fillId="2" borderId="75" xfId="0" applyNumberFormat="1" applyFont="1" applyFill="1" applyBorder="1" applyAlignment="1" applyProtection="1">
      <alignment vertical="center"/>
    </xf>
    <xf numFmtId="181" fontId="10" fillId="3" borderId="30" xfId="0" applyNumberFormat="1" applyFont="1" applyFill="1" applyBorder="1" applyAlignment="1" applyProtection="1">
      <alignment vertical="center"/>
    </xf>
    <xf numFmtId="181" fontId="10" fillId="3" borderId="75" xfId="0" applyNumberFormat="1" applyFont="1" applyFill="1" applyBorder="1" applyAlignment="1" applyProtection="1">
      <alignment vertical="center"/>
    </xf>
    <xf numFmtId="38" fontId="10" fillId="2" borderId="34" xfId="1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14" fillId="2" borderId="0" xfId="2" applyNumberFormat="1" applyFont="1" applyFill="1"/>
    <xf numFmtId="0" fontId="14" fillId="0" borderId="0" xfId="2" applyNumberFormat="1" applyFont="1"/>
    <xf numFmtId="0" fontId="14" fillId="0" borderId="0" xfId="2" applyFont="1"/>
    <xf numFmtId="0" fontId="14" fillId="2" borderId="0" xfId="2" applyNumberFormat="1" applyFont="1" applyFill="1" applyAlignment="1"/>
    <xf numFmtId="0" fontId="6" fillId="0" borderId="0" xfId="2" applyFont="1" applyAlignment="1"/>
    <xf numFmtId="0" fontId="14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2" applyNumberFormat="1" applyFont="1" applyBorder="1" applyAlignment="1"/>
    <xf numFmtId="0" fontId="8" fillId="0" borderId="40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/>
    <xf numFmtId="0" fontId="10" fillId="0" borderId="9" xfId="0" applyNumberFormat="1" applyFont="1" applyFill="1" applyBorder="1" applyAlignment="1"/>
    <xf numFmtId="0" fontId="10" fillId="3" borderId="3" xfId="0" applyNumberFormat="1" applyFont="1" applyFill="1" applyBorder="1" applyAlignment="1"/>
    <xf numFmtId="0" fontId="10" fillId="3" borderId="40" xfId="0" applyNumberFormat="1" applyFont="1" applyFill="1" applyBorder="1" applyAlignment="1"/>
    <xf numFmtId="0" fontId="9" fillId="3" borderId="30" xfId="0" applyNumberFormat="1" applyFont="1" applyFill="1" applyBorder="1" applyAlignment="1">
      <alignment horizontal="center" vertical="center"/>
    </xf>
    <xf numFmtId="0" fontId="9" fillId="3" borderId="30" xfId="0" applyNumberFormat="1" applyFont="1" applyFill="1" applyBorder="1" applyAlignment="1">
      <alignment horizontal="center" vertical="center" wrapText="1"/>
    </xf>
    <xf numFmtId="0" fontId="9" fillId="3" borderId="34" xfId="0" applyNumberFormat="1" applyFont="1" applyFill="1" applyBorder="1" applyAlignment="1">
      <alignment horizontal="center" vertical="center" wrapText="1"/>
    </xf>
    <xf numFmtId="3" fontId="10" fillId="3" borderId="62" xfId="2" applyNumberFormat="1" applyFont="1" applyFill="1" applyBorder="1" applyAlignment="1" applyProtection="1">
      <alignment horizontal="right" vertical="center"/>
      <protection locked="0"/>
    </xf>
    <xf numFmtId="3" fontId="10" fillId="0" borderId="62" xfId="2" applyNumberFormat="1" applyFont="1" applyBorder="1" applyAlignment="1" applyProtection="1">
      <alignment horizontal="right" vertical="center"/>
      <protection locked="0"/>
    </xf>
    <xf numFmtId="3" fontId="10" fillId="0" borderId="62" xfId="2" applyNumberFormat="1" applyFont="1" applyFill="1" applyBorder="1" applyAlignment="1" applyProtection="1">
      <alignment horizontal="right" vertical="center"/>
      <protection locked="0"/>
    </xf>
    <xf numFmtId="3" fontId="10" fillId="0" borderId="13" xfId="2" applyNumberFormat="1" applyFont="1" applyBorder="1" applyAlignment="1">
      <alignment horizontal="right" vertical="center"/>
    </xf>
    <xf numFmtId="178" fontId="10" fillId="3" borderId="95" xfId="2" applyNumberFormat="1" applyFont="1" applyFill="1" applyBorder="1" applyAlignment="1" applyProtection="1">
      <alignment horizontal="right" vertical="center"/>
      <protection locked="0"/>
    </xf>
    <xf numFmtId="178" fontId="10" fillId="3" borderId="62" xfId="2" applyNumberFormat="1" applyFont="1" applyFill="1" applyBorder="1" applyAlignment="1" applyProtection="1">
      <alignment horizontal="right" vertical="center"/>
      <protection locked="0"/>
    </xf>
    <xf numFmtId="3" fontId="10" fillId="3" borderId="44" xfId="2" applyNumberFormat="1" applyFont="1" applyFill="1" applyBorder="1" applyAlignment="1" applyProtection="1">
      <alignment horizontal="right" vertical="center"/>
      <protection locked="0"/>
    </xf>
    <xf numFmtId="3" fontId="10" fillId="2" borderId="44" xfId="2" applyNumberFormat="1" applyFont="1" applyFill="1" applyBorder="1" applyAlignment="1" applyProtection="1">
      <alignment horizontal="right" vertical="center"/>
      <protection locked="0"/>
    </xf>
    <xf numFmtId="3" fontId="10" fillId="2" borderId="97" xfId="2" applyNumberFormat="1" applyFont="1" applyFill="1" applyBorder="1" applyAlignment="1">
      <alignment horizontal="right" vertical="center"/>
    </xf>
    <xf numFmtId="178" fontId="10" fillId="3" borderId="44" xfId="2" applyNumberFormat="1" applyFont="1" applyFill="1" applyBorder="1" applyAlignment="1" applyProtection="1">
      <alignment horizontal="right" vertical="center"/>
      <protection locked="0"/>
    </xf>
    <xf numFmtId="3" fontId="10" fillId="0" borderId="44" xfId="2" applyNumberFormat="1" applyFont="1" applyBorder="1" applyAlignment="1" applyProtection="1">
      <alignment horizontal="right" vertical="center"/>
      <protection locked="0"/>
    </xf>
    <xf numFmtId="3" fontId="10" fillId="0" borderId="44" xfId="2" applyNumberFormat="1" applyFont="1" applyFill="1" applyBorder="1" applyAlignment="1" applyProtection="1">
      <alignment horizontal="right" vertical="center"/>
      <protection locked="0"/>
    </xf>
    <xf numFmtId="3" fontId="10" fillId="2" borderId="98" xfId="2" applyNumberFormat="1" applyFont="1" applyFill="1" applyBorder="1" applyAlignment="1">
      <alignment horizontal="right" vertical="center"/>
    </xf>
    <xf numFmtId="38" fontId="6" fillId="0" borderId="0" xfId="0" applyNumberFormat="1" applyFont="1">
      <alignment vertical="center"/>
    </xf>
    <xf numFmtId="3" fontId="10" fillId="3" borderId="54" xfId="2" applyNumberFormat="1" applyFont="1" applyFill="1" applyBorder="1" applyAlignment="1" applyProtection="1">
      <alignment horizontal="right" vertical="center"/>
      <protection locked="0"/>
    </xf>
    <xf numFmtId="3" fontId="10" fillId="0" borderId="28" xfId="2" applyNumberFormat="1" applyFont="1" applyFill="1" applyBorder="1" applyAlignment="1" applyProtection="1">
      <alignment horizontal="right" vertical="center"/>
      <protection locked="0"/>
    </xf>
    <xf numFmtId="3" fontId="10" fillId="0" borderId="88" xfId="2" applyNumberFormat="1" applyFont="1" applyFill="1" applyBorder="1" applyAlignment="1" applyProtection="1">
      <alignment horizontal="right" vertical="center"/>
      <protection locked="0"/>
    </xf>
    <xf numFmtId="178" fontId="10" fillId="3" borderId="54" xfId="2" applyNumberFormat="1" applyFont="1" applyFill="1" applyBorder="1" applyAlignment="1" applyProtection="1">
      <alignment horizontal="right" vertical="center"/>
      <protection locked="0"/>
    </xf>
    <xf numFmtId="178" fontId="10" fillId="3" borderId="88" xfId="2" applyNumberFormat="1" applyFont="1" applyFill="1" applyBorder="1" applyAlignment="1" applyProtection="1">
      <alignment horizontal="right" vertical="center"/>
      <protection locked="0"/>
    </xf>
    <xf numFmtId="3" fontId="10" fillId="3" borderId="16" xfId="2" applyNumberFormat="1" applyFont="1" applyFill="1" applyBorder="1" applyAlignment="1" applyProtection="1">
      <alignment horizontal="right" vertical="center"/>
      <protection locked="0"/>
    </xf>
    <xf numFmtId="3" fontId="10" fillId="0" borderId="16" xfId="2" applyNumberFormat="1" applyFont="1" applyFill="1" applyBorder="1" applyAlignment="1" applyProtection="1">
      <alignment horizontal="right" vertical="center"/>
      <protection locked="0"/>
    </xf>
    <xf numFmtId="178" fontId="10" fillId="3" borderId="16" xfId="2" applyNumberFormat="1" applyFont="1" applyFill="1" applyBorder="1" applyAlignment="1" applyProtection="1">
      <alignment horizontal="right" vertical="center"/>
      <protection locked="0"/>
    </xf>
    <xf numFmtId="3" fontId="10" fillId="0" borderId="54" xfId="2" applyNumberFormat="1" applyFont="1" applyFill="1" applyBorder="1" applyAlignment="1" applyProtection="1">
      <alignment horizontal="right" vertical="center"/>
      <protection locked="0"/>
    </xf>
    <xf numFmtId="3" fontId="10" fillId="3" borderId="37" xfId="2" applyNumberFormat="1" applyFont="1" applyFill="1" applyBorder="1" applyAlignment="1" applyProtection="1">
      <alignment horizontal="right" vertical="center"/>
      <protection locked="0"/>
    </xf>
    <xf numFmtId="3" fontId="10" fillId="0" borderId="37" xfId="2" applyNumberFormat="1" applyFont="1" applyFill="1" applyBorder="1" applyAlignment="1" applyProtection="1">
      <alignment horizontal="right" vertical="center"/>
      <protection locked="0"/>
    </xf>
    <xf numFmtId="178" fontId="10" fillId="3" borderId="37" xfId="2" applyNumberFormat="1" applyFont="1" applyFill="1" applyBorder="1" applyAlignment="1" applyProtection="1">
      <alignment horizontal="right" vertical="center"/>
      <protection locked="0"/>
    </xf>
    <xf numFmtId="178" fontId="10" fillId="3" borderId="28" xfId="2" applyNumberFormat="1" applyFont="1" applyFill="1" applyBorder="1" applyAlignment="1" applyProtection="1">
      <alignment horizontal="right" vertical="center"/>
      <protection locked="0"/>
    </xf>
    <xf numFmtId="178" fontId="10" fillId="3" borderId="107" xfId="2" applyNumberFormat="1" applyFont="1" applyFill="1" applyBorder="1" applyAlignment="1" applyProtection="1">
      <alignment horizontal="right" vertical="center"/>
      <protection locked="0"/>
    </xf>
    <xf numFmtId="178" fontId="12" fillId="3" borderId="44" xfId="2" applyNumberFormat="1" applyFont="1" applyFill="1" applyBorder="1" applyAlignment="1" applyProtection="1">
      <alignment horizontal="right" vertical="center"/>
      <protection locked="0"/>
    </xf>
    <xf numFmtId="178" fontId="10" fillId="3" borderId="108" xfId="2" applyNumberFormat="1" applyFont="1" applyFill="1" applyBorder="1" applyAlignment="1" applyProtection="1">
      <alignment horizontal="right" vertical="center"/>
      <protection locked="0"/>
    </xf>
    <xf numFmtId="178" fontId="10" fillId="3" borderId="110" xfId="2" applyNumberFormat="1" applyFont="1" applyFill="1" applyBorder="1" applyAlignment="1">
      <alignment horizontal="right" vertical="center"/>
    </xf>
    <xf numFmtId="3" fontId="10" fillId="0" borderId="95" xfId="2" applyNumberFormat="1" applyFont="1" applyFill="1" applyBorder="1" applyAlignment="1" applyProtection="1">
      <alignment horizontal="right" vertical="center"/>
      <protection locked="0"/>
    </xf>
    <xf numFmtId="3" fontId="10" fillId="0" borderId="0" xfId="2" applyNumberFormat="1" applyFont="1" applyFill="1" applyBorder="1" applyAlignment="1" applyProtection="1">
      <alignment horizontal="right" vertical="center"/>
      <protection locked="0"/>
    </xf>
    <xf numFmtId="178" fontId="10" fillId="3" borderId="0" xfId="2" applyNumberFormat="1" applyFont="1" applyFill="1" applyBorder="1" applyAlignment="1" applyProtection="1">
      <alignment horizontal="right" vertical="center"/>
      <protection locked="0"/>
    </xf>
    <xf numFmtId="178" fontId="10" fillId="3" borderId="111" xfId="2" applyNumberFormat="1" applyFont="1" applyFill="1" applyBorder="1" applyAlignment="1" applyProtection="1">
      <alignment horizontal="right" vertical="center"/>
      <protection locked="0"/>
    </xf>
    <xf numFmtId="178" fontId="10" fillId="3" borderId="113" xfId="2" applyNumberFormat="1" applyFont="1" applyFill="1" applyBorder="1" applyAlignment="1" applyProtection="1">
      <alignment horizontal="right" vertical="center"/>
      <protection locked="0"/>
    </xf>
    <xf numFmtId="3" fontId="10" fillId="0" borderId="113" xfId="2" applyNumberFormat="1" applyFont="1" applyFill="1" applyBorder="1" applyAlignment="1" applyProtection="1">
      <alignment horizontal="right" vertical="center"/>
      <protection locked="0"/>
    </xf>
    <xf numFmtId="3" fontId="10" fillId="0" borderId="89" xfId="2" applyNumberFormat="1" applyFont="1" applyFill="1" applyBorder="1" applyAlignment="1" applyProtection="1">
      <alignment horizontal="right" vertical="center"/>
      <protection locked="0"/>
    </xf>
    <xf numFmtId="3" fontId="10" fillId="0" borderId="114" xfId="2" applyNumberFormat="1" applyFont="1" applyFill="1" applyBorder="1" applyAlignment="1" applyProtection="1">
      <alignment horizontal="right" vertical="center"/>
      <protection locked="0"/>
    </xf>
    <xf numFmtId="178" fontId="10" fillId="3" borderId="31" xfId="2" applyNumberFormat="1" applyFont="1" applyFill="1" applyBorder="1" applyAlignment="1" applyProtection="1">
      <alignment horizontal="right" vertical="center"/>
      <protection locked="0"/>
    </xf>
    <xf numFmtId="178" fontId="10" fillId="3" borderId="89" xfId="2" applyNumberFormat="1" applyFont="1" applyFill="1" applyBorder="1" applyAlignment="1" applyProtection="1">
      <alignment horizontal="right" vertical="center"/>
      <protection locked="0"/>
    </xf>
    <xf numFmtId="3" fontId="10" fillId="3" borderId="31" xfId="2" applyNumberFormat="1" applyFont="1" applyFill="1" applyBorder="1" applyAlignment="1" applyProtection="1">
      <alignment horizontal="right" vertical="center"/>
      <protection locked="0"/>
    </xf>
    <xf numFmtId="3" fontId="10" fillId="3" borderId="116" xfId="2" applyNumberFormat="1" applyFont="1" applyFill="1" applyBorder="1" applyAlignment="1" applyProtection="1">
      <alignment horizontal="right" vertical="center"/>
      <protection locked="0"/>
    </xf>
    <xf numFmtId="3" fontId="10" fillId="0" borderId="116" xfId="2" applyNumberFormat="1" applyFont="1" applyBorder="1" applyAlignment="1" applyProtection="1">
      <alignment horizontal="right" vertical="center"/>
      <protection locked="0"/>
    </xf>
    <xf numFmtId="3" fontId="10" fillId="0" borderId="116" xfId="2" applyNumberFormat="1" applyFont="1" applyFill="1" applyBorder="1" applyAlignment="1" applyProtection="1">
      <alignment horizontal="right" vertical="center"/>
      <protection locked="0"/>
    </xf>
    <xf numFmtId="3" fontId="10" fillId="0" borderId="117" xfId="2" applyNumberFormat="1" applyFont="1" applyFill="1" applyBorder="1" applyAlignment="1" applyProtection="1">
      <alignment horizontal="right" vertical="center"/>
      <protection locked="0"/>
    </xf>
    <xf numFmtId="3" fontId="10" fillId="0" borderId="116" xfId="2" applyNumberFormat="1" applyFont="1" applyBorder="1" applyAlignment="1">
      <alignment horizontal="right" vertical="center"/>
    </xf>
    <xf numFmtId="178" fontId="10" fillId="3" borderId="116" xfId="2" applyNumberFormat="1" applyFont="1" applyFill="1" applyBorder="1" applyAlignment="1" applyProtection="1">
      <alignment horizontal="right" vertical="center"/>
      <protection locked="0"/>
    </xf>
    <xf numFmtId="0" fontId="6" fillId="2" borderId="0" xfId="2" applyNumberFormat="1" applyFont="1" applyFill="1" applyAlignment="1"/>
    <xf numFmtId="0" fontId="6" fillId="0" borderId="0" xfId="2" applyNumberFormat="1" applyFont="1" applyFill="1" applyAlignment="1">
      <alignment shrinkToFit="1"/>
    </xf>
    <xf numFmtId="0" fontId="6" fillId="0" borderId="0" xfId="2" applyNumberFormat="1" applyFont="1" applyFill="1" applyAlignment="1"/>
    <xf numFmtId="0" fontId="8" fillId="2" borderId="121" xfId="0" applyNumberFormat="1" applyFont="1" applyFill="1" applyBorder="1" applyAlignment="1">
      <alignment horizontal="center" vertical="center"/>
    </xf>
    <xf numFmtId="0" fontId="8" fillId="2" borderId="124" xfId="0" applyNumberFormat="1" applyFont="1" applyFill="1" applyBorder="1" applyAlignment="1">
      <alignment horizontal="center" vertical="center" wrapText="1"/>
    </xf>
    <xf numFmtId="0" fontId="8" fillId="2" borderId="124" xfId="0" applyNumberFormat="1" applyFont="1" applyFill="1" applyBorder="1" applyAlignment="1">
      <alignment horizontal="center" vertical="center"/>
    </xf>
    <xf numFmtId="0" fontId="10" fillId="2" borderId="22" xfId="2" applyNumberFormat="1" applyFont="1" applyFill="1" applyBorder="1" applyAlignment="1">
      <alignment horizontal="center" vertical="center"/>
    </xf>
    <xf numFmtId="0" fontId="10" fillId="0" borderId="66" xfId="2" applyNumberFormat="1" applyFont="1" applyBorder="1" applyAlignment="1">
      <alignment horizontal="center" vertical="center" shrinkToFit="1"/>
    </xf>
    <xf numFmtId="0" fontId="10" fillId="0" borderId="126" xfId="2" applyNumberFormat="1" applyFont="1" applyBorder="1" applyAlignment="1">
      <alignment horizontal="center" vertical="center"/>
    </xf>
    <xf numFmtId="0" fontId="6" fillId="2" borderId="128" xfId="2" applyNumberFormat="1" applyFont="1" applyFill="1" applyBorder="1" applyAlignment="1">
      <alignment horizontal="center" vertical="center"/>
    </xf>
    <xf numFmtId="3" fontId="10" fillId="2" borderId="36" xfId="0" applyNumberFormat="1" applyFont="1" applyFill="1" applyBorder="1" applyAlignment="1" applyProtection="1">
      <alignment horizontal="right" vertical="center"/>
    </xf>
    <xf numFmtId="3" fontId="10" fillId="2" borderId="37" xfId="0" applyNumberFormat="1" applyFont="1" applyFill="1" applyBorder="1" applyAlignment="1" applyProtection="1">
      <alignment horizontal="right" vertical="center"/>
    </xf>
    <xf numFmtId="0" fontId="10" fillId="2" borderId="129" xfId="2" applyNumberFormat="1" applyFont="1" applyFill="1" applyBorder="1" applyAlignment="1">
      <alignment horizontal="center" vertical="center" shrinkToFit="1"/>
    </xf>
    <xf numFmtId="0" fontId="10" fillId="2" borderId="130" xfId="2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 applyProtection="1">
      <alignment vertical="center"/>
    </xf>
    <xf numFmtId="0" fontId="6" fillId="2" borderId="131" xfId="2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 applyProtection="1">
      <alignment horizontal="right" vertical="center"/>
    </xf>
    <xf numFmtId="3" fontId="10" fillId="2" borderId="44" xfId="0" applyNumberFormat="1" applyFont="1" applyFill="1" applyBorder="1" applyAlignment="1" applyProtection="1">
      <alignment horizontal="right" vertical="center"/>
    </xf>
    <xf numFmtId="0" fontId="10" fillId="0" borderId="132" xfId="2" applyNumberFormat="1" applyFont="1" applyBorder="1" applyAlignment="1">
      <alignment horizontal="center" vertical="center" shrinkToFit="1"/>
    </xf>
    <xf numFmtId="0" fontId="10" fillId="0" borderId="130" xfId="2" applyNumberFormat="1" applyFont="1" applyBorder="1" applyAlignment="1">
      <alignment horizontal="center" vertical="center"/>
    </xf>
    <xf numFmtId="0" fontId="10" fillId="2" borderId="105" xfId="2" applyNumberFormat="1" applyFont="1" applyFill="1" applyBorder="1" applyAlignment="1">
      <alignment horizontal="center" vertical="center"/>
    </xf>
    <xf numFmtId="0" fontId="10" fillId="2" borderId="47" xfId="2" applyNumberFormat="1" applyFont="1" applyFill="1" applyBorder="1" applyAlignment="1">
      <alignment horizontal="center" vertical="center" shrinkToFit="1"/>
    </xf>
    <xf numFmtId="0" fontId="10" fillId="2" borderId="133" xfId="2" applyNumberFormat="1" applyFont="1" applyFill="1" applyBorder="1" applyAlignment="1">
      <alignment horizontal="center" vertical="center"/>
    </xf>
    <xf numFmtId="0" fontId="6" fillId="2" borderId="42" xfId="2" applyNumberFormat="1" applyFont="1" applyFill="1" applyBorder="1" applyAlignment="1">
      <alignment horizontal="center" vertical="center"/>
    </xf>
    <xf numFmtId="0" fontId="10" fillId="0" borderId="51" xfId="2" applyNumberFormat="1" applyFont="1" applyFill="1" applyBorder="1" applyAlignment="1">
      <alignment horizontal="center" vertical="center" shrinkToFit="1"/>
    </xf>
    <xf numFmtId="0" fontId="10" fillId="0" borderId="134" xfId="2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0" fontId="10" fillId="2" borderId="57" xfId="2" applyNumberFormat="1" applyFont="1" applyFill="1" applyBorder="1" applyAlignment="1">
      <alignment horizontal="center" vertical="center"/>
    </xf>
    <xf numFmtId="0" fontId="10" fillId="0" borderId="76" xfId="2" applyNumberFormat="1" applyFont="1" applyBorder="1" applyAlignment="1">
      <alignment horizontal="center" vertical="center" shrinkToFit="1"/>
    </xf>
    <xf numFmtId="0" fontId="10" fillId="0" borderId="135" xfId="2" applyNumberFormat="1" applyFont="1" applyBorder="1" applyAlignment="1">
      <alignment horizontal="center" vertical="center"/>
    </xf>
    <xf numFmtId="3" fontId="10" fillId="0" borderId="55" xfId="0" applyNumberFormat="1" applyFont="1" applyFill="1" applyBorder="1" applyAlignment="1" applyProtection="1">
      <alignment vertical="center"/>
    </xf>
    <xf numFmtId="0" fontId="6" fillId="2" borderId="26" xfId="2" applyNumberFormat="1" applyFont="1" applyFill="1" applyBorder="1" applyAlignment="1">
      <alignment horizontal="center" vertical="center"/>
    </xf>
    <xf numFmtId="3" fontId="10" fillId="2" borderId="53" xfId="0" applyNumberFormat="1" applyFont="1" applyFill="1" applyBorder="1" applyAlignment="1" applyProtection="1">
      <alignment horizontal="right" vertical="center"/>
    </xf>
    <xf numFmtId="3" fontId="10" fillId="2" borderId="54" xfId="0" applyNumberFormat="1" applyFont="1" applyFill="1" applyBorder="1" applyAlignment="1" applyProtection="1">
      <alignment horizontal="right" vertical="center"/>
    </xf>
    <xf numFmtId="0" fontId="10" fillId="2" borderId="18" xfId="2" applyNumberFormat="1" applyFont="1" applyFill="1" applyBorder="1" applyAlignment="1">
      <alignment horizontal="center" vertical="center"/>
    </xf>
    <xf numFmtId="0" fontId="10" fillId="0" borderId="136" xfId="2" applyNumberFormat="1" applyFont="1" applyBorder="1" applyAlignment="1">
      <alignment horizontal="center" vertical="center" shrinkToFit="1"/>
    </xf>
    <xf numFmtId="3" fontId="10" fillId="0" borderId="37" xfId="0" applyNumberFormat="1" applyFont="1" applyFill="1" applyBorder="1" applyAlignment="1" applyProtection="1">
      <alignment horizontal="center" vertical="center"/>
    </xf>
    <xf numFmtId="3" fontId="10" fillId="0" borderId="38" xfId="0" applyNumberFormat="1" applyFont="1" applyFill="1" applyBorder="1" applyAlignment="1" applyProtection="1">
      <alignment horizontal="center" vertical="center"/>
    </xf>
    <xf numFmtId="0" fontId="6" fillId="2" borderId="12" xfId="2" applyNumberFormat="1" applyFont="1" applyFill="1" applyBorder="1" applyAlignment="1">
      <alignment horizontal="center" vertical="center"/>
    </xf>
    <xf numFmtId="0" fontId="10" fillId="2" borderId="46" xfId="2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vertical="center"/>
    </xf>
    <xf numFmtId="0" fontId="10" fillId="0" borderId="132" xfId="2" applyNumberFormat="1" applyFont="1" applyFill="1" applyBorder="1" applyAlignment="1">
      <alignment horizontal="center" vertical="center" shrinkToFit="1"/>
    </xf>
    <xf numFmtId="3" fontId="10" fillId="0" borderId="16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vertical="center"/>
    </xf>
    <xf numFmtId="0" fontId="10" fillId="2" borderId="137" xfId="2" applyNumberFormat="1" applyFont="1" applyFill="1" applyBorder="1" applyAlignment="1">
      <alignment horizontal="center" vertical="center" shrinkToFit="1"/>
    </xf>
    <xf numFmtId="0" fontId="10" fillId="2" borderId="138" xfId="2" applyNumberFormat="1" applyFont="1" applyFill="1" applyBorder="1" applyAlignment="1">
      <alignment horizontal="center" vertical="center"/>
    </xf>
    <xf numFmtId="0" fontId="10" fillId="2" borderId="35" xfId="2" applyNumberFormat="1" applyFont="1" applyFill="1" applyBorder="1" applyAlignment="1">
      <alignment horizontal="center" vertical="center"/>
    </xf>
    <xf numFmtId="0" fontId="10" fillId="0" borderId="94" xfId="2" applyNumberFormat="1" applyFont="1" applyFill="1" applyBorder="1" applyAlignment="1">
      <alignment horizontal="center" vertical="center" shrinkToFit="1"/>
    </xf>
    <xf numFmtId="0" fontId="10" fillId="0" borderId="139" xfId="2" applyNumberFormat="1" applyFont="1" applyFill="1" applyBorder="1" applyAlignment="1">
      <alignment horizontal="center" vertical="center"/>
    </xf>
    <xf numFmtId="0" fontId="6" fillId="2" borderId="35" xfId="2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right" vertical="center"/>
    </xf>
    <xf numFmtId="3" fontId="10" fillId="0" borderId="37" xfId="0" applyNumberFormat="1" applyFont="1" applyBorder="1" applyAlignment="1">
      <alignment horizontal="right" vertical="center"/>
    </xf>
    <xf numFmtId="0" fontId="10" fillId="2" borderId="140" xfId="2" applyNumberFormat="1" applyFont="1" applyFill="1" applyBorder="1" applyAlignment="1">
      <alignment horizontal="center" vertical="center"/>
    </xf>
    <xf numFmtId="0" fontId="10" fillId="0" borderId="106" xfId="2" applyNumberFormat="1" applyFont="1" applyBorder="1" applyAlignment="1">
      <alignment horizontal="center" vertical="center" shrinkToFit="1"/>
    </xf>
    <xf numFmtId="0" fontId="10" fillId="0" borderId="141" xfId="2" applyNumberFormat="1" applyFont="1" applyBorder="1" applyAlignment="1">
      <alignment horizontal="center" vertical="center"/>
    </xf>
    <xf numFmtId="3" fontId="10" fillId="0" borderId="63" xfId="0" applyNumberFormat="1" applyFont="1" applyFill="1" applyBorder="1" applyAlignment="1" applyProtection="1">
      <alignment vertical="center"/>
    </xf>
    <xf numFmtId="0" fontId="6" fillId="2" borderId="60" xfId="2" applyNumberFormat="1" applyFont="1" applyFill="1" applyBorder="1" applyAlignment="1">
      <alignment horizontal="center" vertical="center"/>
    </xf>
    <xf numFmtId="0" fontId="10" fillId="2" borderId="136" xfId="2" applyNumberFormat="1" applyFont="1" applyFill="1" applyBorder="1" applyAlignment="1">
      <alignment horizontal="center" vertical="center" shrinkToFit="1"/>
    </xf>
    <xf numFmtId="0" fontId="10" fillId="2" borderId="126" xfId="2" applyNumberFormat="1" applyFont="1" applyFill="1" applyBorder="1" applyAlignment="1">
      <alignment horizontal="center" vertical="center"/>
    </xf>
    <xf numFmtId="0" fontId="10" fillId="2" borderId="132" xfId="2" applyNumberFormat="1" applyFont="1" applyFill="1" applyBorder="1" applyAlignment="1">
      <alignment horizontal="center" vertical="center" shrinkToFit="1"/>
    </xf>
    <xf numFmtId="0" fontId="10" fillId="2" borderId="142" xfId="2" applyNumberFormat="1" applyFont="1" applyFill="1" applyBorder="1" applyAlignment="1">
      <alignment horizontal="center" vertical="center"/>
    </xf>
    <xf numFmtId="0" fontId="10" fillId="2" borderId="143" xfId="2" applyNumberFormat="1" applyFont="1" applyFill="1" applyBorder="1" applyAlignment="1">
      <alignment horizontal="center" vertical="center"/>
    </xf>
    <xf numFmtId="0" fontId="10" fillId="2" borderId="65" xfId="2" applyNumberFormat="1" applyFont="1" applyFill="1" applyBorder="1" applyAlignment="1">
      <alignment horizontal="center" vertical="center" shrinkToFit="1"/>
    </xf>
    <xf numFmtId="0" fontId="10" fillId="2" borderId="58" xfId="2" applyNumberFormat="1" applyFont="1" applyFill="1" applyBorder="1" applyAlignment="1">
      <alignment horizontal="center" vertical="center"/>
    </xf>
    <xf numFmtId="0" fontId="6" fillId="2" borderId="144" xfId="2" applyNumberFormat="1" applyFont="1" applyFill="1" applyBorder="1" applyAlignment="1">
      <alignment horizontal="center" vertical="center"/>
    </xf>
    <xf numFmtId="3" fontId="10" fillId="2" borderId="49" xfId="0" applyNumberFormat="1" applyFont="1" applyFill="1" applyBorder="1" applyAlignment="1" applyProtection="1">
      <alignment horizontal="right" vertical="center"/>
    </xf>
    <xf numFmtId="3" fontId="10" fillId="2" borderId="16" xfId="0" applyNumberFormat="1" applyFont="1" applyFill="1" applyBorder="1" applyAlignment="1" applyProtection="1">
      <alignment horizontal="right" vertical="center"/>
    </xf>
    <xf numFmtId="3" fontId="10" fillId="0" borderId="36" xfId="0" applyNumberFormat="1" applyFont="1" applyFill="1" applyBorder="1" applyAlignment="1">
      <alignment horizontal="right" vertical="center"/>
    </xf>
    <xf numFmtId="3" fontId="10" fillId="0" borderId="37" xfId="0" applyNumberFormat="1" applyFont="1" applyFill="1" applyBorder="1" applyAlignment="1">
      <alignment horizontal="right" vertical="center"/>
    </xf>
    <xf numFmtId="0" fontId="10" fillId="2" borderId="60" xfId="2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 applyProtection="1">
      <alignment horizontal="right" vertical="center"/>
    </xf>
    <xf numFmtId="3" fontId="10" fillId="2" borderId="62" xfId="0" applyNumberFormat="1" applyFont="1" applyFill="1" applyBorder="1" applyAlignment="1" applyProtection="1">
      <alignment horizontal="right" vertical="center"/>
    </xf>
    <xf numFmtId="0" fontId="10" fillId="2" borderId="26" xfId="2" applyNumberFormat="1" applyFont="1" applyFill="1" applyBorder="1" applyAlignment="1">
      <alignment horizontal="center" vertical="center"/>
    </xf>
    <xf numFmtId="0" fontId="10" fillId="0" borderId="137" xfId="2" applyNumberFormat="1" applyFont="1" applyBorder="1" applyAlignment="1">
      <alignment horizontal="center" vertical="center" shrinkToFit="1"/>
    </xf>
    <xf numFmtId="0" fontId="10" fillId="0" borderId="138" xfId="2" applyNumberFormat="1" applyFont="1" applyBorder="1" applyAlignment="1">
      <alignment horizontal="center" vertical="center"/>
    </xf>
    <xf numFmtId="0" fontId="10" fillId="2" borderId="0" xfId="2" applyNumberFormat="1" applyFont="1" applyFill="1" applyBorder="1" applyAlignment="1">
      <alignment horizontal="center" vertical="center"/>
    </xf>
    <xf numFmtId="0" fontId="10" fillId="2" borderId="51" xfId="2" applyNumberFormat="1" applyFont="1" applyFill="1" applyBorder="1" applyAlignment="1">
      <alignment horizontal="center" vertical="center" shrinkToFit="1"/>
    </xf>
    <xf numFmtId="0" fontId="10" fillId="2" borderId="44" xfId="2" applyNumberFormat="1" applyFont="1" applyFill="1" applyBorder="1" applyAlignment="1">
      <alignment horizontal="center" vertical="center"/>
    </xf>
    <xf numFmtId="3" fontId="10" fillId="0" borderId="62" xfId="0" applyNumberFormat="1" applyFont="1" applyFill="1" applyBorder="1" applyAlignment="1" applyProtection="1">
      <alignment horizontal="center" vertical="center"/>
    </xf>
    <xf numFmtId="3" fontId="10" fillId="0" borderId="63" xfId="0" applyNumberFormat="1" applyFont="1" applyFill="1" applyBorder="1" applyAlignment="1" applyProtection="1">
      <alignment horizontal="center" vertical="center"/>
    </xf>
    <xf numFmtId="0" fontId="10" fillId="2" borderId="33" xfId="2" applyNumberFormat="1" applyFont="1" applyFill="1" applyBorder="1" applyAlignment="1">
      <alignment horizontal="center" vertical="center"/>
    </xf>
    <xf numFmtId="0" fontId="10" fillId="0" borderId="51" xfId="2" applyNumberFormat="1" applyFont="1" applyBorder="1" applyAlignment="1">
      <alignment horizontal="center" vertical="center" shrinkToFit="1"/>
    </xf>
    <xf numFmtId="0" fontId="10" fillId="0" borderId="44" xfId="2" applyNumberFormat="1" applyFont="1" applyBorder="1" applyAlignment="1">
      <alignment horizontal="center" vertical="center"/>
    </xf>
    <xf numFmtId="0" fontId="10" fillId="2" borderId="145" xfId="2" applyNumberFormat="1" applyFont="1" applyFill="1" applyBorder="1" applyAlignment="1">
      <alignment horizontal="center" vertical="center"/>
    </xf>
    <xf numFmtId="0" fontId="6" fillId="2" borderId="48" xfId="2" applyNumberFormat="1" applyFont="1" applyFill="1" applyBorder="1" applyAlignment="1">
      <alignment horizontal="center" vertical="center"/>
    </xf>
    <xf numFmtId="0" fontId="10" fillId="2" borderId="17" xfId="2" applyNumberFormat="1" applyFont="1" applyFill="1" applyBorder="1" applyAlignment="1">
      <alignment horizontal="center" vertical="center"/>
    </xf>
    <xf numFmtId="0" fontId="6" fillId="2" borderId="143" xfId="2" applyNumberFormat="1" applyFont="1" applyFill="1" applyBorder="1" applyAlignment="1">
      <alignment horizontal="center" vertical="center"/>
    </xf>
    <xf numFmtId="0" fontId="10" fillId="2" borderId="146" xfId="2" applyNumberFormat="1" applyFont="1" applyFill="1" applyBorder="1" applyAlignment="1">
      <alignment horizontal="center" vertical="center"/>
    </xf>
    <xf numFmtId="0" fontId="10" fillId="2" borderId="94" xfId="2" applyNumberFormat="1" applyFont="1" applyFill="1" applyBorder="1" applyAlignment="1">
      <alignment horizontal="center" vertical="center" shrinkToFit="1"/>
    </xf>
    <xf numFmtId="0" fontId="10" fillId="2" borderId="147" xfId="2" applyNumberFormat="1" applyFont="1" applyFill="1" applyBorder="1" applyAlignment="1">
      <alignment horizontal="center" vertical="center"/>
    </xf>
    <xf numFmtId="0" fontId="6" fillId="2" borderId="148" xfId="2" applyNumberFormat="1" applyFont="1" applyFill="1" applyBorder="1" applyAlignment="1">
      <alignment horizontal="center" vertical="center"/>
    </xf>
    <xf numFmtId="3" fontId="10" fillId="0" borderId="4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center" vertical="center"/>
    </xf>
    <xf numFmtId="0" fontId="10" fillId="0" borderId="134" xfId="2" applyNumberFormat="1" applyFont="1" applyBorder="1" applyAlignment="1">
      <alignment horizontal="center" vertical="center"/>
    </xf>
    <xf numFmtId="0" fontId="10" fillId="0" borderId="47" xfId="2" applyNumberFormat="1" applyFont="1" applyBorder="1" applyAlignment="1">
      <alignment horizontal="center" vertical="center" shrinkToFit="1"/>
    </xf>
    <xf numFmtId="0" fontId="10" fillId="0" borderId="133" xfId="2" applyNumberFormat="1" applyFont="1" applyBorder="1" applyAlignment="1">
      <alignment horizontal="center" vertical="center"/>
    </xf>
    <xf numFmtId="0" fontId="10" fillId="0" borderId="127" xfId="2" applyNumberFormat="1" applyFont="1" applyBorder="1" applyAlignment="1">
      <alignment horizontal="center" vertical="center"/>
    </xf>
    <xf numFmtId="3" fontId="10" fillId="2" borderId="28" xfId="0" applyNumberFormat="1" applyFont="1" applyFill="1" applyBorder="1" applyAlignment="1" applyProtection="1">
      <alignment vertical="center"/>
    </xf>
    <xf numFmtId="177" fontId="10" fillId="3" borderId="28" xfId="0" applyNumberFormat="1" applyFont="1" applyFill="1" applyBorder="1" applyAlignment="1" applyProtection="1">
      <alignment vertical="center"/>
    </xf>
    <xf numFmtId="3" fontId="10" fillId="0" borderId="28" xfId="0" applyNumberFormat="1" applyFont="1" applyFill="1" applyBorder="1" applyAlignment="1" applyProtection="1">
      <alignment vertical="center"/>
    </xf>
    <xf numFmtId="178" fontId="10" fillId="3" borderId="28" xfId="0" applyNumberFormat="1" applyFont="1" applyFill="1" applyBorder="1" applyAlignment="1" applyProtection="1">
      <alignment vertical="center"/>
    </xf>
    <xf numFmtId="179" fontId="10" fillId="3" borderId="28" xfId="0" applyNumberFormat="1" applyFont="1" applyFill="1" applyBorder="1" applyAlignment="1" applyProtection="1">
      <alignment vertical="center"/>
    </xf>
    <xf numFmtId="3" fontId="10" fillId="3" borderId="28" xfId="0" applyNumberFormat="1" applyFont="1" applyFill="1" applyBorder="1" applyAlignment="1" applyProtection="1">
      <alignment vertical="center"/>
    </xf>
    <xf numFmtId="3" fontId="10" fillId="0" borderId="29" xfId="0" applyNumberFormat="1" applyFont="1" applyFill="1" applyBorder="1" applyAlignment="1" applyProtection="1">
      <alignment vertical="center"/>
    </xf>
    <xf numFmtId="180" fontId="10" fillId="3" borderId="28" xfId="0" applyNumberFormat="1" applyFont="1" applyFill="1" applyBorder="1" applyAlignment="1" applyProtection="1">
      <alignment vertical="center"/>
    </xf>
    <xf numFmtId="180" fontId="10" fillId="3" borderId="25" xfId="0" applyNumberFormat="1" applyFont="1" applyFill="1" applyBorder="1" applyAlignment="1" applyProtection="1">
      <alignment vertical="center"/>
    </xf>
    <xf numFmtId="3" fontId="10" fillId="2" borderId="85" xfId="0" applyNumberFormat="1" applyFont="1" applyFill="1" applyBorder="1" applyAlignment="1" applyProtection="1">
      <alignment horizontal="right" vertical="center"/>
    </xf>
    <xf numFmtId="3" fontId="10" fillId="2" borderId="30" xfId="0" applyNumberFormat="1" applyFont="1" applyFill="1" applyBorder="1" applyAlignment="1" applyProtection="1">
      <alignment horizontal="right" vertical="center"/>
    </xf>
    <xf numFmtId="0" fontId="10" fillId="2" borderId="34" xfId="0" applyFont="1" applyFill="1" applyBorder="1" applyAlignment="1" applyProtection="1">
      <alignment vertical="center"/>
    </xf>
    <xf numFmtId="0" fontId="10" fillId="0" borderId="76" xfId="2" applyNumberFormat="1" applyFont="1" applyFill="1" applyBorder="1" applyAlignment="1">
      <alignment horizontal="center" vertical="center" shrinkToFit="1"/>
    </xf>
    <xf numFmtId="0" fontId="10" fillId="0" borderId="127" xfId="2" applyNumberFormat="1" applyFont="1" applyFill="1" applyBorder="1" applyAlignment="1">
      <alignment horizontal="center" vertical="center"/>
    </xf>
    <xf numFmtId="182" fontId="10" fillId="0" borderId="71" xfId="0" applyNumberFormat="1" applyFont="1" applyFill="1" applyBorder="1" applyAlignment="1" applyProtection="1">
      <alignment vertical="center"/>
    </xf>
    <xf numFmtId="182" fontId="10" fillId="0" borderId="72" xfId="0" applyNumberFormat="1" applyFont="1" applyFill="1" applyBorder="1" applyAlignment="1" applyProtection="1">
      <alignment vertical="center"/>
    </xf>
    <xf numFmtId="180" fontId="10" fillId="3" borderId="71" xfId="0" applyNumberFormat="1" applyFont="1" applyFill="1" applyBorder="1" applyAlignment="1" applyProtection="1">
      <alignment vertical="center"/>
    </xf>
    <xf numFmtId="180" fontId="10" fillId="3" borderId="73" xfId="0" applyNumberFormat="1" applyFont="1" applyFill="1" applyBorder="1" applyAlignment="1" applyProtection="1">
      <alignment vertical="center"/>
    </xf>
    <xf numFmtId="0" fontId="10" fillId="0" borderId="76" xfId="0" applyFont="1" applyBorder="1" applyAlignment="1" applyProtection="1">
      <alignment horizontal="center" vertical="center"/>
    </xf>
    <xf numFmtId="0" fontId="10" fillId="0" borderId="30" xfId="0" applyFont="1" applyBorder="1" applyAlignment="1">
      <alignment horizontal="center" vertical="center"/>
    </xf>
    <xf numFmtId="182" fontId="10" fillId="0" borderId="30" xfId="0" applyNumberFormat="1" applyFont="1" applyBorder="1" applyAlignment="1">
      <alignment horizontal="center" vertical="center"/>
    </xf>
    <xf numFmtId="0" fontId="10" fillId="2" borderId="77" xfId="2" applyNumberFormat="1" applyFont="1" applyFill="1" applyBorder="1" applyAlignment="1">
      <alignment horizontal="center" vertical="center"/>
    </xf>
    <xf numFmtId="0" fontId="10" fillId="0" borderId="84" xfId="2" applyNumberFormat="1" applyFont="1" applyFill="1" applyBorder="1" applyAlignment="1">
      <alignment horizontal="center" vertical="center" shrinkToFit="1"/>
    </xf>
    <xf numFmtId="0" fontId="10" fillId="0" borderId="150" xfId="2" applyNumberFormat="1" applyFont="1" applyFill="1" applyBorder="1" applyAlignment="1">
      <alignment horizontal="center" vertical="center"/>
    </xf>
    <xf numFmtId="182" fontId="10" fillId="0" borderId="79" xfId="0" applyNumberFormat="1" applyFont="1" applyFill="1" applyBorder="1" applyAlignment="1" applyProtection="1">
      <alignment vertical="center"/>
    </xf>
    <xf numFmtId="182" fontId="10" fillId="0" borderId="80" xfId="0" applyNumberFormat="1" applyFont="1" applyFill="1" applyBorder="1" applyAlignment="1" applyProtection="1">
      <alignment vertical="center"/>
    </xf>
    <xf numFmtId="0" fontId="6" fillId="2" borderId="77" xfId="2" applyNumberFormat="1" applyFont="1" applyFill="1" applyBorder="1" applyAlignment="1">
      <alignment horizontal="center" vertical="center"/>
    </xf>
    <xf numFmtId="0" fontId="6" fillId="0" borderId="0" xfId="2" applyNumberFormat="1" applyFont="1" applyAlignment="1">
      <alignment shrinkToFit="1"/>
    </xf>
    <xf numFmtId="0" fontId="8" fillId="0" borderId="0" xfId="2" applyNumberFormat="1" applyFont="1" applyAlignment="1" applyProtection="1"/>
    <xf numFmtId="0" fontId="16" fillId="0" borderId="0" xfId="2" applyNumberFormat="1" applyFont="1" applyAlignment="1" applyProtection="1"/>
    <xf numFmtId="0" fontId="8" fillId="0" borderId="0" xfId="2" applyFont="1" applyProtection="1"/>
    <xf numFmtId="0" fontId="8" fillId="2" borderId="0" xfId="2" applyNumberFormat="1" applyFont="1" applyFill="1" applyAlignment="1" applyProtection="1">
      <alignment shrinkToFit="1"/>
    </xf>
    <xf numFmtId="0" fontId="8" fillId="2" borderId="0" xfId="2" applyNumberFormat="1" applyFont="1" applyFill="1" applyAlignment="1" applyProtection="1"/>
    <xf numFmtId="0" fontId="8" fillId="0" borderId="0" xfId="2" applyNumberFormat="1" applyFont="1" applyBorder="1" applyProtection="1"/>
    <xf numFmtId="0" fontId="8" fillId="0" borderId="1" xfId="2" applyNumberFormat="1" applyFont="1" applyBorder="1" applyAlignment="1" applyProtection="1"/>
    <xf numFmtId="0" fontId="8" fillId="0" borderId="0" xfId="2" applyNumberFormat="1" applyFont="1" applyAlignment="1" applyProtection="1">
      <alignment horizontal="right"/>
    </xf>
    <xf numFmtId="0" fontId="8" fillId="0" borderId="0" xfId="2" applyNumberFormat="1" applyFont="1" applyFill="1" applyAlignment="1" applyProtection="1"/>
    <xf numFmtId="0" fontId="8" fillId="0" borderId="0" xfId="2" applyNumberFormat="1" applyFont="1" applyFill="1" applyAlignment="1" applyProtection="1">
      <alignment horizontal="right"/>
    </xf>
    <xf numFmtId="0" fontId="17" fillId="0" borderId="0" xfId="2" applyNumberFormat="1" applyFont="1" applyFill="1" applyAlignment="1" applyProtection="1">
      <alignment horizontal="right"/>
    </xf>
    <xf numFmtId="0" fontId="17" fillId="0" borderId="34" xfId="0" applyFont="1" applyBorder="1" applyAlignment="1">
      <alignment vertical="center"/>
    </xf>
    <xf numFmtId="0" fontId="12" fillId="2" borderId="41" xfId="0" applyFont="1" applyFill="1" applyBorder="1" applyAlignment="1" applyProtection="1">
      <alignment vertical="center"/>
    </xf>
    <xf numFmtId="0" fontId="12" fillId="2" borderId="56" xfId="0" applyFont="1" applyFill="1" applyBorder="1" applyAlignment="1" applyProtection="1">
      <alignment vertical="center"/>
    </xf>
    <xf numFmtId="3" fontId="12" fillId="0" borderId="39" xfId="0" applyNumberFormat="1" applyFont="1" applyBorder="1" applyAlignment="1">
      <alignment vertical="center"/>
    </xf>
    <xf numFmtId="0" fontId="12" fillId="2" borderId="50" xfId="0" applyFont="1" applyFill="1" applyBorder="1" applyAlignment="1" applyProtection="1">
      <alignment vertical="center"/>
    </xf>
    <xf numFmtId="0" fontId="12" fillId="0" borderId="39" xfId="0" applyFont="1" applyFill="1" applyBorder="1" applyAlignment="1">
      <alignment vertical="center"/>
    </xf>
    <xf numFmtId="0" fontId="12" fillId="2" borderId="39" xfId="0" applyFont="1" applyFill="1" applyBorder="1" applyAlignment="1" applyProtection="1">
      <alignment vertical="center"/>
    </xf>
    <xf numFmtId="0" fontId="12" fillId="2" borderId="45" xfId="0" applyFont="1" applyFill="1" applyBorder="1" applyAlignment="1" applyProtection="1">
      <alignment horizontal="right" vertical="center"/>
    </xf>
    <xf numFmtId="38" fontId="12" fillId="0" borderId="34" xfId="1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8" fillId="0" borderId="0" xfId="0" applyFont="1" applyProtection="1">
      <alignment vertical="center"/>
    </xf>
    <xf numFmtId="1" fontId="9" fillId="0" borderId="0" xfId="3" applyFont="1" applyBorder="1" applyAlignment="1" applyProtection="1">
      <alignment vertical="center"/>
    </xf>
    <xf numFmtId="1" fontId="9" fillId="0" borderId="1" xfId="3" applyNumberFormat="1" applyFont="1" applyBorder="1" applyAlignment="1" applyProtection="1">
      <alignment vertical="center"/>
    </xf>
    <xf numFmtId="1" fontId="9" fillId="0" borderId="1" xfId="3" applyNumberFormat="1" applyFont="1" applyFill="1" applyBorder="1" applyAlignment="1" applyProtection="1">
      <alignment vertical="center"/>
    </xf>
    <xf numFmtId="1" fontId="9" fillId="0" borderId="0" xfId="3" applyNumberFormat="1" applyFont="1" applyBorder="1" applyAlignment="1" applyProtection="1">
      <alignment vertical="center"/>
    </xf>
    <xf numFmtId="1" fontId="9" fillId="0" borderId="0" xfId="3" applyNumberFormat="1" applyFont="1" applyFill="1" applyBorder="1" applyAlignment="1" applyProtection="1">
      <alignment horizontal="center" vertical="center"/>
    </xf>
    <xf numFmtId="1" fontId="9" fillId="2" borderId="0" xfId="3" applyFont="1" applyFill="1" applyAlignment="1" applyProtection="1">
      <alignment vertical="center"/>
    </xf>
    <xf numFmtId="1" fontId="9" fillId="0" borderId="0" xfId="3" applyFont="1" applyAlignment="1">
      <alignment vertical="center"/>
    </xf>
    <xf numFmtId="1" fontId="6" fillId="0" borderId="0" xfId="3" applyFont="1" applyBorder="1" applyAlignment="1" applyProtection="1">
      <alignment vertical="center"/>
    </xf>
    <xf numFmtId="0" fontId="6" fillId="2" borderId="3" xfId="3" applyNumberFormat="1" applyFont="1" applyFill="1" applyBorder="1" applyAlignment="1" applyProtection="1">
      <alignment horizontal="center" vertical="center" shrinkToFit="1"/>
    </xf>
    <xf numFmtId="0" fontId="6" fillId="2" borderId="2" xfId="3" applyNumberFormat="1" applyFont="1" applyFill="1" applyBorder="1" applyAlignment="1" applyProtection="1">
      <alignment horizontal="center" vertical="center"/>
    </xf>
    <xf numFmtId="1" fontId="6" fillId="0" borderId="0" xfId="3" applyFont="1" applyAlignment="1">
      <alignment vertical="center"/>
    </xf>
    <xf numFmtId="0" fontId="6" fillId="2" borderId="0" xfId="3" applyNumberFormat="1" applyFont="1" applyFill="1" applyBorder="1" applyAlignment="1" applyProtection="1">
      <alignment horizontal="center" vertical="center" shrinkToFit="1"/>
    </xf>
    <xf numFmtId="0" fontId="6" fillId="2" borderId="12" xfId="3" applyNumberFormat="1" applyFont="1" applyFill="1" applyBorder="1" applyAlignment="1" applyProtection="1">
      <alignment horizontal="center" vertical="center"/>
    </xf>
    <xf numFmtId="1" fontId="13" fillId="0" borderId="165" xfId="3" applyFont="1" applyBorder="1" applyAlignment="1" applyProtection="1">
      <alignment horizontal="center" vertical="center" wrapText="1"/>
    </xf>
    <xf numFmtId="1" fontId="10" fillId="0" borderId="96" xfId="3" applyNumberFormat="1" applyFont="1" applyBorder="1" applyAlignment="1" applyProtection="1">
      <alignment horizontal="center" vertical="center"/>
    </xf>
    <xf numFmtId="1" fontId="9" fillId="2" borderId="96" xfId="3" applyNumberFormat="1" applyFont="1" applyFill="1" applyBorder="1" applyAlignment="1" applyProtection="1">
      <alignment vertical="center"/>
    </xf>
    <xf numFmtId="3" fontId="9" fillId="2" borderId="96" xfId="3" applyNumberFormat="1" applyFont="1" applyFill="1" applyBorder="1" applyAlignment="1">
      <alignment horizontal="right" vertical="center"/>
    </xf>
    <xf numFmtId="176" fontId="9" fillId="3" borderId="96" xfId="3" applyNumberFormat="1" applyFont="1" applyFill="1" applyBorder="1" applyAlignment="1" applyProtection="1">
      <alignment horizontal="right" vertical="center"/>
      <protection locked="0"/>
    </xf>
    <xf numFmtId="183" fontId="9" fillId="0" borderId="96" xfId="3" applyNumberFormat="1" applyFont="1" applyFill="1" applyBorder="1" applyAlignment="1">
      <alignment horizontal="right" vertical="center"/>
    </xf>
    <xf numFmtId="176" fontId="9" fillId="3" borderId="96" xfId="3" applyNumberFormat="1" applyFont="1" applyFill="1" applyBorder="1" applyAlignment="1">
      <alignment horizontal="right" vertical="center"/>
    </xf>
    <xf numFmtId="179" fontId="9" fillId="3" borderId="11" xfId="3" applyNumberFormat="1" applyFont="1" applyFill="1" applyBorder="1" applyAlignment="1" applyProtection="1">
      <alignment horizontal="right" vertical="center"/>
      <protection locked="0"/>
    </xf>
    <xf numFmtId="1" fontId="10" fillId="2" borderId="96" xfId="3" applyNumberFormat="1" applyFont="1" applyFill="1" applyBorder="1" applyAlignment="1" applyProtection="1">
      <alignment vertical="center"/>
    </xf>
    <xf numFmtId="176" fontId="9" fillId="3" borderId="96" xfId="3" applyNumberFormat="1" applyFont="1" applyFill="1" applyBorder="1" applyAlignment="1" applyProtection="1">
      <alignment vertical="center"/>
      <protection locked="0"/>
    </xf>
    <xf numFmtId="1" fontId="9" fillId="0" borderId="96" xfId="3" applyFont="1" applyFill="1" applyBorder="1" applyAlignment="1">
      <alignment vertical="center"/>
    </xf>
    <xf numFmtId="176" fontId="9" fillId="3" borderId="96" xfId="3" applyNumberFormat="1" applyFont="1" applyFill="1" applyBorder="1" applyAlignment="1">
      <alignment vertical="center"/>
    </xf>
    <xf numFmtId="176" fontId="9" fillId="3" borderId="11" xfId="3" applyNumberFormat="1" applyFont="1" applyFill="1" applyBorder="1" applyAlignment="1" applyProtection="1">
      <alignment vertical="center"/>
      <protection locked="0"/>
    </xf>
    <xf numFmtId="1" fontId="10" fillId="0" borderId="96" xfId="3" applyNumberFormat="1" applyFont="1" applyBorder="1" applyAlignment="1" applyProtection="1">
      <alignment vertical="center"/>
    </xf>
    <xf numFmtId="1" fontId="9" fillId="0" borderId="96" xfId="3" applyNumberFormat="1" applyFont="1" applyBorder="1" applyAlignment="1" applyProtection="1">
      <alignment vertical="center"/>
    </xf>
    <xf numFmtId="1" fontId="9" fillId="0" borderId="96" xfId="3" applyNumberFormat="1" applyFont="1" applyBorder="1" applyAlignment="1" applyProtection="1">
      <alignment horizontal="right" vertical="center"/>
    </xf>
    <xf numFmtId="176" fontId="9" fillId="3" borderId="16" xfId="3" applyNumberFormat="1" applyFont="1" applyFill="1" applyBorder="1" applyAlignment="1" applyProtection="1">
      <alignment vertical="center"/>
      <protection locked="0"/>
    </xf>
    <xf numFmtId="1" fontId="9" fillId="0" borderId="123" xfId="3" applyNumberFormat="1" applyFont="1" applyBorder="1" applyAlignment="1" applyProtection="1">
      <alignment horizontal="right" vertical="center"/>
    </xf>
    <xf numFmtId="176" fontId="9" fillId="3" borderId="170" xfId="3" applyNumberFormat="1" applyFont="1" applyFill="1" applyBorder="1" applyAlignment="1" applyProtection="1">
      <alignment vertical="center"/>
      <protection locked="0"/>
    </xf>
    <xf numFmtId="1" fontId="10" fillId="0" borderId="171" xfId="3" applyNumberFormat="1" applyFont="1" applyBorder="1" applyAlignment="1" applyProtection="1">
      <alignment vertical="center"/>
    </xf>
    <xf numFmtId="1" fontId="9" fillId="0" borderId="172" xfId="3" applyNumberFormat="1" applyFont="1" applyFill="1" applyBorder="1" applyAlignment="1" applyProtection="1">
      <alignment vertical="center"/>
    </xf>
    <xf numFmtId="1" fontId="9" fillId="0" borderId="172" xfId="3" applyFont="1" applyFill="1" applyBorder="1" applyAlignment="1">
      <alignment vertical="center"/>
    </xf>
    <xf numFmtId="176" fontId="9" fillId="3" borderId="172" xfId="3" applyNumberFormat="1" applyFont="1" applyFill="1" applyBorder="1" applyAlignment="1" applyProtection="1">
      <alignment vertical="center"/>
      <protection locked="0"/>
    </xf>
    <xf numFmtId="176" fontId="9" fillId="3" borderId="172" xfId="3" applyNumberFormat="1" applyFont="1" applyFill="1" applyBorder="1" applyAlignment="1">
      <alignment vertical="center"/>
    </xf>
    <xf numFmtId="1" fontId="9" fillId="0" borderId="154" xfId="3" applyNumberFormat="1" applyFont="1" applyBorder="1" applyAlignment="1" applyProtection="1">
      <alignment horizontal="center" vertical="center"/>
    </xf>
    <xf numFmtId="3" fontId="9" fillId="0" borderId="154" xfId="3" applyNumberFormat="1" applyFont="1" applyFill="1" applyBorder="1" applyAlignment="1">
      <alignment horizontal="right" vertical="center"/>
    </xf>
    <xf numFmtId="176" fontId="9" fillId="3" borderId="154" xfId="3" applyNumberFormat="1" applyFont="1" applyFill="1" applyBorder="1" applyAlignment="1">
      <alignment horizontal="center" vertical="center"/>
    </xf>
    <xf numFmtId="179" fontId="9" fillId="3" borderId="174" xfId="3" applyNumberFormat="1" applyFont="1" applyFill="1" applyBorder="1" applyAlignment="1" applyProtection="1">
      <alignment horizontal="center" vertical="center"/>
      <protection locked="0"/>
    </xf>
    <xf numFmtId="1" fontId="10" fillId="0" borderId="28" xfId="3" applyNumberFormat="1" applyFont="1" applyBorder="1" applyAlignment="1" applyProtection="1">
      <alignment horizontal="center" vertical="center"/>
    </xf>
    <xf numFmtId="1" fontId="9" fillId="2" borderId="28" xfId="3" applyNumberFormat="1" applyFont="1" applyFill="1" applyBorder="1" applyAlignment="1" applyProtection="1">
      <alignment vertical="center"/>
    </xf>
    <xf numFmtId="3" fontId="9" fillId="2" borderId="28" xfId="3" applyNumberFormat="1" applyFont="1" applyFill="1" applyBorder="1" applyAlignment="1">
      <alignment horizontal="right" vertical="center"/>
    </xf>
    <xf numFmtId="176" fontId="9" fillId="3" borderId="28" xfId="3" applyNumberFormat="1" applyFont="1" applyFill="1" applyBorder="1" applyAlignment="1" applyProtection="1">
      <alignment horizontal="right" vertical="center"/>
      <protection locked="0"/>
    </xf>
    <xf numFmtId="183" fontId="9" fillId="0" borderId="28" xfId="3" applyNumberFormat="1" applyFont="1" applyFill="1" applyBorder="1" applyAlignment="1">
      <alignment horizontal="right" vertical="center"/>
    </xf>
    <xf numFmtId="176" fontId="9" fillId="3" borderId="28" xfId="3" applyNumberFormat="1" applyFont="1" applyFill="1" applyBorder="1" applyAlignment="1">
      <alignment horizontal="right" vertical="center"/>
    </xf>
    <xf numFmtId="179" fontId="9" fillId="3" borderId="25" xfId="3" applyNumberFormat="1" applyFont="1" applyFill="1" applyBorder="1" applyAlignment="1" applyProtection="1">
      <alignment horizontal="right" vertical="center"/>
      <protection locked="0"/>
    </xf>
    <xf numFmtId="1" fontId="10" fillId="2" borderId="28" xfId="3" applyNumberFormat="1" applyFont="1" applyFill="1" applyBorder="1" applyAlignment="1" applyProtection="1">
      <alignment vertical="center"/>
    </xf>
    <xf numFmtId="176" fontId="9" fillId="3" borderId="28" xfId="3" applyNumberFormat="1" applyFont="1" applyFill="1" applyBorder="1" applyAlignment="1" applyProtection="1">
      <alignment vertical="center"/>
      <protection locked="0"/>
    </xf>
    <xf numFmtId="1" fontId="9" fillId="0" borderId="28" xfId="3" applyFont="1" applyFill="1" applyBorder="1" applyAlignment="1">
      <alignment vertical="center"/>
    </xf>
    <xf numFmtId="176" fontId="9" fillId="3" borderId="28" xfId="3" applyNumberFormat="1" applyFont="1" applyFill="1" applyBorder="1" applyAlignment="1">
      <alignment vertical="center"/>
    </xf>
    <xf numFmtId="176" fontId="9" fillId="3" borderId="29" xfId="3" applyNumberFormat="1" applyFont="1" applyFill="1" applyBorder="1" applyAlignment="1" applyProtection="1">
      <alignment vertical="center"/>
      <protection locked="0"/>
    </xf>
    <xf numFmtId="1" fontId="10" fillId="0" borderId="28" xfId="3" applyNumberFormat="1" applyFont="1" applyBorder="1" applyAlignment="1" applyProtection="1">
      <alignment vertical="center"/>
    </xf>
    <xf numFmtId="1" fontId="9" fillId="0" borderId="28" xfId="3" applyNumberFormat="1" applyFont="1" applyBorder="1" applyAlignment="1" applyProtection="1">
      <alignment vertical="center"/>
    </xf>
    <xf numFmtId="1" fontId="9" fillId="0" borderId="28" xfId="3" applyNumberFormat="1" applyFont="1" applyBorder="1" applyAlignment="1" applyProtection="1">
      <alignment horizontal="right" vertical="center"/>
    </xf>
    <xf numFmtId="1" fontId="9" fillId="0" borderId="126" xfId="3" applyNumberFormat="1" applyFont="1" applyBorder="1" applyAlignment="1" applyProtection="1">
      <alignment horizontal="right" vertical="center"/>
    </xf>
    <xf numFmtId="176" fontId="9" fillId="3" borderId="175" xfId="3" applyNumberFormat="1" applyFont="1" applyFill="1" applyBorder="1" applyAlignment="1" applyProtection="1">
      <alignment vertical="center"/>
      <protection locked="0"/>
    </xf>
    <xf numFmtId="1" fontId="10" fillId="0" borderId="176" xfId="3" applyNumberFormat="1" applyFont="1" applyBorder="1" applyAlignment="1" applyProtection="1">
      <alignment vertical="center"/>
    </xf>
    <xf numFmtId="1" fontId="9" fillId="0" borderId="158" xfId="3" applyNumberFormat="1" applyFont="1" applyFill="1" applyBorder="1" applyAlignment="1" applyProtection="1">
      <alignment vertical="center"/>
    </xf>
    <xf numFmtId="1" fontId="9" fillId="0" borderId="158" xfId="3" applyFont="1" applyFill="1" applyBorder="1" applyAlignment="1">
      <alignment vertical="center"/>
    </xf>
    <xf numFmtId="176" fontId="9" fillId="3" borderId="158" xfId="3" applyNumberFormat="1" applyFont="1" applyFill="1" applyBorder="1" applyAlignment="1" applyProtection="1">
      <alignment vertical="center"/>
      <protection locked="0"/>
    </xf>
    <xf numFmtId="176" fontId="9" fillId="3" borderId="158" xfId="3" applyNumberFormat="1" applyFont="1" applyFill="1" applyBorder="1" applyAlignment="1">
      <alignment vertical="center"/>
    </xf>
    <xf numFmtId="1" fontId="10" fillId="0" borderId="95" xfId="3" applyNumberFormat="1" applyFont="1" applyBorder="1" applyAlignment="1" applyProtection="1">
      <alignment vertical="center"/>
    </xf>
    <xf numFmtId="1" fontId="9" fillId="0" borderId="95" xfId="3" applyNumberFormat="1" applyFont="1" applyBorder="1" applyAlignment="1" applyProtection="1">
      <alignment vertical="center"/>
    </xf>
    <xf numFmtId="176" fontId="9" fillId="3" borderId="95" xfId="3" applyNumberFormat="1" applyFont="1" applyFill="1" applyBorder="1" applyAlignment="1" applyProtection="1">
      <alignment vertical="center"/>
      <protection locked="0"/>
    </xf>
    <xf numFmtId="1" fontId="9" fillId="0" borderId="95" xfId="3" applyNumberFormat="1" applyFont="1" applyBorder="1" applyAlignment="1" applyProtection="1">
      <alignment horizontal="right" vertical="center"/>
    </xf>
    <xf numFmtId="176" fontId="9" fillId="3" borderId="62" xfId="3" applyNumberFormat="1" applyFont="1" applyFill="1" applyBorder="1" applyAlignment="1" applyProtection="1">
      <alignment vertical="center"/>
      <protection locked="0"/>
    </xf>
    <xf numFmtId="1" fontId="9" fillId="0" borderId="173" xfId="3" applyNumberFormat="1" applyFont="1" applyBorder="1" applyAlignment="1" applyProtection="1">
      <alignment horizontal="center" vertical="center"/>
    </xf>
    <xf numFmtId="1" fontId="8" fillId="2" borderId="177" xfId="3" applyNumberFormat="1" applyFont="1" applyFill="1" applyBorder="1" applyAlignment="1" applyProtection="1">
      <alignment horizontal="center" vertical="center"/>
    </xf>
    <xf numFmtId="1" fontId="9" fillId="0" borderId="43" xfId="3" applyNumberFormat="1" applyFont="1" applyFill="1" applyBorder="1" applyAlignment="1" applyProtection="1">
      <alignment horizontal="center" vertical="center"/>
    </xf>
    <xf numFmtId="1" fontId="10" fillId="0" borderId="178" xfId="3" applyNumberFormat="1" applyFont="1" applyBorder="1" applyAlignment="1" applyProtection="1">
      <alignment horizontal="center" vertical="center"/>
    </xf>
    <xf numFmtId="1" fontId="9" fillId="2" borderId="178" xfId="3" applyNumberFormat="1" applyFont="1" applyFill="1" applyBorder="1" applyAlignment="1" applyProtection="1">
      <alignment horizontal="center" vertical="center"/>
    </xf>
    <xf numFmtId="3" fontId="9" fillId="2" borderId="178" xfId="3" applyNumberFormat="1" applyFont="1" applyFill="1" applyBorder="1" applyAlignment="1">
      <alignment horizontal="right" vertical="center"/>
    </xf>
    <xf numFmtId="176" fontId="9" fillId="3" borderId="178" xfId="3" applyNumberFormat="1" applyFont="1" applyFill="1" applyBorder="1" applyAlignment="1" applyProtection="1">
      <alignment horizontal="right" vertical="center"/>
      <protection locked="0"/>
    </xf>
    <xf numFmtId="183" fontId="9" fillId="0" borderId="178" xfId="3" applyNumberFormat="1" applyFont="1" applyFill="1" applyBorder="1" applyAlignment="1">
      <alignment horizontal="right" vertical="center"/>
    </xf>
    <xf numFmtId="176" fontId="9" fillId="3" borderId="178" xfId="3" applyNumberFormat="1" applyFont="1" applyFill="1" applyBorder="1" applyAlignment="1">
      <alignment horizontal="right" vertical="center"/>
    </xf>
    <xf numFmtId="179" fontId="9" fillId="3" borderId="179" xfId="3" applyNumberFormat="1" applyFont="1" applyFill="1" applyBorder="1" applyAlignment="1" applyProtection="1">
      <alignment horizontal="right" vertical="center"/>
      <protection locked="0"/>
    </xf>
    <xf numFmtId="1" fontId="10" fillId="2" borderId="44" xfId="3" applyNumberFormat="1" applyFont="1" applyFill="1" applyBorder="1" applyAlignment="1" applyProtection="1">
      <alignment horizontal="center" vertical="center"/>
    </xf>
    <xf numFmtId="1" fontId="9" fillId="0" borderId="44" xfId="3" applyNumberFormat="1" applyFont="1" applyBorder="1" applyAlignment="1" applyProtection="1">
      <alignment horizontal="center" vertical="center"/>
    </xf>
    <xf numFmtId="1" fontId="9" fillId="0" borderId="44" xfId="3" applyFont="1" applyFill="1" applyBorder="1" applyAlignment="1">
      <alignment horizontal="right" vertical="center"/>
    </xf>
    <xf numFmtId="176" fontId="9" fillId="3" borderId="44" xfId="3" applyNumberFormat="1" applyFont="1" applyFill="1" applyBorder="1" applyAlignment="1" applyProtection="1">
      <alignment horizontal="right" vertical="center"/>
      <protection locked="0"/>
    </xf>
    <xf numFmtId="176" fontId="9" fillId="3" borderId="44" xfId="3" applyNumberFormat="1" applyFont="1" applyFill="1" applyBorder="1" applyAlignment="1">
      <alignment horizontal="right" vertical="center"/>
    </xf>
    <xf numFmtId="176" fontId="9" fillId="3" borderId="15" xfId="3" applyNumberFormat="1" applyFont="1" applyFill="1" applyBorder="1" applyAlignment="1" applyProtection="1">
      <alignment horizontal="right" vertical="center"/>
      <protection locked="0"/>
    </xf>
    <xf numFmtId="1" fontId="9" fillId="0" borderId="51" xfId="3" applyNumberFormat="1" applyFont="1" applyFill="1" applyBorder="1" applyAlignment="1" applyProtection="1">
      <alignment horizontal="center" vertical="center"/>
    </xf>
    <xf numFmtId="1" fontId="10" fillId="0" borderId="180" xfId="3" applyNumberFormat="1" applyFont="1" applyBorder="1" applyAlignment="1" applyProtection="1">
      <alignment horizontal="center" vertical="center"/>
    </xf>
    <xf numFmtId="1" fontId="9" fillId="0" borderId="113" xfId="3" applyNumberFormat="1" applyFont="1" applyBorder="1" applyAlignment="1" applyProtection="1">
      <alignment horizontal="center" vertical="center"/>
    </xf>
    <xf numFmtId="1" fontId="9" fillId="0" borderId="113" xfId="3" applyFont="1" applyFill="1" applyBorder="1" applyAlignment="1">
      <alignment horizontal="right" vertical="center"/>
    </xf>
    <xf numFmtId="176" fontId="9" fillId="3" borderId="113" xfId="3" applyNumberFormat="1" applyFont="1" applyFill="1" applyBorder="1" applyAlignment="1" applyProtection="1">
      <alignment horizontal="right" vertical="center"/>
      <protection locked="0"/>
    </xf>
    <xf numFmtId="176" fontId="9" fillId="3" borderId="154" xfId="3" applyNumberFormat="1" applyFont="1" applyFill="1" applyBorder="1" applyAlignment="1">
      <alignment horizontal="right" vertical="center"/>
    </xf>
    <xf numFmtId="176" fontId="9" fillId="3" borderId="181" xfId="3" applyNumberFormat="1" applyFont="1" applyFill="1" applyBorder="1" applyAlignment="1" applyProtection="1">
      <alignment horizontal="right" vertical="center"/>
      <protection locked="0"/>
    </xf>
    <xf numFmtId="1" fontId="8" fillId="2" borderId="128" xfId="3" applyNumberFormat="1" applyFont="1" applyFill="1" applyBorder="1" applyAlignment="1" applyProtection="1">
      <alignment horizontal="center" vertical="center"/>
    </xf>
    <xf numFmtId="176" fontId="9" fillId="3" borderId="113" xfId="3" applyNumberFormat="1" applyFont="1" applyFill="1" applyBorder="1" applyAlignment="1">
      <alignment horizontal="right" vertical="center"/>
    </xf>
    <xf numFmtId="1" fontId="9" fillId="0" borderId="180" xfId="3" applyNumberFormat="1" applyFont="1" applyBorder="1" applyAlignment="1" applyProtection="1">
      <alignment horizontal="center" vertical="center"/>
    </xf>
    <xf numFmtId="3" fontId="9" fillId="0" borderId="113" xfId="3" applyNumberFormat="1" applyFont="1" applyFill="1" applyBorder="1" applyAlignment="1">
      <alignment horizontal="center" vertical="center"/>
    </xf>
    <xf numFmtId="3" fontId="9" fillId="0" borderId="113" xfId="3" applyNumberFormat="1" applyFont="1" applyFill="1" applyBorder="1" applyAlignment="1">
      <alignment horizontal="right" vertical="center"/>
    </xf>
    <xf numFmtId="3" fontId="9" fillId="0" borderId="113" xfId="3" applyNumberFormat="1" applyFont="1" applyFill="1" applyBorder="1" applyAlignment="1" applyProtection="1">
      <alignment horizontal="right" vertical="center"/>
      <protection locked="0"/>
    </xf>
    <xf numFmtId="179" fontId="9" fillId="3" borderId="181" xfId="3" applyNumberFormat="1" applyFont="1" applyFill="1" applyBorder="1" applyAlignment="1" applyProtection="1">
      <alignment horizontal="right" vertical="center"/>
      <protection locked="0"/>
    </xf>
    <xf numFmtId="3" fontId="9" fillId="2" borderId="182" xfId="3" applyNumberFormat="1" applyFont="1" applyFill="1" applyBorder="1" applyAlignment="1">
      <alignment horizontal="right" vertical="center"/>
    </xf>
    <xf numFmtId="3" fontId="9" fillId="2" borderId="183" xfId="3" applyNumberFormat="1" applyFont="1" applyFill="1" applyBorder="1" applyAlignment="1">
      <alignment horizontal="right" vertical="center"/>
    </xf>
    <xf numFmtId="3" fontId="9" fillId="2" borderId="33" xfId="3" applyNumberFormat="1" applyFont="1" applyFill="1" applyBorder="1" applyAlignment="1">
      <alignment horizontal="right" vertical="center"/>
    </xf>
    <xf numFmtId="3" fontId="9" fillId="2" borderId="184" xfId="3" applyNumberFormat="1" applyFont="1" applyFill="1" applyBorder="1" applyAlignment="1">
      <alignment horizontal="right" vertical="center"/>
    </xf>
    <xf numFmtId="1" fontId="8" fillId="2" borderId="12" xfId="3" applyNumberFormat="1" applyFont="1" applyFill="1" applyBorder="1" applyAlignment="1" applyProtection="1">
      <alignment horizontal="center" vertical="center"/>
    </xf>
    <xf numFmtId="1" fontId="9" fillId="0" borderId="180" xfId="3" applyNumberFormat="1" applyFont="1" applyBorder="1" applyAlignment="1" applyProtection="1">
      <alignment horizontal="center" vertical="center" wrapText="1"/>
    </xf>
    <xf numFmtId="176" fontId="9" fillId="3" borderId="113" xfId="3" applyNumberFormat="1" applyFont="1" applyFill="1" applyBorder="1" applyAlignment="1" applyProtection="1">
      <alignment horizontal="center" vertical="center"/>
      <protection locked="0"/>
    </xf>
    <xf numFmtId="3" fontId="9" fillId="0" borderId="113" xfId="3" applyNumberFormat="1" applyFont="1" applyFill="1" applyBorder="1" applyAlignment="1" applyProtection="1">
      <alignment horizontal="center" vertical="center"/>
      <protection locked="0"/>
    </xf>
    <xf numFmtId="176" fontId="9" fillId="3" borderId="113" xfId="3" applyNumberFormat="1" applyFont="1" applyFill="1" applyBorder="1" applyAlignment="1">
      <alignment horizontal="center" vertical="center"/>
    </xf>
    <xf numFmtId="179" fontId="9" fillId="3" borderId="181" xfId="3" applyNumberFormat="1" applyFont="1" applyFill="1" applyBorder="1" applyAlignment="1" applyProtection="1">
      <alignment horizontal="center" vertical="center"/>
      <protection locked="0"/>
    </xf>
    <xf numFmtId="3" fontId="9" fillId="2" borderId="185" xfId="3" applyNumberFormat="1" applyFont="1" applyFill="1" applyBorder="1" applyAlignment="1">
      <alignment horizontal="right" vertical="center"/>
    </xf>
    <xf numFmtId="3" fontId="9" fillId="2" borderId="186" xfId="3" applyNumberFormat="1" applyFont="1" applyFill="1" applyBorder="1" applyAlignment="1">
      <alignment horizontal="right" vertical="center"/>
    </xf>
    <xf numFmtId="3" fontId="9" fillId="2" borderId="187" xfId="3" applyNumberFormat="1" applyFont="1" applyFill="1" applyBorder="1" applyAlignment="1">
      <alignment horizontal="right" vertical="center"/>
    </xf>
    <xf numFmtId="3" fontId="9" fillId="2" borderId="188" xfId="3" applyNumberFormat="1" applyFont="1" applyFill="1" applyBorder="1" applyAlignment="1">
      <alignment horizontal="right" vertical="center"/>
    </xf>
    <xf numFmtId="1" fontId="8" fillId="2" borderId="42" xfId="3" applyNumberFormat="1" applyFont="1" applyFill="1" applyBorder="1" applyAlignment="1" applyProtection="1">
      <alignment horizontal="center" vertical="center"/>
    </xf>
    <xf numFmtId="1" fontId="9" fillId="2" borderId="44" xfId="3" applyNumberFormat="1" applyFont="1" applyFill="1" applyBorder="1" applyAlignment="1" applyProtection="1">
      <alignment horizontal="center" vertical="center"/>
    </xf>
    <xf numFmtId="1" fontId="9" fillId="2" borderId="44" xfId="3" applyFont="1" applyFill="1" applyBorder="1" applyAlignment="1">
      <alignment horizontal="right" vertical="center"/>
    </xf>
    <xf numFmtId="3" fontId="9" fillId="2" borderId="43" xfId="3" applyNumberFormat="1" applyFont="1" applyFill="1" applyBorder="1" applyAlignment="1">
      <alignment horizontal="right" vertical="center"/>
    </xf>
    <xf numFmtId="3" fontId="9" fillId="2" borderId="44" xfId="3" applyNumberFormat="1" applyFont="1" applyFill="1" applyBorder="1" applyAlignment="1">
      <alignment horizontal="right" vertical="center"/>
    </xf>
    <xf numFmtId="3" fontId="9" fillId="2" borderId="15" xfId="3" applyNumberFormat="1" applyFont="1" applyFill="1" applyBorder="1" applyAlignment="1">
      <alignment horizontal="right" vertical="center"/>
    </xf>
    <xf numFmtId="3" fontId="9" fillId="2" borderId="45" xfId="3" applyNumberFormat="1" applyFont="1" applyFill="1" applyBorder="1" applyAlignment="1">
      <alignment horizontal="right" vertical="center"/>
    </xf>
    <xf numFmtId="1" fontId="8" fillId="2" borderId="48" xfId="3" applyNumberFormat="1" applyFont="1" applyFill="1" applyBorder="1" applyAlignment="1" applyProtection="1">
      <alignment horizontal="center" vertical="center" shrinkToFit="1"/>
    </xf>
    <xf numFmtId="1" fontId="10" fillId="2" borderId="189" xfId="3" applyNumberFormat="1" applyFont="1" applyFill="1" applyBorder="1" applyAlignment="1" applyProtection="1">
      <alignment horizontal="center" vertical="center"/>
    </xf>
    <xf numFmtId="1" fontId="9" fillId="2" borderId="16" xfId="3" applyNumberFormat="1" applyFont="1" applyFill="1" applyBorder="1" applyAlignment="1" applyProtection="1">
      <alignment vertical="center"/>
    </xf>
    <xf numFmtId="38" fontId="9" fillId="0" borderId="189" xfId="4" applyFont="1" applyFill="1" applyBorder="1" applyAlignment="1" applyProtection="1">
      <alignment horizontal="right" vertical="center"/>
    </xf>
    <xf numFmtId="1" fontId="9" fillId="0" borderId="189" xfId="3" applyFont="1" applyFill="1" applyBorder="1" applyAlignment="1" applyProtection="1">
      <alignment horizontal="right" vertical="center"/>
    </xf>
    <xf numFmtId="176" fontId="9" fillId="3" borderId="189" xfId="3" applyNumberFormat="1" applyFont="1" applyFill="1" applyBorder="1" applyAlignment="1" applyProtection="1">
      <alignment horizontal="right" vertical="center"/>
    </xf>
    <xf numFmtId="179" fontId="9" fillId="3" borderId="190" xfId="3" applyNumberFormat="1" applyFont="1" applyFill="1" applyBorder="1" applyAlignment="1" applyProtection="1">
      <alignment horizontal="right" vertical="center"/>
    </xf>
    <xf numFmtId="1" fontId="9" fillId="0" borderId="44" xfId="3" applyNumberFormat="1" applyFont="1" applyBorder="1" applyAlignment="1" applyProtection="1">
      <alignment vertical="center"/>
    </xf>
    <xf numFmtId="1" fontId="9" fillId="0" borderId="44" xfId="3" applyFont="1" applyFill="1" applyBorder="1" applyAlignment="1" applyProtection="1">
      <alignment vertical="center"/>
    </xf>
    <xf numFmtId="176" fontId="9" fillId="3" borderId="44" xfId="3" applyNumberFormat="1" applyFont="1" applyFill="1" applyBorder="1" applyAlignment="1" applyProtection="1">
      <alignment vertical="center"/>
    </xf>
    <xf numFmtId="179" fontId="9" fillId="3" borderId="15" xfId="3" applyNumberFormat="1" applyFont="1" applyFill="1" applyBorder="1" applyAlignment="1" applyProtection="1">
      <alignment vertical="center"/>
    </xf>
    <xf numFmtId="1" fontId="10" fillId="0" borderId="189" xfId="3" applyNumberFormat="1" applyFont="1" applyBorder="1" applyAlignment="1" applyProtection="1">
      <alignment vertical="center"/>
    </xf>
    <xf numFmtId="1" fontId="9" fillId="0" borderId="191" xfId="3" applyNumberFormat="1" applyFont="1" applyBorder="1" applyAlignment="1" applyProtection="1">
      <alignment vertical="center"/>
    </xf>
    <xf numFmtId="1" fontId="9" fillId="0" borderId="192" xfId="3" applyNumberFormat="1" applyFont="1" applyBorder="1" applyAlignment="1" applyProtection="1">
      <alignment vertical="center"/>
    </xf>
    <xf numFmtId="176" fontId="9" fillId="3" borderId="192" xfId="3" applyNumberFormat="1" applyFont="1" applyFill="1" applyBorder="1" applyAlignment="1" applyProtection="1">
      <alignment vertical="center"/>
    </xf>
    <xf numFmtId="1" fontId="9" fillId="0" borderId="191" xfId="3" applyNumberFormat="1" applyFont="1" applyBorder="1" applyAlignment="1" applyProtection="1">
      <alignment horizontal="right" vertical="center"/>
    </xf>
    <xf numFmtId="176" fontId="9" fillId="3" borderId="162" xfId="3" applyNumberFormat="1" applyFont="1" applyFill="1" applyBorder="1" applyAlignment="1" applyProtection="1">
      <alignment vertical="center"/>
    </xf>
    <xf numFmtId="1" fontId="9" fillId="0" borderId="189" xfId="3" applyNumberFormat="1" applyFont="1" applyBorder="1" applyAlignment="1" applyProtection="1">
      <alignment vertical="center"/>
    </xf>
    <xf numFmtId="1" fontId="9" fillId="0" borderId="193" xfId="3" applyNumberFormat="1" applyFont="1" applyBorder="1" applyAlignment="1" applyProtection="1">
      <alignment vertical="center"/>
    </xf>
    <xf numFmtId="1" fontId="9" fillId="0" borderId="64" xfId="3" applyNumberFormat="1" applyFont="1" applyFill="1" applyBorder="1" applyAlignment="1" applyProtection="1">
      <alignment horizontal="center" vertical="center"/>
    </xf>
    <xf numFmtId="3" fontId="9" fillId="0" borderId="113" xfId="3" applyNumberFormat="1" applyFont="1" applyFill="1" applyBorder="1" applyAlignment="1" applyProtection="1">
      <alignment horizontal="center" vertical="center"/>
    </xf>
    <xf numFmtId="3" fontId="9" fillId="0" borderId="113" xfId="3" applyNumberFormat="1" applyFont="1" applyFill="1" applyBorder="1" applyAlignment="1" applyProtection="1">
      <alignment horizontal="right" vertical="center"/>
    </xf>
    <xf numFmtId="176" fontId="9" fillId="3" borderId="113" xfId="3" applyNumberFormat="1" applyFont="1" applyFill="1" applyBorder="1" applyAlignment="1" applyProtection="1">
      <alignment horizontal="center" vertical="center"/>
    </xf>
    <xf numFmtId="176" fontId="9" fillId="3" borderId="113" xfId="3" applyNumberFormat="1" applyFont="1" applyFill="1" applyBorder="1" applyAlignment="1" applyProtection="1">
      <alignment horizontal="right" vertical="center"/>
    </xf>
    <xf numFmtId="179" fontId="9" fillId="3" borderId="181" xfId="3" applyNumberFormat="1" applyFont="1" applyFill="1" applyBorder="1" applyAlignment="1" applyProtection="1">
      <alignment horizontal="right" vertical="center"/>
    </xf>
    <xf numFmtId="3" fontId="9" fillId="2" borderId="49" xfId="3" applyNumberFormat="1" applyFont="1" applyFill="1" applyBorder="1" applyAlignment="1" applyProtection="1">
      <alignment vertical="center"/>
    </xf>
    <xf numFmtId="3" fontId="9" fillId="2" borderId="16" xfId="3" applyNumberFormat="1" applyFont="1" applyFill="1" applyBorder="1" applyAlignment="1" applyProtection="1">
      <alignment horizontal="center" vertical="center"/>
    </xf>
    <xf numFmtId="3" fontId="9" fillId="2" borderId="21" xfId="3" applyNumberFormat="1" applyFont="1" applyFill="1" applyBorder="1" applyAlignment="1" applyProtection="1">
      <alignment horizontal="center" vertical="center"/>
    </xf>
    <xf numFmtId="3" fontId="9" fillId="2" borderId="50" xfId="3" applyNumberFormat="1" applyFont="1" applyFill="1" applyBorder="1" applyAlignment="1" applyProtection="1">
      <alignment horizontal="center" vertical="center"/>
    </xf>
    <xf numFmtId="183" fontId="9" fillId="0" borderId="113" xfId="3" applyNumberFormat="1" applyFont="1" applyFill="1" applyBorder="1" applyAlignment="1">
      <alignment horizontal="right" vertical="center"/>
    </xf>
    <xf numFmtId="3" fontId="9" fillId="2" borderId="16" xfId="3" applyNumberFormat="1" applyFont="1" applyFill="1" applyBorder="1" applyAlignment="1">
      <alignment vertical="center"/>
    </xf>
    <xf numFmtId="3" fontId="9" fillId="2" borderId="50" xfId="3" applyNumberFormat="1" applyFont="1" applyFill="1" applyBorder="1" applyAlignment="1">
      <alignment vertical="center"/>
    </xf>
    <xf numFmtId="1" fontId="9" fillId="0" borderId="49" xfId="3" applyNumberFormat="1" applyFont="1" applyFill="1" applyBorder="1" applyAlignment="1" applyProtection="1">
      <alignment horizontal="center" vertical="center"/>
    </xf>
    <xf numFmtId="3" fontId="9" fillId="2" borderId="28" xfId="3" applyNumberFormat="1" applyFont="1" applyFill="1" applyBorder="1" applyAlignment="1" applyProtection="1">
      <alignment vertical="center"/>
    </xf>
    <xf numFmtId="3" fontId="9" fillId="2" borderId="28" xfId="3" applyNumberFormat="1" applyFont="1" applyFill="1" applyBorder="1" applyAlignment="1" applyProtection="1">
      <alignment horizontal="center" vertical="center"/>
    </xf>
    <xf numFmtId="3" fontId="9" fillId="2" borderId="29" xfId="3" applyNumberFormat="1" applyFont="1" applyFill="1" applyBorder="1" applyAlignment="1" applyProtection="1">
      <alignment horizontal="center" vertical="center"/>
    </xf>
    <xf numFmtId="3" fontId="9" fillId="2" borderId="25" xfId="3" applyNumberFormat="1" applyFont="1" applyFill="1" applyBorder="1" applyAlignment="1" applyProtection="1">
      <alignment horizontal="center" vertical="center"/>
    </xf>
    <xf numFmtId="183" fontId="9" fillId="0" borderId="113" xfId="3" applyNumberFormat="1" applyFont="1" applyFill="1" applyBorder="1" applyAlignment="1">
      <alignment horizontal="center" vertical="center"/>
    </xf>
    <xf numFmtId="3" fontId="9" fillId="2" borderId="30" xfId="3" applyNumberFormat="1" applyFont="1" applyFill="1" applyBorder="1" applyAlignment="1">
      <alignment vertical="center"/>
    </xf>
    <xf numFmtId="3" fontId="9" fillId="2" borderId="34" xfId="3" applyNumberFormat="1" applyFont="1" applyFill="1" applyBorder="1" applyAlignment="1">
      <alignment vertical="center"/>
    </xf>
    <xf numFmtId="1" fontId="8" fillId="2" borderId="198" xfId="3" applyNumberFormat="1" applyFont="1" applyFill="1" applyBorder="1" applyAlignment="1" applyProtection="1">
      <alignment horizontal="center" vertical="center"/>
    </xf>
    <xf numFmtId="1" fontId="9" fillId="0" borderId="36" xfId="3" applyNumberFormat="1" applyFont="1" applyFill="1" applyBorder="1" applyAlignment="1" applyProtection="1">
      <alignment horizontal="center" vertical="center"/>
    </xf>
    <xf numFmtId="1" fontId="10" fillId="0" borderId="199" xfId="3" applyNumberFormat="1" applyFont="1" applyBorder="1" applyAlignment="1" applyProtection="1">
      <alignment horizontal="center" vertical="center"/>
    </xf>
    <xf numFmtId="1" fontId="9" fillId="2" borderId="199" xfId="3" applyNumberFormat="1" applyFont="1" applyFill="1" applyBorder="1" applyAlignment="1" applyProtection="1">
      <alignment horizontal="center" vertical="center"/>
    </xf>
    <xf numFmtId="3" fontId="9" fillId="2" borderId="199" xfId="3" applyNumberFormat="1" applyFont="1" applyFill="1" applyBorder="1" applyAlignment="1">
      <alignment horizontal="right" vertical="center"/>
    </xf>
    <xf numFmtId="176" fontId="9" fillId="3" borderId="199" xfId="3" applyNumberFormat="1" applyFont="1" applyFill="1" applyBorder="1" applyAlignment="1" applyProtection="1">
      <alignment horizontal="right" vertical="center"/>
      <protection locked="0"/>
    </xf>
    <xf numFmtId="183" fontId="9" fillId="0" borderId="199" xfId="3" applyNumberFormat="1" applyFont="1" applyFill="1" applyBorder="1" applyAlignment="1">
      <alignment horizontal="right" vertical="center"/>
    </xf>
    <xf numFmtId="176" fontId="9" fillId="3" borderId="199" xfId="3" applyNumberFormat="1" applyFont="1" applyFill="1" applyBorder="1" applyAlignment="1">
      <alignment horizontal="right" vertical="center"/>
    </xf>
    <xf numFmtId="179" fontId="9" fillId="3" borderId="200" xfId="3" applyNumberFormat="1" applyFont="1" applyFill="1" applyBorder="1" applyAlignment="1" applyProtection="1">
      <alignment horizontal="right" vertical="center"/>
      <protection locked="0"/>
    </xf>
    <xf numFmtId="1" fontId="10" fillId="2" borderId="108" xfId="3" applyNumberFormat="1" applyFont="1" applyFill="1" applyBorder="1" applyAlignment="1" applyProtection="1">
      <alignment horizontal="center" vertical="center"/>
    </xf>
    <xf numFmtId="1" fontId="9" fillId="0" borderId="108" xfId="3" applyNumberFormat="1" applyFont="1" applyBorder="1" applyAlignment="1" applyProtection="1">
      <alignment horizontal="center" vertical="center"/>
    </xf>
    <xf numFmtId="1" fontId="9" fillId="0" borderId="108" xfId="3" applyFont="1" applyFill="1" applyBorder="1" applyAlignment="1">
      <alignment horizontal="right" vertical="center"/>
    </xf>
    <xf numFmtId="176" fontId="9" fillId="3" borderId="108" xfId="3" applyNumberFormat="1" applyFont="1" applyFill="1" applyBorder="1" applyAlignment="1" applyProtection="1">
      <alignment horizontal="right" vertical="center"/>
      <protection locked="0"/>
    </xf>
    <xf numFmtId="176" fontId="9" fillId="3" borderId="108" xfId="3" applyNumberFormat="1" applyFont="1" applyFill="1" applyBorder="1" applyAlignment="1">
      <alignment horizontal="right" vertical="center"/>
    </xf>
    <xf numFmtId="176" fontId="9" fillId="3" borderId="201" xfId="3" applyNumberFormat="1" applyFont="1" applyFill="1" applyBorder="1" applyAlignment="1" applyProtection="1">
      <alignment horizontal="right" vertical="center"/>
      <protection locked="0"/>
    </xf>
    <xf numFmtId="1" fontId="9" fillId="0" borderId="94" xfId="3" applyNumberFormat="1" applyFont="1" applyFill="1" applyBorder="1" applyAlignment="1" applyProtection="1">
      <alignment horizontal="center" vertical="center"/>
    </xf>
    <xf numFmtId="1" fontId="10" fillId="0" borderId="202" xfId="3" applyNumberFormat="1" applyFont="1" applyBorder="1" applyAlignment="1" applyProtection="1">
      <alignment horizontal="center" vertical="center"/>
    </xf>
    <xf numFmtId="1" fontId="9" fillId="0" borderId="203" xfId="3" applyNumberFormat="1" applyFont="1" applyBorder="1" applyAlignment="1" applyProtection="1">
      <alignment horizontal="center" vertical="center"/>
    </xf>
    <xf numFmtId="3" fontId="9" fillId="0" borderId="203" xfId="3" applyNumberFormat="1" applyFont="1" applyFill="1" applyBorder="1" applyAlignment="1">
      <alignment horizontal="right" vertical="center"/>
    </xf>
    <xf numFmtId="176" fontId="9" fillId="3" borderId="203" xfId="3" applyNumberFormat="1" applyFont="1" applyFill="1" applyBorder="1" applyAlignment="1" applyProtection="1">
      <alignment horizontal="right" vertical="center"/>
      <protection locked="0"/>
    </xf>
    <xf numFmtId="1" fontId="9" fillId="0" borderId="203" xfId="3" applyFont="1" applyFill="1" applyBorder="1" applyAlignment="1">
      <alignment horizontal="right" vertical="center"/>
    </xf>
    <xf numFmtId="176" fontId="9" fillId="3" borderId="203" xfId="3" applyNumberFormat="1" applyFont="1" applyFill="1" applyBorder="1" applyAlignment="1">
      <alignment horizontal="right" vertical="center"/>
    </xf>
    <xf numFmtId="176" fontId="9" fillId="3" borderId="204" xfId="3" applyNumberFormat="1" applyFont="1" applyFill="1" applyBorder="1" applyAlignment="1" applyProtection="1">
      <alignment horizontal="right" vertical="center"/>
      <protection locked="0"/>
    </xf>
    <xf numFmtId="1" fontId="9" fillId="0" borderId="202" xfId="3" applyNumberFormat="1" applyFont="1" applyBorder="1" applyAlignment="1" applyProtection="1">
      <alignment horizontal="center" vertical="center"/>
    </xf>
    <xf numFmtId="3" fontId="9" fillId="0" borderId="203" xfId="3" applyNumberFormat="1" applyFont="1" applyFill="1" applyBorder="1" applyAlignment="1" applyProtection="1">
      <alignment horizontal="right" vertical="center"/>
      <protection locked="0"/>
    </xf>
    <xf numFmtId="179" fontId="9" fillId="3" borderId="204" xfId="3" applyNumberFormat="1" applyFont="1" applyFill="1" applyBorder="1" applyAlignment="1" applyProtection="1">
      <alignment horizontal="right" vertical="center"/>
      <protection locked="0"/>
    </xf>
    <xf numFmtId="3" fontId="9" fillId="2" borderId="10" xfId="3" applyNumberFormat="1" applyFont="1" applyFill="1" applyBorder="1" applyAlignment="1">
      <alignment horizontal="right" vertical="center"/>
    </xf>
    <xf numFmtId="3" fontId="9" fillId="2" borderId="205" xfId="3" applyNumberFormat="1" applyFont="1" applyFill="1" applyBorder="1" applyAlignment="1">
      <alignment horizontal="right" vertical="center"/>
    </xf>
    <xf numFmtId="3" fontId="9" fillId="2" borderId="206" xfId="3" applyNumberFormat="1" applyFont="1" applyFill="1" applyBorder="1" applyAlignment="1">
      <alignment horizontal="right" vertical="center"/>
    </xf>
    <xf numFmtId="3" fontId="9" fillId="2" borderId="207" xfId="3" applyNumberFormat="1" applyFont="1" applyFill="1" applyBorder="1" applyAlignment="1">
      <alignment horizontal="right" vertical="center"/>
    </xf>
    <xf numFmtId="1" fontId="8" fillId="2" borderId="131" xfId="3" applyNumberFormat="1" applyFont="1" applyFill="1" applyBorder="1" applyAlignment="1" applyProtection="1">
      <alignment horizontal="center" vertical="center"/>
    </xf>
    <xf numFmtId="183" fontId="9" fillId="0" borderId="178" xfId="3" applyNumberFormat="1" applyFont="1" applyFill="1" applyBorder="1" applyAlignment="1" applyProtection="1">
      <alignment horizontal="right" vertical="center" wrapText="1"/>
      <protection locked="0"/>
    </xf>
    <xf numFmtId="176" fontId="9" fillId="3" borderId="178" xfId="3" applyNumberFormat="1" applyFont="1" applyFill="1" applyBorder="1" applyAlignment="1" applyProtection="1">
      <alignment horizontal="right" vertical="center" wrapText="1"/>
      <protection locked="0"/>
    </xf>
    <xf numFmtId="183" fontId="9" fillId="2" borderId="44" xfId="3" applyNumberFormat="1" applyFont="1" applyFill="1" applyBorder="1" applyAlignment="1" applyProtection="1">
      <alignment horizontal="right" vertical="center" wrapText="1"/>
      <protection locked="0"/>
    </xf>
    <xf numFmtId="179" fontId="9" fillId="3" borderId="15" xfId="3" applyNumberFormat="1" applyFont="1" applyFill="1" applyBorder="1" applyAlignment="1" applyProtection="1">
      <alignment horizontal="right" vertical="center"/>
      <protection locked="0"/>
    </xf>
    <xf numFmtId="176" fontId="9" fillId="0" borderId="113" xfId="3" applyNumberFormat="1" applyFont="1" applyFill="1" applyBorder="1" applyAlignment="1" applyProtection="1">
      <alignment horizontal="right" vertical="center" wrapText="1"/>
      <protection locked="0"/>
    </xf>
    <xf numFmtId="183" fontId="9" fillId="0" borderId="113" xfId="3" applyNumberFormat="1" applyFont="1" applyFill="1" applyBorder="1" applyAlignment="1" applyProtection="1">
      <alignment horizontal="right" vertical="center" wrapText="1"/>
      <protection locked="0"/>
    </xf>
    <xf numFmtId="176" fontId="9" fillId="3" borderId="113" xfId="3" applyNumberFormat="1" applyFont="1" applyFill="1" applyBorder="1" applyAlignment="1" applyProtection="1">
      <alignment horizontal="right" vertical="center" wrapText="1"/>
      <protection locked="0"/>
    </xf>
    <xf numFmtId="3" fontId="9" fillId="0" borderId="113" xfId="3" applyNumberFormat="1" applyFont="1" applyFill="1" applyBorder="1" applyAlignment="1" applyProtection="1">
      <alignment horizontal="right" vertical="center" wrapText="1"/>
      <protection locked="0"/>
    </xf>
    <xf numFmtId="3" fontId="9" fillId="2" borderId="208" xfId="3" applyNumberFormat="1" applyFont="1" applyFill="1" applyBorder="1" applyAlignment="1">
      <alignment horizontal="right" vertical="center"/>
    </xf>
    <xf numFmtId="3" fontId="9" fillId="2" borderId="209" xfId="3" applyNumberFormat="1" applyFont="1" applyFill="1" applyBorder="1" applyAlignment="1">
      <alignment horizontal="right" vertical="center"/>
    </xf>
    <xf numFmtId="3" fontId="9" fillId="2" borderId="20" xfId="3" applyNumberFormat="1" applyFont="1" applyFill="1" applyBorder="1" applyAlignment="1">
      <alignment horizontal="right" vertical="center"/>
    </xf>
    <xf numFmtId="1" fontId="8" fillId="0" borderId="210" xfId="3" applyNumberFormat="1" applyFont="1" applyFill="1" applyBorder="1" applyAlignment="1" applyProtection="1">
      <alignment horizontal="center" vertical="center" shrinkToFit="1"/>
    </xf>
    <xf numFmtId="3" fontId="9" fillId="2" borderId="178" xfId="3" applyNumberFormat="1" applyFont="1" applyFill="1" applyBorder="1" applyAlignment="1" applyProtection="1">
      <alignment horizontal="right" vertical="center"/>
    </xf>
    <xf numFmtId="3" fontId="9" fillId="0" borderId="178" xfId="3" applyNumberFormat="1" applyFont="1" applyFill="1" applyBorder="1" applyAlignment="1" applyProtection="1">
      <alignment horizontal="right" vertical="center"/>
    </xf>
    <xf numFmtId="176" fontId="9" fillId="3" borderId="178" xfId="3" applyNumberFormat="1" applyFont="1" applyFill="1" applyBorder="1" applyAlignment="1" applyProtection="1">
      <alignment horizontal="right" vertical="center"/>
    </xf>
    <xf numFmtId="183" fontId="9" fillId="0" borderId="178" xfId="3" applyNumberFormat="1" applyFont="1" applyFill="1" applyBorder="1" applyAlignment="1" applyProtection="1">
      <alignment horizontal="right" vertical="center" wrapText="1"/>
    </xf>
    <xf numFmtId="176" fontId="9" fillId="3" borderId="178" xfId="3" applyNumberFormat="1" applyFont="1" applyFill="1" applyBorder="1" applyAlignment="1" applyProtection="1">
      <alignment horizontal="right" vertical="center" wrapText="1"/>
    </xf>
    <xf numFmtId="179" fontId="9" fillId="3" borderId="179" xfId="3" applyNumberFormat="1" applyFont="1" applyFill="1" applyBorder="1" applyAlignment="1" applyProtection="1">
      <alignment horizontal="right" vertical="center"/>
    </xf>
    <xf numFmtId="1" fontId="9" fillId="0" borderId="44" xfId="3" applyFont="1" applyFill="1" applyBorder="1" applyAlignment="1" applyProtection="1">
      <alignment horizontal="right" vertical="center"/>
    </xf>
    <xf numFmtId="176" fontId="9" fillId="3" borderId="44" xfId="3" applyNumberFormat="1" applyFont="1" applyFill="1" applyBorder="1" applyAlignment="1" applyProtection="1">
      <alignment horizontal="right" vertical="center"/>
    </xf>
    <xf numFmtId="183" fontId="9" fillId="0" borderId="44" xfId="3" applyNumberFormat="1" applyFont="1" applyFill="1" applyBorder="1" applyAlignment="1" applyProtection="1">
      <alignment horizontal="right" vertical="center" wrapText="1"/>
    </xf>
    <xf numFmtId="176" fontId="9" fillId="3" borderId="44" xfId="3" applyNumberFormat="1" applyFont="1" applyFill="1" applyBorder="1" applyAlignment="1" applyProtection="1">
      <alignment horizontal="right" vertical="center" wrapText="1"/>
    </xf>
    <xf numFmtId="179" fontId="9" fillId="3" borderId="15" xfId="3" applyNumberFormat="1" applyFont="1" applyFill="1" applyBorder="1" applyAlignment="1" applyProtection="1">
      <alignment horizontal="right" vertical="center"/>
    </xf>
    <xf numFmtId="176" fontId="9" fillId="0" borderId="113" xfId="3" applyNumberFormat="1" applyFont="1" applyFill="1" applyBorder="1" applyAlignment="1" applyProtection="1">
      <alignment horizontal="right" vertical="center" wrapText="1"/>
    </xf>
    <xf numFmtId="176" fontId="9" fillId="3" borderId="181" xfId="3" applyNumberFormat="1" applyFont="1" applyFill="1" applyBorder="1" applyAlignment="1" applyProtection="1">
      <alignment horizontal="right" vertical="center"/>
    </xf>
    <xf numFmtId="0" fontId="9" fillId="0" borderId="43" xfId="2" applyNumberFormat="1" applyFont="1" applyFill="1" applyBorder="1" applyAlignment="1" applyProtection="1">
      <alignment horizontal="center" vertical="center"/>
    </xf>
    <xf numFmtId="1" fontId="9" fillId="0" borderId="113" xfId="3" applyFont="1" applyFill="1" applyBorder="1" applyAlignment="1" applyProtection="1">
      <alignment horizontal="right" vertical="center"/>
    </xf>
    <xf numFmtId="183" fontId="9" fillId="0" borderId="113" xfId="3" applyNumberFormat="1" applyFont="1" applyFill="1" applyBorder="1" applyAlignment="1" applyProtection="1">
      <alignment horizontal="right" vertical="center" wrapText="1"/>
    </xf>
    <xf numFmtId="176" fontId="9" fillId="3" borderId="113" xfId="3" applyNumberFormat="1" applyFont="1" applyFill="1" applyBorder="1" applyAlignment="1" applyProtection="1">
      <alignment horizontal="right" vertical="center" wrapText="1"/>
    </xf>
    <xf numFmtId="3" fontId="9" fillId="0" borderId="113" xfId="3" applyNumberFormat="1" applyFont="1" applyFill="1" applyBorder="1" applyAlignment="1" applyProtection="1">
      <alignment horizontal="right" vertical="center" wrapText="1"/>
    </xf>
    <xf numFmtId="3" fontId="9" fillId="2" borderId="43" xfId="3" applyNumberFormat="1" applyFont="1" applyFill="1" applyBorder="1" applyAlignment="1" applyProtection="1">
      <alignment horizontal="right" vertical="center"/>
    </xf>
    <xf numFmtId="3" fontId="9" fillId="2" borderId="44" xfId="3" applyNumberFormat="1" applyFont="1" applyFill="1" applyBorder="1" applyAlignment="1" applyProtection="1">
      <alignment horizontal="right" vertical="center"/>
    </xf>
    <xf numFmtId="3" fontId="9" fillId="2" borderId="15" xfId="3" applyNumberFormat="1" applyFont="1" applyFill="1" applyBorder="1" applyAlignment="1" applyProtection="1">
      <alignment horizontal="right" vertical="center"/>
    </xf>
    <xf numFmtId="3" fontId="9" fillId="2" borderId="45" xfId="3" applyNumberFormat="1" applyFont="1" applyFill="1" applyBorder="1" applyAlignment="1" applyProtection="1">
      <alignment horizontal="right" vertical="center"/>
    </xf>
    <xf numFmtId="1" fontId="10" fillId="0" borderId="189" xfId="3" applyNumberFormat="1" applyFont="1" applyBorder="1" applyAlignment="1" applyProtection="1">
      <alignment horizontal="center" vertical="center"/>
    </xf>
    <xf numFmtId="1" fontId="9" fillId="0" borderId="189" xfId="3" applyNumberFormat="1" applyFont="1" applyBorder="1" applyAlignment="1" applyProtection="1">
      <alignment horizontal="right" vertical="center"/>
    </xf>
    <xf numFmtId="176" fontId="9" fillId="3" borderId="189" xfId="3" applyNumberFormat="1" applyFont="1" applyFill="1" applyBorder="1" applyAlignment="1" applyProtection="1">
      <alignment horizontal="right" vertical="center"/>
      <protection locked="0"/>
    </xf>
    <xf numFmtId="179" fontId="9" fillId="3" borderId="190" xfId="3" applyNumberFormat="1" applyFont="1" applyFill="1" applyBorder="1" applyAlignment="1" applyProtection="1">
      <alignment horizontal="right" vertical="center"/>
      <protection locked="0"/>
    </xf>
    <xf numFmtId="1" fontId="10" fillId="0" borderId="16" xfId="3" applyNumberFormat="1" applyFont="1" applyBorder="1" applyAlignment="1" applyProtection="1">
      <alignment vertical="center"/>
    </xf>
    <xf numFmtId="1" fontId="9" fillId="0" borderId="16" xfId="3" applyNumberFormat="1" applyFont="1" applyBorder="1" applyAlignment="1" applyProtection="1">
      <alignment vertical="center"/>
    </xf>
    <xf numFmtId="1" fontId="9" fillId="0" borderId="16" xfId="3" applyFont="1" applyFill="1" applyBorder="1" applyAlignment="1">
      <alignment vertical="center"/>
    </xf>
    <xf numFmtId="176" fontId="9" fillId="3" borderId="50" xfId="3" applyNumberFormat="1" applyFont="1" applyFill="1" applyBorder="1" applyAlignment="1" applyProtection="1">
      <alignment vertical="center"/>
      <protection locked="0"/>
    </xf>
    <xf numFmtId="176" fontId="9" fillId="3" borderId="192" xfId="3" applyNumberFormat="1" applyFont="1" applyFill="1" applyBorder="1" applyAlignment="1" applyProtection="1">
      <alignment vertical="center"/>
      <protection locked="0"/>
    </xf>
    <xf numFmtId="176" fontId="9" fillId="3" borderId="192" xfId="3" applyNumberFormat="1" applyFont="1" applyFill="1" applyBorder="1" applyAlignment="1">
      <alignment vertical="center"/>
    </xf>
    <xf numFmtId="176" fontId="9" fillId="3" borderId="162" xfId="3" applyNumberFormat="1" applyFont="1" applyFill="1" applyBorder="1" applyAlignment="1" applyProtection="1">
      <alignment vertical="center"/>
      <protection locked="0"/>
    </xf>
    <xf numFmtId="176" fontId="9" fillId="3" borderId="193" xfId="3" applyNumberFormat="1" applyFont="1" applyFill="1" applyBorder="1" applyAlignment="1" applyProtection="1">
      <alignment vertical="center"/>
      <protection locked="0"/>
    </xf>
    <xf numFmtId="183" fontId="9" fillId="0" borderId="193" xfId="3" applyNumberFormat="1" applyFont="1" applyFill="1" applyBorder="1" applyAlignment="1">
      <alignment vertical="center"/>
    </xf>
    <xf numFmtId="176" fontId="9" fillId="3" borderId="193" xfId="3" applyNumberFormat="1" applyFont="1" applyFill="1" applyBorder="1" applyAlignment="1">
      <alignment vertical="center"/>
    </xf>
    <xf numFmtId="179" fontId="9" fillId="3" borderId="162" xfId="3" applyNumberFormat="1" applyFont="1" applyFill="1" applyBorder="1" applyAlignment="1" applyProtection="1">
      <alignment vertical="center"/>
      <protection locked="0"/>
    </xf>
    <xf numFmtId="1" fontId="8" fillId="2" borderId="2" xfId="3" applyNumberFormat="1" applyFont="1" applyFill="1" applyBorder="1" applyAlignment="1" applyProtection="1">
      <alignment horizontal="center" vertical="center" shrinkToFit="1"/>
    </xf>
    <xf numFmtId="0" fontId="9" fillId="0" borderId="103" xfId="2" applyNumberFormat="1" applyFont="1" applyFill="1" applyBorder="1" applyAlignment="1" applyProtection="1">
      <alignment horizontal="center" vertical="center"/>
    </xf>
    <xf numFmtId="1" fontId="10" fillId="0" borderId="96" xfId="3" applyNumberFormat="1" applyFont="1" applyBorder="1" applyAlignment="1" applyProtection="1">
      <alignment horizontal="center" vertical="center" wrapText="1"/>
    </xf>
    <xf numFmtId="1" fontId="9" fillId="2" borderId="96" xfId="3" applyNumberFormat="1" applyFont="1" applyFill="1" applyBorder="1" applyAlignment="1" applyProtection="1">
      <alignment horizontal="center" vertical="center"/>
    </xf>
    <xf numFmtId="3" fontId="9" fillId="2" borderId="96" xfId="3" applyNumberFormat="1" applyFont="1" applyFill="1" applyBorder="1" applyAlignment="1" applyProtection="1">
      <alignment horizontal="right" vertical="center"/>
    </xf>
    <xf numFmtId="183" fontId="9" fillId="0" borderId="96" xfId="3" applyNumberFormat="1" applyFont="1" applyFill="1" applyBorder="1" applyAlignment="1" applyProtection="1">
      <alignment horizontal="center" vertical="center"/>
    </xf>
    <xf numFmtId="176" fontId="9" fillId="3" borderId="96" xfId="3" applyNumberFormat="1" applyFont="1" applyFill="1" applyBorder="1" applyAlignment="1" applyProtection="1">
      <alignment horizontal="center" vertical="center"/>
    </xf>
    <xf numFmtId="179" fontId="9" fillId="3" borderId="11" xfId="3" applyNumberFormat="1" applyFont="1" applyFill="1" applyBorder="1" applyAlignment="1" applyProtection="1">
      <alignment horizontal="center" vertical="center"/>
    </xf>
    <xf numFmtId="0" fontId="9" fillId="0" borderId="36" xfId="2" applyNumberFormat="1" applyFont="1" applyFill="1" applyBorder="1" applyAlignment="1" applyProtection="1">
      <alignment horizontal="center" vertical="center"/>
    </xf>
    <xf numFmtId="1" fontId="10" fillId="2" borderId="211" xfId="3" applyNumberFormat="1" applyFont="1" applyFill="1" applyBorder="1" applyAlignment="1" applyProtection="1">
      <alignment vertical="center"/>
    </xf>
    <xf numFmtId="1" fontId="9" fillId="0" borderId="212" xfId="3" applyNumberFormat="1" applyFont="1" applyBorder="1" applyAlignment="1" applyProtection="1">
      <alignment vertical="center"/>
    </xf>
    <xf numFmtId="1" fontId="9" fillId="0" borderId="212" xfId="3" applyFont="1" applyFill="1" applyBorder="1" applyAlignment="1" applyProtection="1">
      <alignment vertical="center"/>
    </xf>
    <xf numFmtId="176" fontId="9" fillId="3" borderId="212" xfId="3" applyNumberFormat="1" applyFont="1" applyFill="1" applyBorder="1" applyAlignment="1" applyProtection="1">
      <alignment vertical="center"/>
    </xf>
    <xf numFmtId="176" fontId="9" fillId="3" borderId="213" xfId="3" applyNumberFormat="1" applyFont="1" applyFill="1" applyBorder="1" applyAlignment="1" applyProtection="1">
      <alignment vertical="center"/>
    </xf>
    <xf numFmtId="0" fontId="9" fillId="0" borderId="94" xfId="2" applyNumberFormat="1" applyFont="1" applyFill="1" applyBorder="1" applyAlignment="1" applyProtection="1">
      <alignment horizontal="center" vertical="center"/>
    </xf>
    <xf numFmtId="1" fontId="10" fillId="0" borderId="211" xfId="3" applyNumberFormat="1" applyFont="1" applyBorder="1" applyAlignment="1" applyProtection="1">
      <alignment vertical="center"/>
    </xf>
    <xf numFmtId="3" fontId="9" fillId="0" borderId="212" xfId="3" applyNumberFormat="1" applyFont="1" applyFill="1" applyBorder="1" applyAlignment="1" applyProtection="1">
      <alignment vertical="center"/>
    </xf>
    <xf numFmtId="1" fontId="9" fillId="0" borderId="212" xfId="3" applyFont="1" applyFill="1" applyBorder="1" applyAlignment="1" applyProtection="1">
      <alignment horizontal="right" vertical="center"/>
    </xf>
    <xf numFmtId="183" fontId="9" fillId="0" borderId="212" xfId="3" applyNumberFormat="1" applyFont="1" applyFill="1" applyBorder="1" applyAlignment="1" applyProtection="1">
      <alignment vertical="center"/>
    </xf>
    <xf numFmtId="179" fontId="9" fillId="3" borderId="213" xfId="3" applyNumberFormat="1" applyFont="1" applyFill="1" applyBorder="1" applyAlignment="1" applyProtection="1">
      <alignment vertical="center"/>
    </xf>
    <xf numFmtId="1" fontId="9" fillId="0" borderId="212" xfId="3" applyNumberFormat="1" applyFont="1" applyBorder="1" applyAlignment="1" applyProtection="1">
      <alignment horizontal="center" vertical="center"/>
    </xf>
    <xf numFmtId="3" fontId="9" fillId="0" borderId="212" xfId="3" applyNumberFormat="1" applyFont="1" applyFill="1" applyBorder="1" applyAlignment="1" applyProtection="1">
      <alignment horizontal="center" vertical="center"/>
    </xf>
    <xf numFmtId="176" fontId="9" fillId="3" borderId="172" xfId="3" applyNumberFormat="1" applyFont="1" applyFill="1" applyBorder="1" applyAlignment="1" applyProtection="1">
      <alignment horizontal="center" vertical="center"/>
    </xf>
    <xf numFmtId="179" fontId="9" fillId="3" borderId="214" xfId="3" applyNumberFormat="1" applyFont="1" applyFill="1" applyBorder="1" applyAlignment="1" applyProtection="1">
      <alignment horizontal="center" vertical="center"/>
    </xf>
    <xf numFmtId="3" fontId="9" fillId="2" borderId="215" xfId="3" applyNumberFormat="1" applyFont="1" applyFill="1" applyBorder="1" applyAlignment="1" applyProtection="1">
      <alignment vertical="center"/>
    </xf>
    <xf numFmtId="3" fontId="9" fillId="2" borderId="216" xfId="3" applyNumberFormat="1" applyFont="1" applyFill="1" applyBorder="1" applyAlignment="1" applyProtection="1">
      <alignment vertical="center"/>
    </xf>
    <xf numFmtId="1" fontId="8" fillId="2" borderId="210" xfId="3" applyNumberFormat="1" applyFont="1" applyFill="1" applyBorder="1" applyAlignment="1" applyProtection="1">
      <alignment horizontal="center" vertical="center"/>
    </xf>
    <xf numFmtId="1" fontId="10" fillId="2" borderId="180" xfId="3" applyNumberFormat="1" applyFont="1" applyFill="1" applyBorder="1" applyAlignment="1" applyProtection="1">
      <alignment horizontal="center" vertical="center"/>
    </xf>
    <xf numFmtId="176" fontId="9" fillId="3" borderId="217" xfId="3" applyNumberFormat="1" applyFont="1" applyFill="1" applyBorder="1" applyAlignment="1" applyProtection="1">
      <alignment horizontal="right" vertical="center"/>
      <protection locked="0"/>
    </xf>
    <xf numFmtId="1" fontId="9" fillId="2" borderId="180" xfId="3" applyNumberFormat="1" applyFont="1" applyFill="1" applyBorder="1" applyAlignment="1" applyProtection="1">
      <alignment horizontal="center" vertical="center"/>
    </xf>
    <xf numFmtId="1" fontId="9" fillId="2" borderId="113" xfId="3" applyNumberFormat="1" applyFont="1" applyFill="1" applyBorder="1" applyAlignment="1" applyProtection="1">
      <alignment horizontal="center" vertical="center"/>
    </xf>
    <xf numFmtId="3" fontId="9" fillId="2" borderId="113" xfId="3" applyNumberFormat="1" applyFont="1" applyFill="1" applyBorder="1" applyAlignment="1">
      <alignment horizontal="right" vertical="center"/>
    </xf>
    <xf numFmtId="3" fontId="9" fillId="2" borderId="113" xfId="3" applyNumberFormat="1" applyFont="1" applyFill="1" applyBorder="1" applyAlignment="1" applyProtection="1">
      <alignment horizontal="right" vertical="center" wrapText="1"/>
      <protection locked="0"/>
    </xf>
    <xf numFmtId="179" fontId="9" fillId="3" borderId="174" xfId="3" applyNumberFormat="1" applyFont="1" applyFill="1" applyBorder="1" applyAlignment="1" applyProtection="1">
      <alignment horizontal="right" vertical="center"/>
      <protection locked="0"/>
    </xf>
    <xf numFmtId="3" fontId="9" fillId="2" borderId="218" xfId="3" applyNumberFormat="1" applyFont="1" applyFill="1" applyBorder="1" applyAlignment="1">
      <alignment horizontal="right" vertical="center"/>
    </xf>
    <xf numFmtId="3" fontId="9" fillId="2" borderId="217" xfId="3" applyNumberFormat="1" applyFont="1" applyFill="1" applyBorder="1" applyAlignment="1">
      <alignment horizontal="right" vertical="center"/>
    </xf>
    <xf numFmtId="3" fontId="9" fillId="2" borderId="219" xfId="3" applyNumberFormat="1" applyFont="1" applyFill="1" applyBorder="1" applyAlignment="1">
      <alignment horizontal="right" vertical="center"/>
    </xf>
    <xf numFmtId="1" fontId="10" fillId="2" borderId="180" xfId="3" applyNumberFormat="1" applyFont="1" applyFill="1" applyBorder="1" applyAlignment="1" applyProtection="1">
      <alignment horizontal="center" vertical="center" wrapText="1"/>
    </xf>
    <xf numFmtId="1" fontId="9" fillId="2" borderId="113" xfId="3" applyFont="1" applyFill="1" applyBorder="1" applyAlignment="1">
      <alignment horizontal="right" vertical="center"/>
    </xf>
    <xf numFmtId="179" fontId="9" fillId="3" borderId="217" xfId="3" applyNumberFormat="1" applyFont="1" applyFill="1" applyBorder="1" applyAlignment="1" applyProtection="1">
      <alignment horizontal="right" vertical="center"/>
      <protection locked="0"/>
    </xf>
    <xf numFmtId="3" fontId="9" fillId="2" borderId="24" xfId="3" applyNumberFormat="1" applyFont="1" applyFill="1" applyBorder="1" applyAlignment="1">
      <alignment horizontal="right" vertical="center"/>
    </xf>
    <xf numFmtId="3" fontId="9" fillId="2" borderId="220" xfId="3" applyNumberFormat="1" applyFont="1" applyFill="1" applyBorder="1" applyAlignment="1">
      <alignment horizontal="right" vertical="center"/>
    </xf>
    <xf numFmtId="3" fontId="9" fillId="2" borderId="154" xfId="3" applyNumberFormat="1" applyFont="1" applyFill="1" applyBorder="1" applyAlignment="1">
      <alignment horizontal="right" vertical="center"/>
    </xf>
    <xf numFmtId="3" fontId="9" fillId="2" borderId="221" xfId="3" applyNumberFormat="1" applyFont="1" applyFill="1" applyBorder="1" applyAlignment="1">
      <alignment horizontal="right" vertical="center"/>
    </xf>
    <xf numFmtId="3" fontId="9" fillId="2" borderId="222" xfId="3" applyNumberFormat="1" applyFont="1" applyFill="1" applyBorder="1" applyAlignment="1">
      <alignment horizontal="right" vertical="center"/>
    </xf>
    <xf numFmtId="1" fontId="10" fillId="0" borderId="178" xfId="3" applyNumberFormat="1" applyFont="1" applyBorder="1" applyAlignment="1" applyProtection="1">
      <alignment horizontal="center" vertical="center" wrapText="1"/>
    </xf>
    <xf numFmtId="3" fontId="9" fillId="2" borderId="223" xfId="3" applyNumberFormat="1" applyFont="1" applyFill="1" applyBorder="1" applyAlignment="1">
      <alignment horizontal="right" vertical="center"/>
    </xf>
    <xf numFmtId="3" fontId="9" fillId="2" borderId="19" xfId="3" applyNumberFormat="1" applyFont="1" applyFill="1" applyBorder="1" applyAlignment="1">
      <alignment horizontal="right" vertical="center"/>
    </xf>
    <xf numFmtId="1" fontId="9" fillId="2" borderId="0" xfId="3" applyFont="1" applyFill="1" applyAlignment="1">
      <alignment vertical="center"/>
    </xf>
    <xf numFmtId="1" fontId="8" fillId="2" borderId="224" xfId="3" applyNumberFormat="1" applyFont="1" applyFill="1" applyBorder="1" applyAlignment="1" applyProtection="1">
      <alignment horizontal="center" vertical="center"/>
    </xf>
    <xf numFmtId="1" fontId="10" fillId="2" borderId="178" xfId="3" applyNumberFormat="1" applyFont="1" applyFill="1" applyBorder="1" applyAlignment="1" applyProtection="1">
      <alignment horizontal="center" vertical="center"/>
    </xf>
    <xf numFmtId="183" fontId="9" fillId="2" borderId="178" xfId="3" applyNumberFormat="1" applyFont="1" applyFill="1" applyBorder="1" applyAlignment="1">
      <alignment horizontal="right" vertical="center"/>
    </xf>
    <xf numFmtId="183" fontId="9" fillId="2" borderId="113" xfId="3" applyNumberFormat="1" applyFont="1" applyFill="1" applyBorder="1" applyAlignment="1">
      <alignment horizontal="right" vertical="center"/>
    </xf>
    <xf numFmtId="176" fontId="9" fillId="3" borderId="113" xfId="3" applyNumberFormat="1" applyFont="1" applyFill="1" applyBorder="1" applyAlignment="1">
      <alignment horizontal="right" vertical="center" wrapText="1"/>
    </xf>
    <xf numFmtId="3" fontId="9" fillId="2" borderId="113" xfId="3" applyNumberFormat="1" applyFont="1" applyFill="1" applyBorder="1" applyAlignment="1" applyProtection="1">
      <alignment horizontal="right" vertical="center"/>
      <protection locked="0"/>
    </xf>
    <xf numFmtId="3" fontId="9" fillId="2" borderId="225" xfId="3" applyNumberFormat="1" applyFont="1" applyFill="1" applyBorder="1" applyAlignment="1">
      <alignment horizontal="right" vertical="center"/>
    </xf>
    <xf numFmtId="3" fontId="9" fillId="2" borderId="226" xfId="3" applyNumberFormat="1" applyFont="1" applyFill="1" applyBorder="1" applyAlignment="1">
      <alignment horizontal="right" vertical="center"/>
    </xf>
    <xf numFmtId="3" fontId="9" fillId="2" borderId="227" xfId="3" applyNumberFormat="1" applyFont="1" applyFill="1" applyBorder="1" applyAlignment="1">
      <alignment horizontal="right" vertical="center"/>
    </xf>
    <xf numFmtId="0" fontId="8" fillId="2" borderId="210" xfId="3" applyNumberFormat="1" applyFont="1" applyFill="1" applyBorder="1" applyAlignment="1">
      <alignment horizontal="center" vertical="center"/>
    </xf>
    <xf numFmtId="0" fontId="9" fillId="0" borderId="43" xfId="3" applyNumberFormat="1" applyFont="1" applyFill="1" applyBorder="1" applyAlignment="1">
      <alignment horizontal="center" vertical="center"/>
    </xf>
    <xf numFmtId="0" fontId="10" fillId="0" borderId="178" xfId="3" applyNumberFormat="1" applyFont="1" applyBorder="1" applyAlignment="1">
      <alignment horizontal="center" vertical="center"/>
    </xf>
    <xf numFmtId="0" fontId="9" fillId="2" borderId="178" xfId="3" applyNumberFormat="1" applyFont="1" applyFill="1" applyBorder="1" applyAlignment="1">
      <alignment horizontal="center" vertical="center"/>
    </xf>
    <xf numFmtId="0" fontId="10" fillId="2" borderId="180" xfId="3" applyNumberFormat="1" applyFont="1" applyFill="1" applyBorder="1" applyAlignment="1">
      <alignment horizontal="center" vertical="center"/>
    </xf>
    <xf numFmtId="0" fontId="9" fillId="2" borderId="193" xfId="3" applyNumberFormat="1" applyFont="1" applyFill="1" applyBorder="1" applyAlignment="1">
      <alignment horizontal="center" vertical="center"/>
    </xf>
    <xf numFmtId="1" fontId="9" fillId="0" borderId="113" xfId="3" applyFont="1" applyFill="1" applyBorder="1" applyAlignment="1">
      <alignment horizontal="center" vertical="center"/>
    </xf>
    <xf numFmtId="176" fontId="9" fillId="3" borderId="217" xfId="3" applyNumberFormat="1" applyFont="1" applyFill="1" applyBorder="1" applyAlignment="1" applyProtection="1">
      <alignment horizontal="center" vertical="center"/>
      <protection locked="0"/>
    </xf>
    <xf numFmtId="0" fontId="9" fillId="0" borderId="51" xfId="3" applyNumberFormat="1" applyFont="1" applyFill="1" applyBorder="1" applyAlignment="1">
      <alignment horizontal="center" vertical="center"/>
    </xf>
    <xf numFmtId="0" fontId="10" fillId="0" borderId="180" xfId="3" applyNumberFormat="1" applyFont="1" applyBorder="1" applyAlignment="1">
      <alignment horizontal="center" vertical="center"/>
    </xf>
    <xf numFmtId="0" fontId="9" fillId="0" borderId="113" xfId="3" applyNumberFormat="1" applyFont="1" applyBorder="1" applyAlignment="1">
      <alignment horizontal="center" vertical="center"/>
    </xf>
    <xf numFmtId="0" fontId="9" fillId="0" borderId="180" xfId="3" applyNumberFormat="1" applyFont="1" applyBorder="1" applyAlignment="1">
      <alignment horizontal="center" vertical="center"/>
    </xf>
    <xf numFmtId="3" fontId="9" fillId="2" borderId="228" xfId="3" applyNumberFormat="1" applyFont="1" applyFill="1" applyBorder="1" applyAlignment="1">
      <alignment horizontal="right" vertical="center"/>
    </xf>
    <xf numFmtId="3" fontId="9" fillId="2" borderId="229" xfId="3" applyNumberFormat="1" applyFont="1" applyFill="1" applyBorder="1" applyAlignment="1">
      <alignment horizontal="right" vertical="center"/>
    </xf>
    <xf numFmtId="0" fontId="9" fillId="0" borderId="193" xfId="3" applyNumberFormat="1" applyFont="1" applyBorder="1" applyAlignment="1">
      <alignment horizontal="center" vertical="center"/>
    </xf>
    <xf numFmtId="1" fontId="9" fillId="0" borderId="193" xfId="3" applyFont="1" applyFill="1" applyBorder="1" applyAlignment="1">
      <alignment horizontal="right" vertical="center"/>
    </xf>
    <xf numFmtId="176" fontId="9" fillId="3" borderId="193" xfId="3" applyNumberFormat="1" applyFont="1" applyFill="1" applyBorder="1" applyAlignment="1" applyProtection="1">
      <alignment horizontal="right" vertical="center"/>
      <protection locked="0"/>
    </xf>
    <xf numFmtId="183" fontId="9" fillId="0" borderId="193" xfId="3" applyNumberFormat="1" applyFont="1" applyFill="1" applyBorder="1" applyAlignment="1">
      <alignment horizontal="right" vertical="center"/>
    </xf>
    <xf numFmtId="176" fontId="9" fillId="3" borderId="193" xfId="3" applyNumberFormat="1" applyFont="1" applyFill="1" applyBorder="1" applyAlignment="1">
      <alignment horizontal="right" vertical="center"/>
    </xf>
    <xf numFmtId="179" fontId="9" fillId="3" borderId="162" xfId="3" applyNumberFormat="1" applyFont="1" applyFill="1" applyBorder="1" applyAlignment="1" applyProtection="1">
      <alignment horizontal="right" vertical="center"/>
      <protection locked="0"/>
    </xf>
    <xf numFmtId="3" fontId="9" fillId="0" borderId="193" xfId="3" applyNumberFormat="1" applyFont="1" applyFill="1" applyBorder="1" applyAlignment="1">
      <alignment horizontal="right" vertical="center"/>
    </xf>
    <xf numFmtId="3" fontId="9" fillId="0" borderId="193" xfId="3" applyNumberFormat="1" applyFont="1" applyFill="1" applyBorder="1" applyAlignment="1" applyProtection="1">
      <alignment horizontal="center" vertical="center"/>
      <protection locked="0"/>
    </xf>
    <xf numFmtId="176" fontId="9" fillId="3" borderId="30" xfId="3" applyNumberFormat="1" applyFont="1" applyFill="1" applyBorder="1" applyAlignment="1" applyProtection="1">
      <alignment horizontal="right" vertical="center"/>
      <protection locked="0"/>
    </xf>
    <xf numFmtId="176" fontId="9" fillId="3" borderId="154" xfId="3" applyNumberFormat="1" applyFont="1" applyFill="1" applyBorder="1" applyAlignment="1" applyProtection="1">
      <alignment horizontal="right" vertical="center"/>
      <protection locked="0"/>
    </xf>
    <xf numFmtId="183" fontId="9" fillId="0" borderId="154" xfId="3" applyNumberFormat="1" applyFont="1" applyFill="1" applyBorder="1" applyAlignment="1">
      <alignment horizontal="right" vertical="center"/>
    </xf>
    <xf numFmtId="1" fontId="9" fillId="0" borderId="154" xfId="3" applyFont="1" applyFill="1" applyBorder="1" applyAlignment="1">
      <alignment horizontal="right" vertical="center"/>
    </xf>
    <xf numFmtId="0" fontId="8" fillId="2" borderId="35" xfId="3" applyNumberFormat="1" applyFont="1" applyFill="1" applyBorder="1" applyAlignment="1" applyProtection="1">
      <alignment horizontal="center" vertical="center" shrinkToFit="1"/>
    </xf>
    <xf numFmtId="0" fontId="10" fillId="0" borderId="37" xfId="3" applyNumberFormat="1" applyFont="1" applyBorder="1" applyAlignment="1" applyProtection="1">
      <alignment horizontal="center" vertical="center"/>
    </xf>
    <xf numFmtId="0" fontId="9" fillId="2" borderId="37" xfId="3" applyNumberFormat="1" applyFont="1" applyFill="1" applyBorder="1" applyAlignment="1" applyProtection="1">
      <alignment horizontal="center" vertical="center"/>
    </xf>
    <xf numFmtId="3" fontId="9" fillId="2" borderId="37" xfId="3" applyNumberFormat="1" applyFont="1" applyFill="1" applyBorder="1" applyAlignment="1" applyProtection="1">
      <alignment horizontal="right" vertical="center"/>
    </xf>
    <xf numFmtId="176" fontId="9" fillId="3" borderId="37" xfId="3" applyNumberFormat="1" applyFont="1" applyFill="1" applyBorder="1" applyAlignment="1" applyProtection="1">
      <alignment horizontal="right" vertical="center"/>
    </xf>
    <xf numFmtId="183" fontId="9" fillId="0" borderId="37" xfId="3" applyNumberFormat="1" applyFont="1" applyFill="1" applyBorder="1" applyAlignment="1" applyProtection="1">
      <alignment horizontal="right" vertical="center"/>
    </xf>
    <xf numFmtId="179" fontId="9" fillId="3" borderId="39" xfId="3" applyNumberFormat="1" applyFont="1" applyFill="1" applyBorder="1" applyAlignment="1" applyProtection="1">
      <alignment horizontal="right" vertical="center"/>
    </xf>
    <xf numFmtId="0" fontId="10" fillId="2" borderId="37" xfId="3" applyNumberFormat="1" applyFont="1" applyFill="1" applyBorder="1" applyAlignment="1" applyProtection="1">
      <alignment horizontal="center" vertical="center"/>
    </xf>
    <xf numFmtId="0" fontId="9" fillId="0" borderId="37" xfId="3" applyNumberFormat="1" applyFont="1" applyBorder="1" applyAlignment="1" applyProtection="1">
      <alignment horizontal="center" vertical="center"/>
    </xf>
    <xf numFmtId="1" fontId="9" fillId="0" borderId="37" xfId="3" applyFont="1" applyFill="1" applyBorder="1" applyAlignment="1" applyProtection="1">
      <alignment horizontal="right" vertical="center"/>
    </xf>
    <xf numFmtId="176" fontId="9" fillId="3" borderId="38" xfId="3" applyNumberFormat="1" applyFont="1" applyFill="1" applyBorder="1" applyAlignment="1" applyProtection="1">
      <alignment horizontal="right" vertical="center"/>
    </xf>
    <xf numFmtId="3" fontId="9" fillId="0" borderId="37" xfId="3" applyNumberFormat="1" applyFont="1" applyFill="1" applyBorder="1" applyAlignment="1" applyProtection="1">
      <alignment horizontal="right" vertical="center"/>
    </xf>
    <xf numFmtId="176" fontId="9" fillId="3" borderId="39" xfId="3" applyNumberFormat="1" applyFont="1" applyFill="1" applyBorder="1" applyAlignment="1" applyProtection="1">
      <alignment horizontal="right" vertical="center"/>
    </xf>
    <xf numFmtId="3" fontId="9" fillId="0" borderId="37" xfId="3" applyNumberFormat="1" applyFont="1" applyBorder="1" applyAlignment="1" applyProtection="1">
      <alignment horizontal="right" vertical="center"/>
    </xf>
    <xf numFmtId="176" fontId="9" fillId="3" borderId="37" xfId="3" applyNumberFormat="1" applyFont="1" applyFill="1" applyBorder="1" applyAlignment="1" applyProtection="1">
      <alignment horizontal="right" vertical="center" wrapText="1"/>
    </xf>
    <xf numFmtId="3" fontId="9" fillId="2" borderId="36" xfId="3" applyNumberFormat="1" applyFont="1" applyFill="1" applyBorder="1" applyAlignment="1" applyProtection="1">
      <alignment horizontal="right" vertical="center"/>
    </xf>
    <xf numFmtId="3" fontId="9" fillId="2" borderId="38" xfId="3" applyNumberFormat="1" applyFont="1" applyFill="1" applyBorder="1" applyAlignment="1" applyProtection="1">
      <alignment horizontal="right" vertical="center"/>
    </xf>
    <xf numFmtId="3" fontId="9" fillId="2" borderId="39" xfId="3" applyNumberFormat="1" applyFont="1" applyFill="1" applyBorder="1" applyAlignment="1" applyProtection="1">
      <alignment horizontal="right" vertical="center"/>
    </xf>
    <xf numFmtId="1" fontId="10" fillId="0" borderId="44" xfId="3" applyNumberFormat="1" applyFont="1" applyBorder="1" applyAlignment="1" applyProtection="1">
      <alignment horizontal="center" vertical="center"/>
    </xf>
    <xf numFmtId="183" fontId="9" fillId="0" borderId="44" xfId="3" applyNumberFormat="1" applyFont="1" applyFill="1" applyBorder="1" applyAlignment="1">
      <alignment horizontal="right" vertical="center"/>
    </xf>
    <xf numFmtId="179" fontId="9" fillId="3" borderId="45" xfId="3" applyNumberFormat="1" applyFont="1" applyFill="1" applyBorder="1" applyAlignment="1" applyProtection="1">
      <alignment horizontal="right" vertical="center"/>
      <protection locked="0"/>
    </xf>
    <xf numFmtId="1" fontId="10" fillId="2" borderId="173" xfId="3" applyNumberFormat="1" applyFont="1" applyFill="1" applyBorder="1" applyAlignment="1" applyProtection="1">
      <alignment horizontal="center" vertical="center"/>
    </xf>
    <xf numFmtId="176" fontId="9" fillId="3" borderId="221" xfId="3" applyNumberFormat="1" applyFont="1" applyFill="1" applyBorder="1" applyAlignment="1" applyProtection="1">
      <alignment horizontal="right" vertical="center"/>
      <protection locked="0"/>
    </xf>
    <xf numFmtId="1" fontId="10" fillId="0" borderId="173" xfId="3" applyNumberFormat="1" applyFont="1" applyBorder="1" applyAlignment="1" applyProtection="1">
      <alignment horizontal="center" vertical="center"/>
    </xf>
    <xf numFmtId="176" fontId="9" fillId="3" borderId="174" xfId="3" applyNumberFormat="1" applyFont="1" applyFill="1" applyBorder="1" applyAlignment="1" applyProtection="1">
      <alignment horizontal="right" vertical="center"/>
      <protection locked="0"/>
    </xf>
    <xf numFmtId="0" fontId="10" fillId="0" borderId="62" xfId="3" applyNumberFormat="1" applyFont="1" applyBorder="1" applyAlignment="1" applyProtection="1">
      <alignment horizontal="center" vertical="center"/>
    </xf>
    <xf numFmtId="3" fontId="9" fillId="0" borderId="154" xfId="3" applyNumberFormat="1" applyFont="1" applyFill="1" applyBorder="1" applyAlignment="1" applyProtection="1">
      <alignment horizontal="right" vertical="center"/>
      <protection locked="0"/>
    </xf>
    <xf numFmtId="176" fontId="9" fillId="3" borderId="154" xfId="3" applyNumberFormat="1" applyFont="1" applyFill="1" applyBorder="1" applyAlignment="1" applyProtection="1">
      <alignment horizontal="right" vertical="center" wrapText="1"/>
      <protection locked="0"/>
    </xf>
    <xf numFmtId="3" fontId="9" fillId="2" borderId="232" xfId="3" applyNumberFormat="1" applyFont="1" applyFill="1" applyBorder="1" applyAlignment="1">
      <alignment horizontal="right" vertical="center"/>
    </xf>
    <xf numFmtId="3" fontId="9" fillId="2" borderId="0" xfId="3" applyNumberFormat="1" applyFont="1" applyFill="1" applyBorder="1" applyAlignment="1">
      <alignment horizontal="right" vertical="center"/>
    </xf>
    <xf numFmtId="3" fontId="9" fillId="2" borderId="25" xfId="3" applyNumberFormat="1" applyFont="1" applyFill="1" applyBorder="1" applyAlignment="1">
      <alignment horizontal="right" vertical="center"/>
    </xf>
    <xf numFmtId="1" fontId="8" fillId="2" borderId="52" xfId="3" applyNumberFormat="1" applyFont="1" applyFill="1" applyBorder="1" applyAlignment="1" applyProtection="1">
      <alignment horizontal="center" vertical="center"/>
    </xf>
    <xf numFmtId="1" fontId="9" fillId="0" borderId="53" xfId="3" applyNumberFormat="1" applyFont="1" applyFill="1" applyBorder="1" applyAlignment="1" applyProtection="1">
      <alignment horizontal="center" vertical="center"/>
    </xf>
    <xf numFmtId="1" fontId="10" fillId="0" borderId="54" xfId="3" applyNumberFormat="1" applyFont="1" applyBorder="1" applyAlignment="1" applyProtection="1">
      <alignment horizontal="center" vertical="center" wrapText="1"/>
    </xf>
    <xf numFmtId="1" fontId="9" fillId="2" borderId="54" xfId="3" applyNumberFormat="1" applyFont="1" applyFill="1" applyBorder="1" applyAlignment="1" applyProtection="1">
      <alignment horizontal="center" vertical="center"/>
    </xf>
    <xf numFmtId="3" fontId="9" fillId="2" borderId="54" xfId="3" applyNumberFormat="1" applyFont="1" applyFill="1" applyBorder="1" applyAlignment="1">
      <alignment horizontal="right" vertical="center"/>
    </xf>
    <xf numFmtId="176" fontId="9" fillId="3" borderId="54" xfId="3" applyNumberFormat="1" applyFont="1" applyFill="1" applyBorder="1" applyAlignment="1" applyProtection="1">
      <alignment horizontal="right" vertical="center"/>
      <protection locked="0"/>
    </xf>
    <xf numFmtId="176" fontId="9" fillId="3" borderId="54" xfId="3" applyNumberFormat="1" applyFont="1" applyFill="1" applyBorder="1" applyAlignment="1">
      <alignment horizontal="right" vertical="center"/>
    </xf>
    <xf numFmtId="179" fontId="9" fillId="3" borderId="56" xfId="3" applyNumberFormat="1" applyFont="1" applyFill="1" applyBorder="1" applyAlignment="1" applyProtection="1">
      <alignment horizontal="right" vertical="center"/>
      <protection locked="0"/>
    </xf>
    <xf numFmtId="1" fontId="10" fillId="2" borderId="233" xfId="3" applyNumberFormat="1" applyFont="1" applyFill="1" applyBorder="1" applyAlignment="1" applyProtection="1">
      <alignment horizontal="center" vertical="center"/>
    </xf>
    <xf numFmtId="1" fontId="9" fillId="0" borderId="164" xfId="3" applyNumberFormat="1" applyFont="1" applyBorder="1" applyAlignment="1" applyProtection="1">
      <alignment horizontal="center" vertical="center"/>
    </xf>
    <xf numFmtId="1" fontId="9" fillId="0" borderId="164" xfId="3" applyFont="1" applyFill="1" applyBorder="1" applyAlignment="1">
      <alignment horizontal="right" vertical="center"/>
    </xf>
    <xf numFmtId="176" fontId="9" fillId="3" borderId="164" xfId="3" applyNumberFormat="1" applyFont="1" applyFill="1" applyBorder="1" applyAlignment="1" applyProtection="1">
      <alignment horizontal="right" vertical="center"/>
      <protection locked="0"/>
    </xf>
    <xf numFmtId="176" fontId="9" fillId="3" borderId="164" xfId="3" applyNumberFormat="1" applyFont="1" applyFill="1" applyBorder="1" applyAlignment="1">
      <alignment horizontal="right" vertical="center"/>
    </xf>
    <xf numFmtId="176" fontId="9" fillId="3" borderId="234" xfId="3" applyNumberFormat="1" applyFont="1" applyFill="1" applyBorder="1" applyAlignment="1" applyProtection="1">
      <alignment horizontal="right" vertical="center"/>
      <protection locked="0"/>
    </xf>
    <xf numFmtId="1" fontId="9" fillId="0" borderId="100" xfId="3" applyNumberFormat="1" applyFont="1" applyFill="1" applyBorder="1" applyAlignment="1" applyProtection="1">
      <alignment horizontal="center" vertical="center"/>
    </xf>
    <xf numFmtId="1" fontId="10" fillId="0" borderId="233" xfId="3" applyNumberFormat="1" applyFont="1" applyBorder="1" applyAlignment="1" applyProtection="1">
      <alignment horizontal="center" vertical="center" wrapText="1"/>
    </xf>
    <xf numFmtId="3" fontId="9" fillId="0" borderId="164" xfId="3" applyNumberFormat="1" applyFont="1" applyFill="1" applyBorder="1" applyAlignment="1">
      <alignment horizontal="right" vertical="center"/>
    </xf>
    <xf numFmtId="179" fontId="9" fillId="3" borderId="235" xfId="3" applyNumberFormat="1" applyFont="1" applyFill="1" applyBorder="1" applyAlignment="1" applyProtection="1">
      <alignment horizontal="right" vertical="center"/>
      <protection locked="0"/>
    </xf>
    <xf numFmtId="1" fontId="10" fillId="0" borderId="233" xfId="3" applyNumberFormat="1" applyFont="1" applyBorder="1" applyAlignment="1" applyProtection="1">
      <alignment horizontal="center" vertical="center"/>
    </xf>
    <xf numFmtId="183" fontId="9" fillId="0" borderId="164" xfId="3" applyNumberFormat="1" applyFont="1" applyFill="1" applyBorder="1" applyAlignment="1">
      <alignment horizontal="right" vertical="center"/>
    </xf>
    <xf numFmtId="1" fontId="9" fillId="0" borderId="233" xfId="3" applyNumberFormat="1" applyFont="1" applyBorder="1" applyAlignment="1" applyProtection="1">
      <alignment horizontal="center" vertical="center"/>
    </xf>
    <xf numFmtId="3" fontId="9" fillId="0" borderId="164" xfId="3" applyNumberFormat="1" applyFont="1" applyFill="1" applyBorder="1" applyAlignment="1" applyProtection="1">
      <alignment horizontal="right" vertical="center"/>
      <protection locked="0"/>
    </xf>
    <xf numFmtId="176" fontId="9" fillId="3" borderId="164" xfId="3" applyNumberFormat="1" applyFont="1" applyFill="1" applyBorder="1" applyAlignment="1" applyProtection="1">
      <alignment horizontal="right" vertical="center" wrapText="1"/>
      <protection locked="0"/>
    </xf>
    <xf numFmtId="179" fontId="9" fillId="3" borderId="166" xfId="3" applyNumberFormat="1" applyFont="1" applyFill="1" applyBorder="1" applyAlignment="1" applyProtection="1">
      <alignment horizontal="right" vertical="center"/>
      <protection locked="0"/>
    </xf>
    <xf numFmtId="3" fontId="9" fillId="2" borderId="90" xfId="3" applyNumberFormat="1" applyFont="1" applyFill="1" applyBorder="1" applyAlignment="1">
      <alignment horizontal="right" vertical="center"/>
    </xf>
    <xf numFmtId="3" fontId="9" fillId="2" borderId="164" xfId="3" applyNumberFormat="1" applyFont="1" applyFill="1" applyBorder="1" applyAlignment="1">
      <alignment horizontal="right" vertical="center"/>
    </xf>
    <xf numFmtId="3" fontId="9" fillId="2" borderId="101" xfId="3" applyNumberFormat="1" applyFont="1" applyFill="1" applyBorder="1" applyAlignment="1">
      <alignment horizontal="right" vertical="center"/>
    </xf>
    <xf numFmtId="3" fontId="9" fillId="2" borderId="236" xfId="3" applyNumberFormat="1" applyFont="1" applyFill="1" applyBorder="1" applyAlignment="1">
      <alignment horizontal="right" vertical="center"/>
    </xf>
    <xf numFmtId="1" fontId="8" fillId="0" borderId="128" xfId="3" applyNumberFormat="1" applyFont="1" applyFill="1" applyBorder="1" applyAlignment="1" applyProtection="1">
      <alignment horizontal="center" vertical="center"/>
    </xf>
    <xf numFmtId="1" fontId="9" fillId="0" borderId="44" xfId="3" applyFont="1" applyBorder="1" applyAlignment="1">
      <alignment horizontal="right" vertical="center"/>
    </xf>
    <xf numFmtId="1" fontId="10" fillId="0" borderId="180" xfId="3" applyNumberFormat="1" applyFont="1" applyFill="1" applyBorder="1" applyAlignment="1" applyProtection="1">
      <alignment horizontal="center" vertical="center"/>
    </xf>
    <xf numFmtId="3" fontId="9" fillId="2" borderId="237" xfId="3" applyNumberFormat="1" applyFont="1" applyFill="1" applyBorder="1" applyAlignment="1">
      <alignment horizontal="right" vertical="center"/>
    </xf>
    <xf numFmtId="1" fontId="10" fillId="0" borderId="180" xfId="3" applyNumberFormat="1" applyFont="1" applyBorder="1" applyAlignment="1" applyProtection="1">
      <alignment horizontal="center" vertical="center" wrapText="1"/>
    </xf>
    <xf numFmtId="1" fontId="9" fillId="0" borderId="113" xfId="3" applyNumberFormat="1" applyFont="1" applyFill="1" applyBorder="1" applyAlignment="1" applyProtection="1">
      <alignment horizontal="center" vertical="center"/>
    </xf>
    <xf numFmtId="1" fontId="8" fillId="2" borderId="238" xfId="3" applyNumberFormat="1" applyFont="1" applyFill="1" applyBorder="1" applyAlignment="1" applyProtection="1">
      <alignment horizontal="center" vertical="center"/>
    </xf>
    <xf numFmtId="1" fontId="9" fillId="0" borderId="113" xfId="3" applyNumberFormat="1" applyFont="1" applyFill="1" applyBorder="1" applyAlignment="1" applyProtection="1">
      <alignment horizontal="center" vertical="center" wrapText="1"/>
    </xf>
    <xf numFmtId="3" fontId="9" fillId="2" borderId="239" xfId="3" applyNumberFormat="1" applyFont="1" applyFill="1" applyBorder="1" applyAlignment="1">
      <alignment horizontal="right" vertical="center"/>
    </xf>
    <xf numFmtId="3" fontId="9" fillId="2" borderId="240" xfId="3" applyNumberFormat="1" applyFont="1" applyFill="1" applyBorder="1" applyAlignment="1">
      <alignment horizontal="right" vertical="center"/>
    </xf>
    <xf numFmtId="3" fontId="9" fillId="2" borderId="241" xfId="3" applyNumberFormat="1" applyFont="1" applyFill="1" applyBorder="1" applyAlignment="1">
      <alignment horizontal="right" vertical="center"/>
    </xf>
    <xf numFmtId="1" fontId="9" fillId="0" borderId="113" xfId="3" applyFont="1" applyFill="1" applyBorder="1" applyAlignment="1">
      <alignment horizontal="right" vertical="center" wrapText="1"/>
    </xf>
    <xf numFmtId="3" fontId="9" fillId="2" borderId="237" xfId="3" applyNumberFormat="1" applyFont="1" applyFill="1" applyBorder="1" applyAlignment="1">
      <alignment horizontal="right" vertical="center" wrapText="1"/>
    </xf>
    <xf numFmtId="1" fontId="10" fillId="0" borderId="189" xfId="3" applyNumberFormat="1" applyFont="1" applyBorder="1" applyAlignment="1" applyProtection="1">
      <alignment horizontal="center" vertical="center" wrapText="1"/>
    </xf>
    <xf numFmtId="176" fontId="9" fillId="3" borderId="189" xfId="3" applyNumberFormat="1" applyFont="1" applyFill="1" applyBorder="1" applyAlignment="1">
      <alignment horizontal="right" vertical="center"/>
    </xf>
    <xf numFmtId="1" fontId="10" fillId="2" borderId="189" xfId="3" applyNumberFormat="1" applyFont="1" applyFill="1" applyBorder="1" applyAlignment="1" applyProtection="1">
      <alignment horizontal="center" vertical="center" wrapText="1"/>
    </xf>
    <xf numFmtId="1" fontId="9" fillId="2" borderId="191" xfId="3" applyNumberFormat="1" applyFont="1" applyFill="1" applyBorder="1" applyAlignment="1" applyProtection="1">
      <alignment horizontal="center" vertical="center"/>
    </xf>
    <xf numFmtId="1" fontId="9" fillId="2" borderId="192" xfId="3" applyNumberFormat="1" applyFont="1" applyFill="1" applyBorder="1" applyAlignment="1" applyProtection="1">
      <alignment vertical="center"/>
    </xf>
    <xf numFmtId="1" fontId="9" fillId="2" borderId="191" xfId="3" applyNumberFormat="1" applyFont="1" applyFill="1" applyBorder="1" applyAlignment="1" applyProtection="1">
      <alignment vertical="center"/>
    </xf>
    <xf numFmtId="176" fontId="9" fillId="3" borderId="242" xfId="3" applyNumberFormat="1" applyFont="1" applyFill="1" applyBorder="1" applyAlignment="1">
      <alignment vertical="center" wrapText="1"/>
    </xf>
    <xf numFmtId="1" fontId="8" fillId="2" borderId="26" xfId="3" applyNumberFormat="1" applyFont="1" applyFill="1" applyBorder="1" applyAlignment="1" applyProtection="1">
      <alignment horizontal="center" vertical="center"/>
    </xf>
    <xf numFmtId="1" fontId="10" fillId="0" borderId="243" xfId="3" applyNumberFormat="1" applyFont="1" applyBorder="1" applyAlignment="1" applyProtection="1">
      <alignment horizontal="center" vertical="center" wrapText="1"/>
    </xf>
    <xf numFmtId="1" fontId="9" fillId="2" borderId="243" xfId="3" applyNumberFormat="1" applyFont="1" applyFill="1" applyBorder="1" applyAlignment="1" applyProtection="1">
      <alignment horizontal="center" vertical="center"/>
    </xf>
    <xf numFmtId="3" fontId="9" fillId="2" borderId="243" xfId="3" applyNumberFormat="1" applyFont="1" applyFill="1" applyBorder="1" applyAlignment="1">
      <alignment horizontal="right" vertical="center"/>
    </xf>
    <xf numFmtId="176" fontId="9" fillId="3" borderId="243" xfId="3" applyNumberFormat="1" applyFont="1" applyFill="1" applyBorder="1" applyAlignment="1" applyProtection="1">
      <alignment horizontal="right" vertical="center"/>
      <protection locked="0"/>
    </xf>
    <xf numFmtId="176" fontId="9" fillId="3" borderId="243" xfId="3" applyNumberFormat="1" applyFont="1" applyFill="1" applyBorder="1" applyAlignment="1">
      <alignment horizontal="right" vertical="center"/>
    </xf>
    <xf numFmtId="1" fontId="9" fillId="0" borderId="1" xfId="3" applyFont="1" applyBorder="1" applyAlignment="1">
      <alignment horizontal="right" vertical="center"/>
    </xf>
    <xf numFmtId="179" fontId="9" fillId="3" borderId="244" xfId="3" applyNumberFormat="1" applyFont="1" applyFill="1" applyBorder="1" applyAlignment="1" applyProtection="1">
      <alignment horizontal="right" vertical="center"/>
      <protection locked="0"/>
    </xf>
    <xf numFmtId="1" fontId="10" fillId="2" borderId="233" xfId="3" applyNumberFormat="1" applyFont="1" applyFill="1" applyBorder="1" applyAlignment="1" applyProtection="1">
      <alignment horizontal="center" vertical="center" wrapText="1"/>
    </xf>
    <xf numFmtId="1" fontId="9" fillId="0" borderId="164" xfId="3" applyFont="1" applyFill="1" applyBorder="1" applyAlignment="1">
      <alignment vertical="center"/>
    </xf>
    <xf numFmtId="176" fontId="9" fillId="3" borderId="164" xfId="3" applyNumberFormat="1" applyFont="1" applyFill="1" applyBorder="1" applyAlignment="1" applyProtection="1">
      <alignment vertical="center"/>
      <protection locked="0"/>
    </xf>
    <xf numFmtId="176" fontId="9" fillId="3" borderId="164" xfId="3" applyNumberFormat="1" applyFont="1" applyFill="1" applyBorder="1" applyAlignment="1">
      <alignment vertical="center"/>
    </xf>
    <xf numFmtId="179" fontId="9" fillId="3" borderId="234" xfId="3" applyNumberFormat="1" applyFont="1" applyFill="1" applyBorder="1" applyAlignment="1" applyProtection="1">
      <alignment vertical="center"/>
      <protection locked="0"/>
    </xf>
    <xf numFmtId="176" fontId="9" fillId="3" borderId="164" xfId="3" applyNumberFormat="1" applyFont="1" applyFill="1" applyBorder="1" applyAlignment="1">
      <alignment horizontal="right" vertical="center" wrapText="1"/>
    </xf>
    <xf numFmtId="3" fontId="9" fillId="2" borderId="245" xfId="3" applyNumberFormat="1" applyFont="1" applyFill="1" applyBorder="1" applyAlignment="1">
      <alignment horizontal="right" vertical="center"/>
    </xf>
    <xf numFmtId="3" fontId="9" fillId="2" borderId="246" xfId="3" applyNumberFormat="1" applyFont="1" applyFill="1" applyBorder="1" applyAlignment="1">
      <alignment horizontal="right" vertical="center"/>
    </xf>
    <xf numFmtId="183" fontId="9" fillId="0" borderId="37" xfId="3" applyNumberFormat="1" applyFont="1" applyFill="1" applyBorder="1" applyAlignment="1">
      <alignment horizontal="right" vertical="center"/>
    </xf>
    <xf numFmtId="1" fontId="9" fillId="0" borderId="3" xfId="3" applyFont="1" applyBorder="1" applyAlignment="1">
      <alignment horizontal="right" vertical="center"/>
    </xf>
    <xf numFmtId="179" fontId="9" fillId="3" borderId="221" xfId="3" applyNumberFormat="1" applyFont="1" applyFill="1" applyBorder="1" applyAlignment="1" applyProtection="1">
      <alignment horizontal="right" vertical="center"/>
      <protection locked="0"/>
    </xf>
    <xf numFmtId="176" fontId="9" fillId="3" borderId="154" xfId="3" applyNumberFormat="1" applyFont="1" applyFill="1" applyBorder="1" applyAlignment="1">
      <alignment horizontal="right" vertical="center" wrapText="1"/>
    </xf>
    <xf numFmtId="183" fontId="9" fillId="0" borderId="44" xfId="3" applyNumberFormat="1" applyFont="1" applyFill="1" applyBorder="1" applyAlignment="1" applyProtection="1">
      <alignment horizontal="right" vertical="center"/>
    </xf>
    <xf numFmtId="1" fontId="9" fillId="0" borderId="178" xfId="3" applyNumberFormat="1" applyFont="1" applyFill="1" applyBorder="1" applyAlignment="1" applyProtection="1">
      <alignment horizontal="center" vertical="center" wrapText="1"/>
    </xf>
    <xf numFmtId="3" fontId="9" fillId="2" borderId="190" xfId="3" applyNumberFormat="1" applyFont="1" applyFill="1" applyBorder="1" applyAlignment="1">
      <alignment horizontal="right" vertical="center"/>
    </xf>
    <xf numFmtId="1" fontId="8" fillId="2" borderId="247" xfId="3" applyNumberFormat="1" applyFont="1" applyFill="1" applyBorder="1" applyAlignment="1" applyProtection="1">
      <alignment horizontal="center" vertical="center"/>
    </xf>
    <xf numFmtId="3" fontId="9" fillId="2" borderId="248" xfId="3" applyNumberFormat="1" applyFont="1" applyFill="1" applyBorder="1" applyAlignment="1">
      <alignment horizontal="right" vertical="center"/>
    </xf>
    <xf numFmtId="3" fontId="9" fillId="2" borderId="249" xfId="3" applyNumberFormat="1" applyFont="1" applyFill="1" applyBorder="1" applyAlignment="1">
      <alignment horizontal="right" vertical="center"/>
    </xf>
    <xf numFmtId="3" fontId="9" fillId="2" borderId="250" xfId="3" applyNumberFormat="1" applyFont="1" applyFill="1" applyBorder="1" applyAlignment="1">
      <alignment horizontal="right" vertical="center"/>
    </xf>
    <xf numFmtId="1" fontId="8" fillId="0" borderId="131" xfId="3" applyNumberFormat="1" applyFont="1" applyFill="1" applyBorder="1" applyAlignment="1" applyProtection="1">
      <alignment horizontal="center" vertical="center"/>
    </xf>
    <xf numFmtId="1" fontId="9" fillId="0" borderId="113" xfId="3" applyFont="1" applyFill="1" applyBorder="1" applyAlignment="1">
      <alignment horizontal="center" vertical="center" wrapText="1"/>
    </xf>
    <xf numFmtId="1" fontId="10" fillId="0" borderId="251" xfId="3" applyNumberFormat="1" applyFont="1" applyBorder="1" applyAlignment="1" applyProtection="1">
      <alignment horizontal="center" vertical="center"/>
    </xf>
    <xf numFmtId="1" fontId="9" fillId="0" borderId="191" xfId="3" applyNumberFormat="1" applyFont="1" applyBorder="1" applyAlignment="1" applyProtection="1">
      <alignment horizontal="center" vertical="center"/>
    </xf>
    <xf numFmtId="1" fontId="9" fillId="0" borderId="193" xfId="3" applyNumberFormat="1" applyFont="1" applyBorder="1" applyAlignment="1" applyProtection="1">
      <alignment horizontal="center" vertical="center"/>
    </xf>
    <xf numFmtId="3" fontId="9" fillId="0" borderId="193" xfId="3" applyNumberFormat="1" applyFont="1" applyFill="1" applyBorder="1" applyAlignment="1" applyProtection="1">
      <alignment horizontal="right" vertical="center"/>
      <protection locked="0"/>
    </xf>
    <xf numFmtId="176" fontId="9" fillId="3" borderId="44" xfId="3" applyNumberFormat="1" applyFont="1" applyFill="1" applyBorder="1" applyAlignment="1" applyProtection="1">
      <alignment horizontal="right" vertical="center" wrapText="1"/>
      <protection locked="0"/>
    </xf>
    <xf numFmtId="1" fontId="8" fillId="2" borderId="144" xfId="3" applyNumberFormat="1" applyFont="1" applyFill="1" applyBorder="1" applyAlignment="1" applyProtection="1">
      <alignment horizontal="center" vertical="center"/>
    </xf>
    <xf numFmtId="1" fontId="10" fillId="0" borderId="243" xfId="3" applyNumberFormat="1" applyFont="1" applyBorder="1" applyAlignment="1" applyProtection="1">
      <alignment horizontal="center" vertical="center"/>
    </xf>
    <xf numFmtId="179" fontId="9" fillId="3" borderId="234" xfId="3" applyNumberFormat="1" applyFont="1" applyFill="1" applyBorder="1" applyAlignment="1" applyProtection="1">
      <alignment horizontal="right" vertical="center"/>
      <protection locked="0"/>
    </xf>
    <xf numFmtId="38" fontId="9" fillId="0" borderId="164" xfId="4" applyFont="1" applyFill="1" applyBorder="1" applyAlignment="1">
      <alignment horizontal="right" vertical="center"/>
    </xf>
    <xf numFmtId="1" fontId="9" fillId="0" borderId="233" xfId="3" applyNumberFormat="1" applyFont="1" applyBorder="1" applyAlignment="1" applyProtection="1">
      <alignment horizontal="center" vertical="center" wrapText="1"/>
    </xf>
    <xf numFmtId="3" fontId="9" fillId="0" borderId="164" xfId="3" applyNumberFormat="1" applyFont="1" applyFill="1" applyBorder="1" applyAlignment="1" applyProtection="1">
      <alignment vertical="center" wrapText="1"/>
      <protection locked="0"/>
    </xf>
    <xf numFmtId="179" fontId="9" fillId="3" borderId="235" xfId="3" applyNumberFormat="1" applyFont="1" applyFill="1" applyBorder="1" applyAlignment="1" applyProtection="1">
      <alignment vertical="center"/>
      <protection locked="0"/>
    </xf>
    <xf numFmtId="3" fontId="9" fillId="2" borderId="252" xfId="3" applyNumberFormat="1" applyFont="1" applyFill="1" applyBorder="1" applyAlignment="1">
      <alignment horizontal="right" vertical="center"/>
    </xf>
    <xf numFmtId="3" fontId="9" fillId="2" borderId="253" xfId="3" applyNumberFormat="1" applyFont="1" applyFill="1" applyBorder="1" applyAlignment="1">
      <alignment horizontal="right" vertical="center"/>
    </xf>
    <xf numFmtId="3" fontId="9" fillId="2" borderId="244" xfId="3" applyNumberFormat="1" applyFont="1" applyFill="1" applyBorder="1" applyAlignment="1">
      <alignment horizontal="right" vertical="center"/>
    </xf>
    <xf numFmtId="1" fontId="8" fillId="0" borderId="254" xfId="3" applyFont="1" applyBorder="1" applyAlignment="1" applyProtection="1">
      <alignment horizontal="center" vertical="center"/>
    </xf>
    <xf numFmtId="1" fontId="8" fillId="2" borderId="69" xfId="3" applyNumberFormat="1" applyFont="1" applyFill="1" applyBorder="1" applyAlignment="1" applyProtection="1">
      <alignment horizontal="center" vertical="center" shrinkToFit="1"/>
    </xf>
    <xf numFmtId="0" fontId="9" fillId="0" borderId="149" xfId="2" applyNumberFormat="1" applyFont="1" applyFill="1" applyBorder="1" applyAlignment="1" applyProtection="1">
      <alignment horizontal="center" vertical="center"/>
    </xf>
    <xf numFmtId="1" fontId="10" fillId="0" borderId="71" xfId="3" applyNumberFormat="1" applyFont="1" applyBorder="1" applyAlignment="1" applyProtection="1">
      <alignment horizontal="center" vertical="center"/>
    </xf>
    <xf numFmtId="1" fontId="9" fillId="2" borderId="71" xfId="3" applyNumberFormat="1" applyFont="1" applyFill="1" applyBorder="1" applyAlignment="1" applyProtection="1">
      <alignment horizontal="center" vertical="center"/>
    </xf>
    <xf numFmtId="1" fontId="9" fillId="2" borderId="71" xfId="3" applyFont="1" applyFill="1" applyBorder="1" applyAlignment="1" applyProtection="1">
      <alignment horizontal="right" vertical="center"/>
    </xf>
    <xf numFmtId="176" fontId="9" fillId="3" borderId="71" xfId="3" applyNumberFormat="1" applyFont="1" applyFill="1" applyBorder="1" applyAlignment="1" applyProtection="1">
      <alignment horizontal="right" vertical="center"/>
    </xf>
    <xf numFmtId="176" fontId="9" fillId="3" borderId="71" xfId="3" applyNumberFormat="1" applyFont="1" applyFill="1" applyBorder="1" applyAlignment="1" applyProtection="1">
      <alignment horizontal="right" vertical="center" wrapText="1"/>
    </xf>
    <xf numFmtId="179" fontId="9" fillId="3" borderId="73" xfId="3" applyNumberFormat="1" applyFont="1" applyFill="1" applyBorder="1" applyAlignment="1" applyProtection="1">
      <alignment horizontal="right" vertical="center"/>
    </xf>
    <xf numFmtId="0" fontId="9" fillId="0" borderId="70" xfId="2" applyNumberFormat="1" applyFont="1" applyFill="1" applyBorder="1" applyAlignment="1" applyProtection="1">
      <alignment horizontal="center" vertical="center"/>
    </xf>
    <xf numFmtId="1" fontId="10" fillId="2" borderId="135" xfId="3" applyNumberFormat="1" applyFont="1" applyFill="1" applyBorder="1" applyAlignment="1" applyProtection="1">
      <alignment horizontal="center" vertical="center"/>
    </xf>
    <xf numFmtId="1" fontId="9" fillId="0" borderId="165" xfId="3" applyNumberFormat="1" applyFont="1" applyBorder="1" applyAlignment="1" applyProtection="1">
      <alignment horizontal="center" vertical="center"/>
    </xf>
    <xf numFmtId="1" fontId="9" fillId="0" borderId="165" xfId="3" applyFont="1" applyFill="1" applyBorder="1" applyAlignment="1" applyProtection="1">
      <alignment horizontal="right" vertical="center"/>
    </xf>
    <xf numFmtId="176" fontId="9" fillId="3" borderId="165" xfId="3" applyNumberFormat="1" applyFont="1" applyFill="1" applyBorder="1" applyAlignment="1" applyProtection="1">
      <alignment horizontal="right" vertical="center"/>
    </xf>
    <xf numFmtId="176" fontId="9" fillId="3" borderId="167" xfId="3" applyNumberFormat="1" applyFont="1" applyFill="1" applyBorder="1" applyAlignment="1" applyProtection="1">
      <alignment horizontal="right" vertical="center"/>
    </xf>
    <xf numFmtId="1" fontId="10" fillId="0" borderId="135" xfId="3" applyNumberFormat="1" applyFont="1" applyBorder="1" applyAlignment="1" applyProtection="1">
      <alignment horizontal="center" vertical="center"/>
    </xf>
    <xf numFmtId="179" fontId="9" fillId="3" borderId="166" xfId="3" applyNumberFormat="1" applyFont="1" applyFill="1" applyBorder="1" applyAlignment="1" applyProtection="1">
      <alignment horizontal="right" vertical="center"/>
    </xf>
    <xf numFmtId="183" fontId="9" fillId="0" borderId="165" xfId="3" applyNumberFormat="1" applyFont="1" applyFill="1" applyBorder="1" applyAlignment="1" applyProtection="1">
      <alignment horizontal="right" vertical="center"/>
    </xf>
    <xf numFmtId="1" fontId="9" fillId="2" borderId="135" xfId="3" applyNumberFormat="1" applyFont="1" applyFill="1" applyBorder="1" applyAlignment="1" applyProtection="1">
      <alignment horizontal="center" vertical="center"/>
    </xf>
    <xf numFmtId="3" fontId="9" fillId="0" borderId="165" xfId="3" applyNumberFormat="1" applyFont="1" applyFill="1" applyBorder="1" applyAlignment="1" applyProtection="1">
      <alignment horizontal="right" vertical="center"/>
    </xf>
    <xf numFmtId="176" fontId="9" fillId="3" borderId="165" xfId="3" applyNumberFormat="1" applyFont="1" applyFill="1" applyBorder="1" applyAlignment="1" applyProtection="1">
      <alignment horizontal="right" vertical="center" wrapText="1"/>
    </xf>
    <xf numFmtId="3" fontId="9" fillId="2" borderId="256" xfId="3" applyNumberFormat="1" applyFont="1" applyFill="1" applyBorder="1" applyAlignment="1" applyProtection="1">
      <alignment horizontal="right" vertical="center"/>
    </xf>
    <xf numFmtId="3" fontId="9" fillId="2" borderId="165" xfId="3" applyNumberFormat="1" applyFont="1" applyFill="1" applyBorder="1" applyAlignment="1" applyProtection="1">
      <alignment horizontal="center" vertical="center"/>
    </xf>
    <xf numFmtId="3" fontId="9" fillId="2" borderId="31" xfId="3" applyNumberFormat="1" applyFont="1" applyFill="1" applyBorder="1" applyAlignment="1" applyProtection="1">
      <alignment horizontal="center" vertical="center"/>
    </xf>
    <xf numFmtId="3" fontId="9" fillId="2" borderId="34" xfId="3" applyNumberFormat="1" applyFont="1" applyFill="1" applyBorder="1" applyAlignment="1" applyProtection="1">
      <alignment horizontal="center" vertical="center"/>
    </xf>
    <xf numFmtId="1" fontId="10" fillId="0" borderId="57" xfId="3" applyFont="1" applyBorder="1" applyAlignment="1" applyProtection="1">
      <alignment horizontal="center" vertical="center"/>
    </xf>
    <xf numFmtId="0" fontId="10" fillId="2" borderId="26" xfId="3" applyNumberFormat="1" applyFont="1" applyFill="1" applyBorder="1" applyAlignment="1" applyProtection="1">
      <alignment horizontal="center" vertical="center" shrinkToFit="1"/>
    </xf>
    <xf numFmtId="0" fontId="9" fillId="0" borderId="85" xfId="2" applyNumberFormat="1" applyFont="1" applyFill="1" applyBorder="1" applyAlignment="1" applyProtection="1">
      <alignment horizontal="center" vertical="center"/>
    </xf>
    <xf numFmtId="0" fontId="10" fillId="0" borderId="30" xfId="3" applyNumberFormat="1" applyFont="1" applyBorder="1" applyAlignment="1" applyProtection="1">
      <alignment horizontal="center" vertical="center"/>
    </xf>
    <xf numFmtId="0" fontId="9" fillId="2" borderId="30" xfId="3" applyNumberFormat="1" applyFont="1" applyFill="1" applyBorder="1" applyAlignment="1" applyProtection="1">
      <alignment horizontal="center" vertical="center"/>
    </xf>
    <xf numFmtId="3" fontId="9" fillId="2" borderId="30" xfId="3" applyNumberFormat="1" applyFont="1" applyFill="1" applyBorder="1" applyAlignment="1" applyProtection="1">
      <alignment horizontal="right" vertical="center"/>
    </xf>
    <xf numFmtId="176" fontId="9" fillId="3" borderId="30" xfId="3" applyNumberFormat="1" applyFont="1" applyFill="1" applyBorder="1" applyAlignment="1" applyProtection="1">
      <alignment horizontal="right" vertical="center"/>
    </xf>
    <xf numFmtId="183" fontId="9" fillId="0" borderId="30" xfId="3" applyNumberFormat="1" applyFont="1" applyFill="1" applyBorder="1" applyAlignment="1" applyProtection="1">
      <alignment horizontal="right" vertical="center"/>
    </xf>
    <xf numFmtId="179" fontId="9" fillId="3" borderId="34" xfId="3" applyNumberFormat="1" applyFont="1" applyFill="1" applyBorder="1" applyAlignment="1" applyProtection="1">
      <alignment horizontal="right" vertical="center"/>
    </xf>
    <xf numFmtId="0" fontId="10" fillId="2" borderId="71" xfId="3" applyNumberFormat="1" applyFont="1" applyFill="1" applyBorder="1" applyAlignment="1" applyProtection="1">
      <alignment horizontal="center" vertical="center"/>
    </xf>
    <xf numFmtId="0" fontId="9" fillId="0" borderId="71" xfId="3" applyNumberFormat="1" applyFont="1" applyBorder="1" applyAlignment="1" applyProtection="1">
      <alignment horizontal="center" vertical="center"/>
    </xf>
    <xf numFmtId="1" fontId="9" fillId="0" borderId="71" xfId="3" applyFont="1" applyFill="1" applyBorder="1" applyAlignment="1" applyProtection="1">
      <alignment horizontal="right" vertical="center"/>
    </xf>
    <xf numFmtId="179" fontId="9" fillId="3" borderId="75" xfId="3" applyNumberFormat="1" applyFont="1" applyFill="1" applyBorder="1" applyAlignment="1" applyProtection="1">
      <alignment horizontal="right" vertical="center"/>
    </xf>
    <xf numFmtId="0" fontId="9" fillId="0" borderId="76" xfId="2" applyNumberFormat="1" applyFont="1" applyFill="1" applyBorder="1" applyAlignment="1" applyProtection="1">
      <alignment horizontal="center" vertical="center"/>
    </xf>
    <xf numFmtId="0" fontId="10" fillId="0" borderId="70" xfId="3" applyNumberFormat="1" applyFont="1" applyBorder="1" applyAlignment="1" applyProtection="1">
      <alignment horizontal="center" vertical="center"/>
    </xf>
    <xf numFmtId="176" fontId="9" fillId="3" borderId="73" xfId="3" applyNumberFormat="1" applyFont="1" applyFill="1" applyBorder="1" applyAlignment="1" applyProtection="1">
      <alignment horizontal="right" vertical="center"/>
    </xf>
    <xf numFmtId="1" fontId="8" fillId="0" borderId="57" xfId="3" applyFont="1" applyBorder="1" applyAlignment="1" applyProtection="1">
      <alignment horizontal="center" vertical="center"/>
    </xf>
    <xf numFmtId="0" fontId="8" fillId="2" borderId="26" xfId="3" applyNumberFormat="1" applyFont="1" applyFill="1" applyBorder="1" applyAlignment="1" applyProtection="1">
      <alignment horizontal="center" vertical="center" shrinkToFit="1"/>
    </xf>
    <xf numFmtId="183" fontId="9" fillId="0" borderId="71" xfId="3" applyNumberFormat="1" applyFont="1" applyFill="1" applyBorder="1" applyAlignment="1" applyProtection="1">
      <alignment horizontal="right" vertical="center"/>
    </xf>
    <xf numFmtId="0" fontId="9" fillId="0" borderId="72" xfId="3" applyNumberFormat="1" applyFont="1" applyBorder="1" applyAlignment="1" applyProtection="1">
      <alignment horizontal="center" vertical="center"/>
    </xf>
    <xf numFmtId="3" fontId="9" fillId="0" borderId="71" xfId="3" applyNumberFormat="1" applyFont="1" applyFill="1" applyBorder="1" applyAlignment="1" applyProtection="1">
      <alignment horizontal="center" vertical="center"/>
    </xf>
    <xf numFmtId="3" fontId="9" fillId="0" borderId="71" xfId="3" applyNumberFormat="1" applyFont="1" applyFill="1" applyBorder="1" applyAlignment="1" applyProtection="1">
      <alignment horizontal="right" vertical="center"/>
    </xf>
    <xf numFmtId="176" fontId="9" fillId="3" borderId="71" xfId="3" applyNumberFormat="1" applyFont="1" applyFill="1" applyBorder="1" applyAlignment="1" applyProtection="1">
      <alignment horizontal="center" vertical="center"/>
    </xf>
    <xf numFmtId="3" fontId="9" fillId="2" borderId="70" xfId="4" applyNumberFormat="1" applyFont="1" applyFill="1" applyBorder="1" applyAlignment="1" applyProtection="1">
      <alignment horizontal="center" vertical="center"/>
    </xf>
    <xf numFmtId="3" fontId="9" fillId="2" borderId="70" xfId="3" applyNumberFormat="1" applyFont="1" applyFill="1" applyBorder="1" applyAlignment="1" applyProtection="1">
      <alignment horizontal="right" vertical="center"/>
    </xf>
    <xf numFmtId="3" fontId="9" fillId="2" borderId="71" xfId="3" applyNumberFormat="1" applyFont="1" applyFill="1" applyBorder="1" applyAlignment="1" applyProtection="1">
      <alignment horizontal="center" vertical="center"/>
    </xf>
    <xf numFmtId="3" fontId="9" fillId="2" borderId="72" xfId="3" applyNumberFormat="1" applyFont="1" applyFill="1" applyBorder="1" applyAlignment="1" applyProtection="1">
      <alignment horizontal="center" vertical="center"/>
    </xf>
    <xf numFmtId="3" fontId="9" fillId="2" borderId="73" xfId="3" applyNumberFormat="1" applyFont="1" applyFill="1" applyBorder="1" applyAlignment="1" applyProtection="1">
      <alignment horizontal="right" vertical="center"/>
    </xf>
    <xf numFmtId="1" fontId="10" fillId="0" borderId="0" xfId="3" applyFont="1" applyAlignment="1">
      <alignment vertical="center"/>
    </xf>
    <xf numFmtId="1" fontId="9" fillId="0" borderId="0" xfId="3" applyFont="1" applyFill="1" applyAlignment="1">
      <alignment vertical="center"/>
    </xf>
    <xf numFmtId="1" fontId="10" fillId="2" borderId="0" xfId="3" applyFont="1" applyFill="1" applyAlignment="1">
      <alignment vertical="center"/>
    </xf>
    <xf numFmtId="1" fontId="9" fillId="0" borderId="103" xfId="3" applyNumberFormat="1" applyFont="1" applyFill="1" applyBorder="1" applyAlignment="1" applyProtection="1">
      <alignment horizontal="center" vertical="center"/>
    </xf>
    <xf numFmtId="1" fontId="9" fillId="0" borderId="136" xfId="3" applyNumberFormat="1" applyFont="1" applyFill="1" applyBorder="1" applyAlignment="1" applyProtection="1">
      <alignment horizontal="center" vertical="center"/>
    </xf>
    <xf numFmtId="1" fontId="9" fillId="0" borderId="106" xfId="3" applyNumberFormat="1" applyFont="1" applyFill="1" applyBorder="1" applyAlignment="1" applyProtection="1">
      <alignment horizontal="center" vertical="center"/>
    </xf>
    <xf numFmtId="1" fontId="10" fillId="0" borderId="189" xfId="3" applyNumberFormat="1" applyFont="1" applyBorder="1" applyAlignment="1" applyProtection="1">
      <alignment vertical="center" wrapText="1"/>
    </xf>
    <xf numFmtId="3" fontId="9" fillId="2" borderId="189" xfId="3" applyNumberFormat="1" applyFont="1" applyFill="1" applyBorder="1" applyAlignment="1">
      <alignment vertical="center"/>
    </xf>
    <xf numFmtId="176" fontId="9" fillId="3" borderId="189" xfId="3" applyNumberFormat="1" applyFont="1" applyFill="1" applyBorder="1" applyAlignment="1" applyProtection="1">
      <alignment vertical="center"/>
      <protection locked="0"/>
    </xf>
    <xf numFmtId="1" fontId="10" fillId="2" borderId="16" xfId="3" applyNumberFormat="1" applyFont="1" applyFill="1" applyBorder="1" applyAlignment="1" applyProtection="1">
      <alignment vertical="center"/>
    </xf>
    <xf numFmtId="176" fontId="9" fillId="3" borderId="16" xfId="3" applyNumberFormat="1" applyFont="1" applyFill="1" applyBorder="1" applyAlignment="1">
      <alignment vertical="center"/>
    </xf>
    <xf numFmtId="3" fontId="9" fillId="0" borderId="189" xfId="3" applyNumberFormat="1" applyFont="1" applyFill="1" applyBorder="1" applyAlignment="1">
      <alignment vertical="center"/>
    </xf>
    <xf numFmtId="1" fontId="9" fillId="0" borderId="189" xfId="3" applyFont="1" applyFill="1" applyBorder="1" applyAlignment="1">
      <alignment vertical="center"/>
    </xf>
    <xf numFmtId="3" fontId="9" fillId="2" borderId="28" xfId="3" applyNumberFormat="1" applyFont="1" applyFill="1" applyBorder="1" applyAlignment="1">
      <alignment vertical="center"/>
    </xf>
    <xf numFmtId="176" fontId="9" fillId="3" borderId="25" xfId="3" applyNumberFormat="1" applyFont="1" applyFill="1" applyBorder="1" applyAlignment="1" applyProtection="1">
      <alignment vertical="center"/>
      <protection locked="0"/>
    </xf>
    <xf numFmtId="3" fontId="9" fillId="0" borderId="28" xfId="3" applyNumberFormat="1" applyFont="1" applyFill="1" applyBorder="1" applyAlignment="1">
      <alignment vertical="center"/>
    </xf>
    <xf numFmtId="179" fontId="9" fillId="3" borderId="175" xfId="3" applyNumberFormat="1" applyFont="1" applyFill="1" applyBorder="1" applyAlignment="1" applyProtection="1">
      <alignment vertical="center"/>
      <protection locked="0"/>
    </xf>
    <xf numFmtId="1" fontId="9" fillId="0" borderId="76" xfId="3" applyNumberFormat="1" applyFont="1" applyFill="1" applyBorder="1" applyAlignment="1" applyProtection="1">
      <alignment vertical="center"/>
    </xf>
    <xf numFmtId="1" fontId="10" fillId="0" borderId="30" xfId="3" applyNumberFormat="1" applyFont="1" applyBorder="1" applyAlignment="1" applyProtection="1">
      <alignment vertical="center" wrapText="1"/>
    </xf>
    <xf numFmtId="176" fontId="9" fillId="3" borderId="30" xfId="3" applyNumberFormat="1" applyFont="1" applyFill="1" applyBorder="1" applyAlignment="1" applyProtection="1">
      <alignment vertical="center"/>
      <protection locked="0"/>
    </xf>
    <xf numFmtId="183" fontId="9" fillId="0" borderId="30" xfId="3" applyNumberFormat="1" applyFont="1" applyFill="1" applyBorder="1" applyAlignment="1">
      <alignment vertical="center"/>
    </xf>
    <xf numFmtId="176" fontId="9" fillId="3" borderId="30" xfId="3" applyNumberFormat="1" applyFont="1" applyFill="1" applyBorder="1" applyAlignment="1">
      <alignment vertical="center"/>
    </xf>
    <xf numFmtId="179" fontId="9" fillId="3" borderId="34" xfId="3" applyNumberFormat="1" applyFont="1" applyFill="1" applyBorder="1" applyAlignment="1" applyProtection="1">
      <alignment vertical="center"/>
      <protection locked="0"/>
    </xf>
    <xf numFmtId="1" fontId="10" fillId="2" borderId="194" xfId="3" applyNumberFormat="1" applyFont="1" applyFill="1" applyBorder="1" applyAlignment="1" applyProtection="1">
      <alignment vertical="center"/>
    </xf>
    <xf numFmtId="1" fontId="9" fillId="2" borderId="194" xfId="3" applyNumberFormat="1" applyFont="1" applyFill="1" applyBorder="1" applyAlignment="1" applyProtection="1">
      <alignment vertical="center"/>
    </xf>
    <xf numFmtId="176" fontId="9" fillId="3" borderId="194" xfId="3" applyNumberFormat="1" applyFont="1" applyFill="1" applyBorder="1" applyAlignment="1" applyProtection="1">
      <alignment vertical="center"/>
      <protection locked="0"/>
    </xf>
    <xf numFmtId="176" fontId="9" fillId="3" borderId="194" xfId="3" applyNumberFormat="1" applyFont="1" applyFill="1" applyBorder="1" applyAlignment="1">
      <alignment vertical="center"/>
    </xf>
    <xf numFmtId="176" fontId="9" fillId="3" borderId="195" xfId="3" applyNumberFormat="1" applyFont="1" applyFill="1" applyBorder="1" applyAlignment="1" applyProtection="1">
      <alignment vertical="center"/>
      <protection locked="0"/>
    </xf>
    <xf numFmtId="1" fontId="10" fillId="0" borderId="194" xfId="3" applyNumberFormat="1" applyFont="1" applyBorder="1" applyAlignment="1" applyProtection="1">
      <alignment vertical="center" wrapText="1"/>
    </xf>
    <xf numFmtId="1" fontId="9" fillId="0" borderId="194" xfId="3" applyNumberFormat="1" applyFont="1" applyBorder="1" applyAlignment="1" applyProtection="1">
      <alignment vertical="center"/>
    </xf>
    <xf numFmtId="3" fontId="9" fillId="0" borderId="194" xfId="3" applyNumberFormat="1" applyFont="1" applyFill="1" applyBorder="1" applyAlignment="1">
      <alignment vertical="center"/>
    </xf>
    <xf numFmtId="183" fontId="9" fillId="0" borderId="194" xfId="3" applyNumberFormat="1" applyFont="1" applyFill="1" applyBorder="1" applyAlignment="1">
      <alignment vertical="center" wrapText="1"/>
    </xf>
    <xf numFmtId="3" fontId="9" fillId="0" borderId="196" xfId="3" applyNumberFormat="1" applyFont="1" applyFill="1" applyBorder="1" applyAlignment="1">
      <alignment vertical="center"/>
    </xf>
    <xf numFmtId="179" fontId="9" fillId="3" borderId="197" xfId="3" applyNumberFormat="1" applyFont="1" applyFill="1" applyBorder="1" applyAlignment="1" applyProtection="1">
      <alignment vertical="center"/>
      <protection locked="0"/>
    </xf>
    <xf numFmtId="1" fontId="9" fillId="0" borderId="194" xfId="3" applyFont="1" applyFill="1" applyBorder="1" applyAlignment="1">
      <alignment vertical="center"/>
    </xf>
    <xf numFmtId="183" fontId="9" fillId="0" borderId="194" xfId="3" applyNumberFormat="1" applyFont="1" applyFill="1" applyBorder="1" applyAlignment="1">
      <alignment vertical="center"/>
    </xf>
    <xf numFmtId="179" fontId="9" fillId="3" borderId="195" xfId="3" applyNumberFormat="1" applyFont="1" applyFill="1" applyBorder="1" applyAlignment="1" applyProtection="1">
      <alignment vertical="center"/>
      <protection locked="0"/>
    </xf>
    <xf numFmtId="176" fontId="9" fillId="3" borderId="95" xfId="3" applyNumberFormat="1" applyFont="1" applyFill="1" applyBorder="1" applyAlignment="1" applyProtection="1">
      <alignment horizontal="right" vertical="center"/>
      <protection locked="0"/>
    </xf>
    <xf numFmtId="1" fontId="9" fillId="2" borderId="16" xfId="3" applyNumberFormat="1" applyFont="1" applyFill="1" applyBorder="1" applyAlignment="1" applyProtection="1">
      <alignment horizontal="center" vertical="center"/>
    </xf>
    <xf numFmtId="1" fontId="9" fillId="2" borderId="28" xfId="3" applyNumberFormat="1" applyFont="1" applyFill="1" applyBorder="1" applyAlignment="1" applyProtection="1">
      <alignment horizontal="center" vertical="center"/>
    </xf>
    <xf numFmtId="1" fontId="9" fillId="2" borderId="30" xfId="3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3" borderId="13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76" fontId="9" fillId="3" borderId="13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3" borderId="31" xfId="0" applyNumberFormat="1" applyFont="1" applyFill="1" applyBorder="1" applyAlignment="1">
      <alignment horizontal="center" vertical="center"/>
    </xf>
    <xf numFmtId="0" fontId="9" fillId="3" borderId="89" xfId="0" applyNumberFormat="1" applyFont="1" applyFill="1" applyBorder="1" applyAlignment="1">
      <alignment horizontal="center" vertical="center"/>
    </xf>
    <xf numFmtId="0" fontId="8" fillId="0" borderId="90" xfId="0" applyNumberFormat="1" applyFont="1" applyFill="1" applyBorder="1" applyAlignment="1">
      <alignment horizontal="center" vertical="center"/>
    </xf>
    <xf numFmtId="0" fontId="8" fillId="0" borderId="91" xfId="0" applyNumberFormat="1" applyFont="1" applyFill="1" applyBorder="1" applyAlignment="1">
      <alignment horizontal="center" vertical="center"/>
    </xf>
    <xf numFmtId="0" fontId="8" fillId="0" borderId="91" xfId="0" quotePrefix="1" applyNumberFormat="1" applyFont="1" applyFill="1" applyBorder="1" applyAlignment="1">
      <alignment horizontal="center" vertical="center"/>
    </xf>
    <xf numFmtId="0" fontId="8" fillId="0" borderId="92" xfId="0" applyNumberFormat="1" applyFont="1" applyFill="1" applyBorder="1" applyAlignment="1">
      <alignment horizontal="center" vertical="center"/>
    </xf>
    <xf numFmtId="0" fontId="8" fillId="3" borderId="91" xfId="0" applyNumberFormat="1" applyFont="1" applyFill="1" applyBorder="1" applyAlignment="1">
      <alignment horizontal="center" vertical="center"/>
    </xf>
    <xf numFmtId="0" fontId="8" fillId="3" borderId="91" xfId="0" quotePrefix="1" applyNumberFormat="1" applyFont="1" applyFill="1" applyBorder="1" applyAlignment="1">
      <alignment horizontal="center" vertical="center"/>
    </xf>
    <xf numFmtId="0" fontId="8" fillId="3" borderId="93" xfId="0" quotePrefix="1" applyNumberFormat="1" applyFont="1" applyFill="1" applyBorder="1" applyAlignment="1">
      <alignment horizontal="center" vertical="center"/>
    </xf>
    <xf numFmtId="1" fontId="9" fillId="0" borderId="255" xfId="3" applyFont="1" applyBorder="1" applyAlignment="1">
      <alignment horizontal="center" vertical="center"/>
    </xf>
    <xf numFmtId="176" fontId="9" fillId="3" borderId="71" xfId="3" applyNumberFormat="1" applyFont="1" applyFill="1" applyBorder="1" applyAlignment="1" applyProtection="1">
      <alignment horizontal="center" vertical="center" wrapText="1"/>
    </xf>
    <xf numFmtId="179" fontId="9" fillId="3" borderId="73" xfId="3" applyNumberFormat="1" applyFont="1" applyFill="1" applyBorder="1" applyAlignment="1" applyProtection="1">
      <alignment horizontal="center" vertical="center"/>
    </xf>
    <xf numFmtId="183" fontId="9" fillId="0" borderId="178" xfId="3" applyNumberFormat="1" applyFont="1" applyFill="1" applyBorder="1" applyAlignment="1">
      <alignment horizontal="center" vertical="center"/>
    </xf>
    <xf numFmtId="176" fontId="9" fillId="3" borderId="178" xfId="3" applyNumberFormat="1" applyFont="1" applyFill="1" applyBorder="1" applyAlignment="1">
      <alignment horizontal="center" vertical="center"/>
    </xf>
    <xf numFmtId="1" fontId="9" fillId="0" borderId="44" xfId="3" applyFont="1" applyBorder="1" applyAlignment="1">
      <alignment horizontal="center" vertical="center"/>
    </xf>
    <xf numFmtId="179" fontId="9" fillId="3" borderId="179" xfId="3" applyNumberFormat="1" applyFont="1" applyFill="1" applyBorder="1" applyAlignment="1" applyProtection="1">
      <alignment horizontal="center" vertical="center"/>
      <protection locked="0"/>
    </xf>
    <xf numFmtId="183" fontId="9" fillId="0" borderId="199" xfId="3" applyNumberFormat="1" applyFont="1" applyFill="1" applyBorder="1" applyAlignment="1">
      <alignment horizontal="center" vertical="center"/>
    </xf>
    <xf numFmtId="176" fontId="9" fillId="3" borderId="199" xfId="3" applyNumberFormat="1" applyFont="1" applyFill="1" applyBorder="1" applyAlignment="1">
      <alignment horizontal="center" vertical="center"/>
    </xf>
    <xf numFmtId="183" fontId="9" fillId="0" borderId="96" xfId="3" applyNumberFormat="1" applyFont="1" applyFill="1" applyBorder="1" applyAlignment="1">
      <alignment horizontal="center" vertical="center"/>
    </xf>
    <xf numFmtId="179" fontId="9" fillId="3" borderId="200" xfId="3" applyNumberFormat="1" applyFont="1" applyFill="1" applyBorder="1" applyAlignment="1" applyProtection="1">
      <alignment horizontal="center" vertical="center"/>
      <protection locked="0"/>
    </xf>
    <xf numFmtId="183" fontId="9" fillId="0" borderId="243" xfId="3" applyNumberFormat="1" applyFont="1" applyFill="1" applyBorder="1" applyAlignment="1">
      <alignment horizontal="center" vertical="center"/>
    </xf>
    <xf numFmtId="176" fontId="9" fillId="3" borderId="243" xfId="3" applyNumberFormat="1" applyFont="1" applyFill="1" applyBorder="1" applyAlignment="1">
      <alignment horizontal="center" vertical="center"/>
    </xf>
    <xf numFmtId="1" fontId="9" fillId="0" borderId="1" xfId="3" applyFont="1" applyBorder="1" applyAlignment="1">
      <alignment horizontal="center" vertical="center"/>
    </xf>
    <xf numFmtId="179" fontId="9" fillId="3" borderId="244" xfId="3" applyNumberFormat="1" applyFont="1" applyFill="1" applyBorder="1" applyAlignment="1" applyProtection="1">
      <alignment horizontal="center" vertical="center"/>
      <protection locked="0"/>
    </xf>
    <xf numFmtId="183" fontId="9" fillId="0" borderId="44" xfId="3" applyNumberFormat="1" applyFont="1" applyFill="1" applyBorder="1" applyAlignment="1" applyProtection="1">
      <alignment horizontal="center" vertical="center" wrapText="1"/>
    </xf>
    <xf numFmtId="183" fontId="9" fillId="0" borderId="189" xfId="3" applyNumberFormat="1" applyFont="1" applyFill="1" applyBorder="1" applyAlignment="1">
      <alignment horizontal="center" vertical="center"/>
    </xf>
    <xf numFmtId="176" fontId="9" fillId="3" borderId="189" xfId="3" applyNumberFormat="1" applyFont="1" applyFill="1" applyBorder="1" applyAlignment="1">
      <alignment horizontal="center" vertical="center"/>
    </xf>
    <xf numFmtId="179" fontId="9" fillId="3" borderId="190" xfId="3" applyNumberFormat="1" applyFont="1" applyFill="1" applyBorder="1" applyAlignment="1" applyProtection="1">
      <alignment horizontal="center" vertical="center"/>
      <protection locked="0"/>
    </xf>
    <xf numFmtId="1" fontId="9" fillId="2" borderId="113" xfId="3" applyFont="1" applyFill="1" applyBorder="1" applyAlignment="1">
      <alignment horizontal="center" vertical="center"/>
    </xf>
    <xf numFmtId="176" fontId="9" fillId="3" borderId="113" xfId="3" applyNumberFormat="1" applyFont="1" applyFill="1" applyBorder="1" applyAlignment="1" applyProtection="1">
      <alignment horizontal="center" vertical="center" wrapText="1"/>
      <protection locked="0"/>
    </xf>
    <xf numFmtId="179" fontId="9" fillId="3" borderId="217" xfId="3" applyNumberFormat="1" applyFont="1" applyFill="1" applyBorder="1" applyAlignment="1" applyProtection="1">
      <alignment horizontal="center" vertical="center"/>
      <protection locked="0"/>
    </xf>
    <xf numFmtId="176" fontId="9" fillId="3" borderId="257" xfId="3" applyNumberFormat="1" applyFont="1" applyFill="1" applyBorder="1" applyAlignment="1" applyProtection="1">
      <alignment horizontal="right" vertical="center"/>
      <protection locked="0"/>
    </xf>
    <xf numFmtId="183" fontId="9" fillId="0" borderId="189" xfId="3" applyNumberFormat="1" applyFont="1" applyFill="1" applyBorder="1" applyAlignment="1">
      <alignment horizontal="center" vertical="center" wrapText="1"/>
    </xf>
    <xf numFmtId="3" fontId="9" fillId="0" borderId="191" xfId="3" applyNumberFormat="1" applyFont="1" applyFill="1" applyBorder="1" applyAlignment="1">
      <alignment horizontal="center" vertical="center"/>
    </xf>
    <xf numFmtId="179" fontId="9" fillId="3" borderId="162" xfId="3" applyNumberFormat="1" applyFont="1" applyFill="1" applyBorder="1" applyAlignment="1" applyProtection="1">
      <alignment horizontal="center" vertical="center"/>
      <protection locked="0"/>
    </xf>
    <xf numFmtId="3" fontId="9" fillId="0" borderId="172" xfId="3" applyNumberFormat="1" applyFont="1" applyFill="1" applyBorder="1" applyAlignment="1" applyProtection="1">
      <alignment horizontal="center" vertical="center" wrapText="1"/>
    </xf>
    <xf numFmtId="1" fontId="9" fillId="0" borderId="189" xfId="3" applyNumberFormat="1" applyFont="1" applyBorder="1" applyAlignment="1" applyProtection="1">
      <alignment horizontal="center" vertical="center"/>
    </xf>
    <xf numFmtId="1" fontId="9" fillId="0" borderId="176" xfId="3" applyNumberFormat="1" applyFont="1" applyBorder="1" applyAlignment="1" applyProtection="1">
      <alignment vertical="center"/>
    </xf>
    <xf numFmtId="176" fontId="9" fillId="3" borderId="258" xfId="3" applyNumberFormat="1" applyFont="1" applyFill="1" applyBorder="1" applyAlignment="1">
      <alignment vertical="center"/>
    </xf>
    <xf numFmtId="183" fontId="9" fillId="0" borderId="230" xfId="3" applyNumberFormat="1" applyFont="1" applyFill="1" applyBorder="1" applyAlignment="1">
      <alignment vertical="center" wrapText="1"/>
    </xf>
    <xf numFmtId="176" fontId="9" fillId="3" borderId="230" xfId="3" applyNumberFormat="1" applyFont="1" applyFill="1" applyBorder="1" applyAlignment="1">
      <alignment vertical="center" wrapText="1"/>
    </xf>
    <xf numFmtId="179" fontId="9" fillId="3" borderId="231" xfId="3" applyNumberFormat="1" applyFont="1" applyFill="1" applyBorder="1" applyAlignment="1" applyProtection="1">
      <alignment vertical="center"/>
      <protection locked="0"/>
    </xf>
    <xf numFmtId="176" fontId="9" fillId="3" borderId="230" xfId="3" applyNumberFormat="1" applyFont="1" applyFill="1" applyBorder="1" applyAlignment="1">
      <alignment horizontal="right" vertical="center"/>
    </xf>
    <xf numFmtId="176" fontId="9" fillId="0" borderId="113" xfId="3" applyNumberFormat="1" applyFont="1" applyFill="1" applyBorder="1" applyAlignment="1" applyProtection="1">
      <alignment horizontal="center" vertical="center"/>
    </xf>
    <xf numFmtId="177" fontId="10" fillId="3" borderId="16" xfId="0" applyNumberFormat="1" applyFont="1" applyFill="1" applyBorder="1" applyAlignment="1" applyProtection="1">
      <alignment horizontal="center" vertical="center"/>
    </xf>
    <xf numFmtId="180" fontId="10" fillId="3" borderId="62" xfId="0" applyNumberFormat="1" applyFont="1" applyFill="1" applyBorder="1" applyAlignment="1" applyProtection="1">
      <alignment horizontal="center" vertical="center"/>
    </xf>
    <xf numFmtId="180" fontId="10" fillId="3" borderId="37" xfId="0" applyNumberFormat="1" applyFont="1" applyFill="1" applyBorder="1" applyAlignment="1" applyProtection="1">
      <alignment horizontal="center" vertical="center"/>
    </xf>
    <xf numFmtId="180" fontId="10" fillId="3" borderId="39" xfId="0" applyNumberFormat="1" applyFont="1" applyFill="1" applyBorder="1" applyAlignment="1" applyProtection="1">
      <alignment horizontal="center" vertical="center"/>
    </xf>
    <xf numFmtId="178" fontId="10" fillId="3" borderId="44" xfId="0" applyNumberFormat="1" applyFont="1" applyFill="1" applyBorder="1" applyAlignment="1" applyProtection="1">
      <alignment horizontal="center" vertical="center"/>
    </xf>
    <xf numFmtId="179" fontId="10" fillId="3" borderId="44" xfId="0" applyNumberFormat="1" applyFont="1" applyFill="1" applyBorder="1" applyAlignment="1" applyProtection="1">
      <alignment horizontal="center" vertical="center"/>
    </xf>
    <xf numFmtId="3" fontId="10" fillId="3" borderId="44" xfId="0" applyNumberFormat="1" applyFont="1" applyFill="1" applyBorder="1" applyAlignment="1" applyProtection="1">
      <alignment horizontal="center" vertical="center"/>
    </xf>
    <xf numFmtId="180" fontId="10" fillId="3" borderId="44" xfId="0" applyNumberFormat="1" applyFont="1" applyFill="1" applyBorder="1" applyAlignment="1" applyProtection="1">
      <alignment horizontal="center" vertical="center"/>
    </xf>
    <xf numFmtId="180" fontId="10" fillId="3" borderId="45" xfId="0" applyNumberFormat="1" applyFont="1" applyFill="1" applyBorder="1" applyAlignment="1" applyProtection="1">
      <alignment horizontal="center" vertical="center"/>
    </xf>
    <xf numFmtId="178" fontId="10" fillId="3" borderId="37" xfId="0" applyNumberFormat="1" applyFont="1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center" vertical="center"/>
    </xf>
    <xf numFmtId="1" fontId="10" fillId="0" borderId="28" xfId="3" applyNumberFormat="1" applyFont="1" applyBorder="1" applyAlignment="1" applyProtection="1">
      <alignment horizontal="center" vertical="center" wrapText="1"/>
    </xf>
    <xf numFmtId="183" fontId="9" fillId="0" borderId="28" xfId="3" applyNumberFormat="1" applyFont="1" applyFill="1" applyBorder="1" applyAlignment="1">
      <alignment horizontal="center" vertical="center"/>
    </xf>
    <xf numFmtId="176" fontId="9" fillId="3" borderId="28" xfId="3" applyNumberFormat="1" applyFont="1" applyFill="1" applyBorder="1" applyAlignment="1">
      <alignment horizontal="center" vertical="center"/>
    </xf>
    <xf numFmtId="179" fontId="9" fillId="3" borderId="25" xfId="3" applyNumberFormat="1" applyFont="1" applyFill="1" applyBorder="1" applyAlignment="1" applyProtection="1">
      <alignment horizontal="center" vertical="center"/>
      <protection locked="0"/>
    </xf>
    <xf numFmtId="1" fontId="9" fillId="0" borderId="28" xfId="3" applyNumberFormat="1" applyFont="1" applyBorder="1" applyAlignment="1" applyProtection="1">
      <alignment horizontal="center" vertical="center"/>
    </xf>
    <xf numFmtId="183" fontId="9" fillId="0" borderId="28" xfId="3" applyNumberFormat="1" applyFont="1" applyFill="1" applyBorder="1" applyAlignment="1">
      <alignment horizontal="center" vertical="center" wrapText="1"/>
    </xf>
    <xf numFmtId="3" fontId="9" fillId="0" borderId="176" xfId="3" applyNumberFormat="1" applyFont="1" applyFill="1" applyBorder="1" applyAlignment="1">
      <alignment horizontal="center" vertical="center"/>
    </xf>
    <xf numFmtId="179" fontId="9" fillId="3" borderId="175" xfId="3" applyNumberFormat="1" applyFont="1" applyFill="1" applyBorder="1" applyAlignment="1" applyProtection="1">
      <alignment horizontal="center" vertical="center"/>
      <protection locked="0"/>
    </xf>
    <xf numFmtId="176" fontId="9" fillId="3" borderId="258" xfId="3" applyNumberFormat="1" applyFont="1" applyFill="1" applyBorder="1" applyAlignment="1" applyProtection="1">
      <alignment vertical="center"/>
      <protection locked="0"/>
    </xf>
    <xf numFmtId="1" fontId="9" fillId="0" borderId="176" xfId="3" applyNumberFormat="1" applyFont="1" applyBorder="1" applyAlignment="1" applyProtection="1">
      <alignment horizontal="right" vertical="center"/>
    </xf>
    <xf numFmtId="183" fontId="9" fillId="0" borderId="158" xfId="3" applyNumberFormat="1" applyFont="1" applyFill="1" applyBorder="1" applyAlignment="1">
      <alignment vertical="center"/>
    </xf>
    <xf numFmtId="3" fontId="9" fillId="2" borderId="25" xfId="3" applyNumberFormat="1" applyFont="1" applyFill="1" applyBorder="1" applyAlignment="1">
      <alignment vertical="center"/>
    </xf>
    <xf numFmtId="0" fontId="10" fillId="0" borderId="189" xfId="3" applyNumberFormat="1" applyFont="1" applyBorder="1" applyAlignment="1">
      <alignment horizontal="center" vertical="center"/>
    </xf>
    <xf numFmtId="0" fontId="9" fillId="2" borderId="189" xfId="3" applyNumberFormat="1" applyFont="1" applyFill="1" applyBorder="1" applyAlignment="1">
      <alignment horizontal="center" vertical="center"/>
    </xf>
    <xf numFmtId="3" fontId="9" fillId="2" borderId="189" xfId="3" applyNumberFormat="1" applyFont="1" applyFill="1" applyBorder="1" applyAlignment="1">
      <alignment horizontal="right" vertical="center"/>
    </xf>
    <xf numFmtId="183" fontId="9" fillId="0" borderId="189" xfId="3" applyNumberFormat="1" applyFont="1" applyFill="1" applyBorder="1" applyAlignment="1">
      <alignment horizontal="right" vertical="center"/>
    </xf>
    <xf numFmtId="1" fontId="10" fillId="0" borderId="191" xfId="3" applyNumberFormat="1" applyFont="1" applyBorder="1" applyAlignment="1" applyProtection="1">
      <alignment horizontal="center" vertical="center"/>
    </xf>
    <xf numFmtId="3" fontId="9" fillId="2" borderId="259" xfId="3" applyNumberFormat="1" applyFont="1" applyFill="1" applyBorder="1" applyAlignment="1">
      <alignment horizontal="right" vertical="center"/>
    </xf>
    <xf numFmtId="1" fontId="9" fillId="0" borderId="125" xfId="3" applyNumberFormat="1" applyFont="1" applyFill="1" applyBorder="1" applyAlignment="1" applyProtection="1">
      <alignment horizontal="center" vertical="center"/>
    </xf>
    <xf numFmtId="3" fontId="9" fillId="0" borderId="260" xfId="3" applyNumberFormat="1" applyFont="1" applyFill="1" applyBorder="1" applyAlignment="1" applyProtection="1">
      <alignment horizontal="center" vertical="center"/>
      <protection locked="0"/>
    </xf>
    <xf numFmtId="179" fontId="9" fillId="3" borderId="113" xfId="3" applyNumberFormat="1" applyFont="1" applyFill="1" applyBorder="1" applyAlignment="1" applyProtection="1">
      <alignment horizontal="center" vertical="center"/>
    </xf>
    <xf numFmtId="178" fontId="10" fillId="3" borderId="4" xfId="0" applyNumberFormat="1" applyFont="1" applyFill="1" applyBorder="1" applyAlignment="1" applyProtection="1">
      <alignment vertical="center"/>
      <protection locked="0"/>
    </xf>
    <xf numFmtId="178" fontId="10" fillId="3" borderId="44" xfId="0" applyNumberFormat="1" applyFont="1" applyFill="1" applyBorder="1" applyAlignment="1" applyProtection="1">
      <alignment vertical="center"/>
      <protection locked="0"/>
    </xf>
    <xf numFmtId="178" fontId="10" fillId="3" borderId="54" xfId="0" applyNumberFormat="1" applyFont="1" applyFill="1" applyBorder="1" applyAlignment="1" applyProtection="1">
      <alignment vertical="center"/>
      <protection locked="0"/>
    </xf>
    <xf numFmtId="178" fontId="10" fillId="3" borderId="37" xfId="0" applyNumberFormat="1" applyFont="1" applyFill="1" applyBorder="1" applyAlignment="1" applyProtection="1">
      <alignment vertical="center"/>
      <protection locked="0"/>
    </xf>
    <xf numFmtId="178" fontId="10" fillId="3" borderId="16" xfId="0" applyNumberFormat="1" applyFont="1" applyFill="1" applyBorder="1" applyAlignment="1" applyProtection="1">
      <alignment vertical="center"/>
      <protection locked="0"/>
    </xf>
    <xf numFmtId="178" fontId="10" fillId="3" borderId="62" xfId="0" applyNumberFormat="1" applyFont="1" applyFill="1" applyBorder="1" applyAlignment="1" applyProtection="1">
      <alignment vertical="center"/>
      <protection locked="0"/>
    </xf>
    <xf numFmtId="178" fontId="10" fillId="3" borderId="30" xfId="0" applyNumberFormat="1" applyFont="1" applyFill="1" applyBorder="1" applyAlignment="1" applyProtection="1">
      <alignment vertical="center"/>
      <protection locked="0"/>
    </xf>
    <xf numFmtId="178" fontId="10" fillId="3" borderId="4" xfId="0" applyNumberFormat="1" applyFont="1" applyFill="1" applyBorder="1" applyAlignment="1" applyProtection="1">
      <alignment horizontal="right" vertical="center"/>
      <protection locked="0"/>
    </xf>
    <xf numFmtId="178" fontId="10" fillId="3" borderId="44" xfId="0" applyNumberFormat="1" applyFont="1" applyFill="1" applyBorder="1" applyAlignment="1" applyProtection="1">
      <alignment horizontal="right" vertical="center"/>
      <protection locked="0"/>
    </xf>
    <xf numFmtId="178" fontId="10" fillId="3" borderId="16" xfId="0" applyNumberFormat="1" applyFont="1" applyFill="1" applyBorder="1" applyAlignment="1" applyProtection="1">
      <alignment horizontal="right" vertical="center"/>
    </xf>
    <xf numFmtId="178" fontId="10" fillId="3" borderId="54" xfId="0" applyNumberFormat="1" applyFont="1" applyFill="1" applyBorder="1" applyAlignment="1" applyProtection="1">
      <alignment horizontal="right" vertical="center"/>
      <protection locked="0"/>
    </xf>
    <xf numFmtId="178" fontId="10" fillId="3" borderId="37" xfId="0" applyNumberFormat="1" applyFont="1" applyFill="1" applyBorder="1" applyAlignment="1" applyProtection="1">
      <alignment horizontal="right" vertical="center"/>
      <protection locked="0"/>
    </xf>
    <xf numFmtId="178" fontId="10" fillId="3" borderId="37" xfId="0" applyNumberFormat="1" applyFont="1" applyFill="1" applyBorder="1" applyAlignment="1" applyProtection="1">
      <alignment horizontal="right" vertical="center"/>
    </xf>
    <xf numFmtId="178" fontId="10" fillId="3" borderId="16" xfId="0" applyNumberFormat="1" applyFont="1" applyFill="1" applyBorder="1" applyAlignment="1" applyProtection="1">
      <alignment horizontal="right" vertical="center"/>
      <protection locked="0"/>
    </xf>
    <xf numFmtId="178" fontId="10" fillId="3" borderId="62" xfId="0" applyNumberFormat="1" applyFont="1" applyFill="1" applyBorder="1" applyAlignment="1" applyProtection="1">
      <alignment horizontal="right" vertical="center"/>
      <protection locked="0"/>
    </xf>
    <xf numFmtId="178" fontId="10" fillId="3" borderId="30" xfId="0" applyNumberFormat="1" applyFont="1" applyFill="1" applyBorder="1" applyAlignment="1" applyProtection="1">
      <alignment horizontal="right" vertical="center"/>
      <protection locked="0"/>
    </xf>
    <xf numFmtId="178" fontId="10" fillId="3" borderId="30" xfId="0" applyNumberFormat="1" applyFont="1" applyFill="1" applyBorder="1" applyAlignment="1" applyProtection="1">
      <alignment horizontal="right" vertical="center"/>
    </xf>
    <xf numFmtId="178" fontId="10" fillId="3" borderId="79" xfId="0" applyNumberFormat="1" applyFont="1" applyFill="1" applyBorder="1" applyAlignment="1" applyProtection="1">
      <alignment horizontal="right" vertical="center"/>
    </xf>
    <xf numFmtId="176" fontId="10" fillId="3" borderId="50" xfId="0" applyNumberFormat="1" applyFont="1" applyFill="1" applyBorder="1" applyAlignment="1" applyProtection="1">
      <alignment vertical="center"/>
    </xf>
    <xf numFmtId="176" fontId="10" fillId="3" borderId="56" xfId="0" applyNumberFormat="1" applyFont="1" applyFill="1" applyBorder="1" applyAlignment="1" applyProtection="1">
      <alignment vertical="center"/>
    </xf>
    <xf numFmtId="176" fontId="10" fillId="3" borderId="39" xfId="0" applyNumberFormat="1" applyFont="1" applyFill="1" applyBorder="1" applyAlignment="1" applyProtection="1">
      <alignment vertical="center"/>
    </xf>
    <xf numFmtId="176" fontId="10" fillId="3" borderId="45" xfId="0" applyNumberFormat="1" applyFont="1" applyFill="1" applyBorder="1" applyAlignment="1" applyProtection="1">
      <alignment vertical="center"/>
    </xf>
    <xf numFmtId="176" fontId="10" fillId="3" borderId="41" xfId="0" applyNumberFormat="1" applyFont="1" applyFill="1" applyBorder="1" applyAlignment="1" applyProtection="1">
      <alignment vertical="center"/>
    </xf>
    <xf numFmtId="176" fontId="10" fillId="3" borderId="75" xfId="0" applyNumberFormat="1" applyFont="1" applyFill="1" applyBorder="1" applyAlignment="1" applyProtection="1">
      <alignment vertical="center"/>
    </xf>
    <xf numFmtId="176" fontId="10" fillId="3" borderId="80" xfId="0" applyNumberFormat="1" applyFont="1" applyFill="1" applyBorder="1" applyAlignment="1" applyProtection="1">
      <alignment vertical="center"/>
    </xf>
    <xf numFmtId="176" fontId="10" fillId="3" borderId="40" xfId="0" applyNumberFormat="1" applyFont="1" applyFill="1" applyBorder="1" applyAlignment="1" applyProtection="1">
      <alignment vertical="center"/>
    </xf>
    <xf numFmtId="178" fontId="10" fillId="3" borderId="44" xfId="0" applyNumberFormat="1" applyFont="1" applyFill="1" applyBorder="1" applyAlignment="1" applyProtection="1">
      <alignment horizontal="center" vertical="center"/>
      <protection locked="0"/>
    </xf>
    <xf numFmtId="176" fontId="10" fillId="3" borderId="45" xfId="0" applyNumberFormat="1" applyFont="1" applyFill="1" applyBorder="1" applyAlignment="1" applyProtection="1">
      <alignment horizontal="center" vertical="center"/>
    </xf>
    <xf numFmtId="178" fontId="10" fillId="3" borderId="261" xfId="2" applyNumberFormat="1" applyFont="1" applyFill="1" applyBorder="1" applyAlignment="1">
      <alignment horizontal="right" vertical="center"/>
    </xf>
    <xf numFmtId="178" fontId="10" fillId="3" borderId="262" xfId="2" applyNumberFormat="1" applyFont="1" applyFill="1" applyBorder="1" applyAlignment="1">
      <alignment horizontal="right" vertical="center"/>
    </xf>
    <xf numFmtId="178" fontId="10" fillId="3" borderId="263" xfId="2" applyNumberFormat="1" applyFont="1" applyFill="1" applyBorder="1" applyAlignment="1">
      <alignment horizontal="right" vertical="center"/>
    </xf>
    <xf numFmtId="178" fontId="10" fillId="3" borderId="264" xfId="2" applyNumberFormat="1" applyFont="1" applyFill="1" applyBorder="1" applyAlignment="1">
      <alignment horizontal="right" vertical="center"/>
    </xf>
    <xf numFmtId="178" fontId="10" fillId="3" borderId="265" xfId="2" applyNumberFormat="1" applyFont="1" applyFill="1" applyBorder="1" applyAlignment="1">
      <alignment horizontal="right" vertical="center"/>
    </xf>
    <xf numFmtId="178" fontId="10" fillId="3" borderId="93" xfId="2" applyNumberFormat="1" applyFont="1" applyFill="1" applyBorder="1" applyAlignment="1">
      <alignment horizontal="right" vertical="center"/>
    </xf>
    <xf numFmtId="178" fontId="10" fillId="3" borderId="266" xfId="2" applyNumberFormat="1" applyFont="1" applyFill="1" applyBorder="1" applyAlignment="1">
      <alignment horizontal="right" vertical="center"/>
    </xf>
    <xf numFmtId="178" fontId="10" fillId="3" borderId="267" xfId="2" applyNumberFormat="1" applyFont="1" applyFill="1" applyBorder="1" applyAlignment="1">
      <alignment horizontal="right" vertical="center"/>
    </xf>
    <xf numFmtId="178" fontId="10" fillId="3" borderId="45" xfId="2" applyNumberFormat="1" applyFont="1" applyFill="1" applyBorder="1" applyAlignment="1">
      <alignment horizontal="right" vertical="center"/>
    </xf>
    <xf numFmtId="178" fontId="10" fillId="3" borderId="50" xfId="2" applyNumberFormat="1" applyFont="1" applyFill="1" applyBorder="1" applyAlignment="1">
      <alignment horizontal="right" vertical="center"/>
    </xf>
    <xf numFmtId="178" fontId="10" fillId="3" borderId="268" xfId="2" applyNumberFormat="1" applyFont="1" applyFill="1" applyBorder="1" applyAlignment="1">
      <alignment horizontal="right" vertical="center"/>
    </xf>
    <xf numFmtId="178" fontId="10" fillId="3" borderId="269" xfId="2" applyNumberFormat="1" applyFont="1" applyFill="1" applyBorder="1" applyAlignment="1">
      <alignment horizontal="right" vertical="center"/>
    </xf>
    <xf numFmtId="178" fontId="10" fillId="3" borderId="181" xfId="2" applyNumberFormat="1" applyFont="1" applyFill="1" applyBorder="1" applyAlignment="1">
      <alignment horizontal="right" vertical="center"/>
    </xf>
    <xf numFmtId="178" fontId="10" fillId="3" borderId="270" xfId="2" applyNumberFormat="1" applyFont="1" applyFill="1" applyBorder="1" applyAlignment="1">
      <alignment horizontal="right" vertical="center"/>
    </xf>
    <xf numFmtId="0" fontId="6" fillId="2" borderId="94" xfId="0" applyNumberFormat="1" applyFont="1" applyFill="1" applyBorder="1" applyAlignment="1" applyProtection="1">
      <alignment horizontal="center" vertical="center" shrinkToFit="1"/>
    </xf>
    <xf numFmtId="0" fontId="6" fillId="2" borderId="51" xfId="0" applyNumberFormat="1" applyFont="1" applyFill="1" applyBorder="1" applyAlignment="1" applyProtection="1">
      <alignment horizontal="center" vertical="center" shrinkToFit="1"/>
    </xf>
    <xf numFmtId="0" fontId="6" fillId="2" borderId="100" xfId="0" applyNumberFormat="1" applyFont="1" applyFill="1" applyBorder="1" applyAlignment="1" applyProtection="1">
      <alignment horizontal="center" vertical="center" shrinkToFit="1"/>
    </xf>
    <xf numFmtId="0" fontId="6" fillId="2" borderId="106" xfId="0" applyNumberFormat="1" applyFont="1" applyFill="1" applyBorder="1" applyAlignment="1" applyProtection="1">
      <alignment horizontal="center" vertical="center" shrinkToFit="1"/>
    </xf>
    <xf numFmtId="0" fontId="6" fillId="2" borderId="64" xfId="0" applyNumberFormat="1" applyFont="1" applyFill="1" applyBorder="1" applyAlignment="1" applyProtection="1">
      <alignment horizontal="center" vertical="center" shrinkToFit="1"/>
    </xf>
    <xf numFmtId="0" fontId="6" fillId="2" borderId="35" xfId="0" applyNumberFormat="1" applyFont="1" applyFill="1" applyBorder="1" applyAlignment="1" applyProtection="1">
      <alignment horizontal="center" vertical="center" shrinkToFit="1"/>
    </xf>
    <xf numFmtId="0" fontId="6" fillId="2" borderId="42" xfId="0" applyNumberFormat="1" applyFont="1" applyFill="1" applyBorder="1" applyAlignment="1" applyProtection="1">
      <alignment horizontal="center" vertical="center" shrinkToFit="1"/>
    </xf>
    <xf numFmtId="0" fontId="6" fillId="2" borderId="52" xfId="0" applyNumberFormat="1" applyFont="1" applyFill="1" applyBorder="1" applyAlignment="1" applyProtection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18" xfId="0" applyNumberFormat="1" applyFont="1" applyBorder="1" applyAlignment="1">
      <alignment horizontal="center" vertical="center" shrinkToFit="1"/>
    </xf>
    <xf numFmtId="0" fontId="6" fillId="2" borderId="8" xfId="0" applyNumberFormat="1" applyFont="1" applyFill="1" applyBorder="1" applyAlignment="1" applyProtection="1">
      <alignment horizontal="center" vertical="center" shrinkToFit="1"/>
    </xf>
    <xf numFmtId="0" fontId="6" fillId="2" borderId="46" xfId="0" applyNumberFormat="1" applyFont="1" applyFill="1" applyBorder="1" applyAlignment="1" applyProtection="1">
      <alignment horizontal="center" vertical="center" shrinkToFit="1"/>
    </xf>
    <xf numFmtId="0" fontId="6" fillId="2" borderId="47" xfId="0" applyNumberFormat="1" applyFont="1" applyFill="1" applyBorder="1" applyAlignment="1" applyProtection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shrinkToFit="1"/>
    </xf>
    <xf numFmtId="0" fontId="6" fillId="2" borderId="57" xfId="0" applyNumberFormat="1" applyFont="1" applyFill="1" applyBorder="1" applyAlignment="1" applyProtection="1">
      <alignment horizontal="center" vertical="center" shrinkToFit="1"/>
    </xf>
    <xf numFmtId="0" fontId="6" fillId="0" borderId="46" xfId="0" applyNumberFormat="1" applyFont="1" applyFill="1" applyBorder="1" applyAlignment="1">
      <alignment horizontal="center" vertical="center" shrinkToFit="1"/>
    </xf>
    <xf numFmtId="0" fontId="6" fillId="2" borderId="58" xfId="0" applyNumberFormat="1" applyFont="1" applyFill="1" applyBorder="1" applyAlignment="1" applyProtection="1">
      <alignment horizontal="center" vertical="center" shrinkToFit="1"/>
    </xf>
    <xf numFmtId="0" fontId="6" fillId="0" borderId="59" xfId="0" applyNumberFormat="1" applyFont="1" applyBorder="1" applyAlignment="1">
      <alignment horizontal="center" vertical="center" shrinkToFit="1"/>
    </xf>
    <xf numFmtId="0" fontId="6" fillId="2" borderId="65" xfId="0" applyNumberFormat="1" applyFont="1" applyFill="1" applyBorder="1" applyAlignment="1" applyProtection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2" borderId="66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67" xfId="0" applyNumberFormat="1" applyFont="1" applyFill="1" applyBorder="1" applyAlignment="1" applyProtection="1">
      <alignment horizontal="center" vertical="center" shrinkToFit="1"/>
    </xf>
    <xf numFmtId="0" fontId="6" fillId="2" borderId="68" xfId="0" applyNumberFormat="1" applyFont="1" applyFill="1" applyBorder="1" applyAlignment="1" applyProtection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6" fillId="0" borderId="57" xfId="0" applyNumberFormat="1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6" fillId="0" borderId="83" xfId="0" applyNumberFormat="1" applyFont="1" applyBorder="1" applyAlignment="1">
      <alignment horizontal="center" vertical="center" shrinkToFit="1"/>
    </xf>
    <xf numFmtId="0" fontId="8" fillId="2" borderId="121" xfId="0" applyNumberFormat="1" applyFont="1" applyFill="1" applyBorder="1" applyAlignment="1">
      <alignment horizontal="center" vertical="center" shrinkToFit="1"/>
    </xf>
    <xf numFmtId="0" fontId="8" fillId="2" borderId="124" xfId="0" applyNumberFormat="1" applyFont="1" applyFill="1" applyBorder="1" applyAlignment="1">
      <alignment horizontal="center" vertical="center" shrinkToFit="1"/>
    </xf>
    <xf numFmtId="0" fontId="6" fillId="2" borderId="136" xfId="0" applyNumberFormat="1" applyFont="1" applyFill="1" applyBorder="1" applyAlignment="1" applyProtection="1">
      <alignment horizontal="center" vertical="center" shrinkToFit="1"/>
    </xf>
    <xf numFmtId="0" fontId="8" fillId="2" borderId="2" xfId="0" applyNumberFormat="1" applyFont="1" applyFill="1" applyBorder="1" applyAlignment="1">
      <alignment shrinkToFit="1"/>
    </xf>
    <xf numFmtId="0" fontId="10" fillId="2" borderId="12" xfId="0" applyNumberFormat="1" applyFont="1" applyFill="1" applyBorder="1" applyAlignment="1">
      <alignment shrinkToFit="1"/>
    </xf>
    <xf numFmtId="0" fontId="6" fillId="2" borderId="35" xfId="0" applyNumberFormat="1" applyFont="1" applyFill="1" applyBorder="1" applyAlignment="1">
      <alignment horizontal="center" vertical="center" shrinkToFit="1"/>
    </xf>
    <xf numFmtId="0" fontId="6" fillId="2" borderId="42" xfId="0" applyNumberFormat="1" applyFont="1" applyFill="1" applyBorder="1" applyAlignment="1">
      <alignment horizontal="center" vertical="center" shrinkToFit="1"/>
    </xf>
    <xf numFmtId="0" fontId="6" fillId="2" borderId="48" xfId="0" applyNumberFormat="1" applyFont="1" applyFill="1" applyBorder="1" applyAlignment="1">
      <alignment horizontal="center" vertical="center" shrinkToFit="1"/>
    </xf>
    <xf numFmtId="0" fontId="6" fillId="2" borderId="52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0" borderId="42" xfId="0" applyNumberFormat="1" applyFont="1" applyFill="1" applyBorder="1" applyAlignment="1">
      <alignment horizontal="center" vertical="center" shrinkToFit="1"/>
    </xf>
    <xf numFmtId="0" fontId="6" fillId="2" borderId="26" xfId="0" applyNumberFormat="1" applyFont="1" applyFill="1" applyBorder="1" applyAlignment="1">
      <alignment horizontal="center" vertical="center" shrinkToFit="1"/>
    </xf>
    <xf numFmtId="0" fontId="6" fillId="2" borderId="77" xfId="0" applyNumberFormat="1" applyFont="1" applyFill="1" applyBorder="1" applyAlignment="1">
      <alignment horizontal="center" vertical="center" shrinkToFit="1"/>
    </xf>
    <xf numFmtId="38" fontId="10" fillId="2" borderId="94" xfId="1" applyFont="1" applyFill="1" applyBorder="1" applyAlignment="1">
      <alignment vertical="center"/>
    </xf>
    <xf numFmtId="38" fontId="10" fillId="2" borderId="37" xfId="1" applyFont="1" applyFill="1" applyBorder="1" applyAlignment="1">
      <alignment vertical="center"/>
    </xf>
    <xf numFmtId="180" fontId="10" fillId="3" borderId="37" xfId="0" applyNumberFormat="1" applyFont="1" applyFill="1" applyBorder="1" applyAlignment="1">
      <alignment vertical="center"/>
    </xf>
    <xf numFmtId="3" fontId="10" fillId="0" borderId="44" xfId="0" applyNumberFormat="1" applyFont="1" applyFill="1" applyBorder="1" applyAlignment="1">
      <alignment vertical="center"/>
    </xf>
    <xf numFmtId="2" fontId="10" fillId="3" borderId="37" xfId="0" applyNumberFormat="1" applyFont="1" applyFill="1" applyBorder="1" applyAlignment="1">
      <alignment vertical="center"/>
    </xf>
    <xf numFmtId="38" fontId="10" fillId="2" borderId="51" xfId="1" applyFont="1" applyFill="1" applyBorder="1" applyAlignment="1">
      <alignment vertical="center"/>
    </xf>
    <xf numFmtId="38" fontId="10" fillId="2" borderId="44" xfId="1" applyFont="1" applyFill="1" applyBorder="1" applyAlignment="1">
      <alignment vertical="center"/>
    </xf>
    <xf numFmtId="180" fontId="10" fillId="3" borderId="44" xfId="0" applyNumberFormat="1" applyFont="1" applyFill="1" applyBorder="1" applyAlignment="1">
      <alignment vertical="center"/>
    </xf>
    <xf numFmtId="2" fontId="10" fillId="3" borderId="44" xfId="0" applyNumberFormat="1" applyFont="1" applyFill="1" applyBorder="1" applyAlignment="1">
      <alignment vertical="center"/>
    </xf>
    <xf numFmtId="38" fontId="10" fillId="0" borderId="51" xfId="1" applyFont="1" applyBorder="1" applyAlignment="1">
      <alignment vertical="center"/>
    </xf>
    <xf numFmtId="38" fontId="10" fillId="0" borderId="44" xfId="1" applyFont="1" applyBorder="1" applyAlignment="1">
      <alignment vertical="center"/>
    </xf>
    <xf numFmtId="180" fontId="10" fillId="3" borderId="16" xfId="0" applyNumberFormat="1" applyFont="1" applyFill="1" applyBorder="1" applyAlignment="1">
      <alignment vertical="center"/>
    </xf>
    <xf numFmtId="38" fontId="10" fillId="0" borderId="16" xfId="1" applyFont="1" applyBorder="1" applyAlignment="1">
      <alignment vertical="center"/>
    </xf>
    <xf numFmtId="2" fontId="10" fillId="3" borderId="16" xfId="0" applyNumberFormat="1" applyFont="1" applyFill="1" applyBorder="1" applyAlignment="1">
      <alignment vertical="center"/>
    </xf>
    <xf numFmtId="38" fontId="10" fillId="2" borderId="100" xfId="1" applyFont="1" applyFill="1" applyBorder="1" applyAlignment="1">
      <alignment vertical="center"/>
    </xf>
    <xf numFmtId="38" fontId="10" fillId="2" borderId="54" xfId="1" applyFont="1" applyFill="1" applyBorder="1" applyAlignment="1">
      <alignment vertical="center"/>
    </xf>
    <xf numFmtId="180" fontId="10" fillId="3" borderId="54" xfId="0" applyNumberFormat="1" applyFont="1" applyFill="1" applyBorder="1" applyAlignment="1">
      <alignment vertical="center"/>
    </xf>
    <xf numFmtId="3" fontId="10" fillId="0" borderId="54" xfId="0" applyNumberFormat="1" applyFont="1" applyFill="1" applyBorder="1" applyAlignment="1">
      <alignment vertical="center"/>
    </xf>
    <xf numFmtId="2" fontId="10" fillId="3" borderId="54" xfId="0" applyNumberFormat="1" applyFont="1" applyFill="1" applyBorder="1" applyAlignment="1">
      <alignment vertical="center"/>
    </xf>
    <xf numFmtId="38" fontId="10" fillId="2" borderId="76" xfId="1" applyFont="1" applyFill="1" applyBorder="1" applyAlignment="1">
      <alignment vertical="center"/>
    </xf>
    <xf numFmtId="38" fontId="10" fillId="2" borderId="30" xfId="1" applyFont="1" applyFill="1" applyBorder="1" applyAlignment="1">
      <alignment vertical="center"/>
    </xf>
    <xf numFmtId="38" fontId="10" fillId="0" borderId="62" xfId="1" applyFont="1" applyBorder="1" applyAlignment="1">
      <alignment vertical="center"/>
    </xf>
    <xf numFmtId="180" fontId="10" fillId="3" borderId="62" xfId="0" applyNumberFormat="1" applyFont="1" applyFill="1" applyBorder="1" applyAlignment="1">
      <alignment vertical="center"/>
    </xf>
    <xf numFmtId="3" fontId="10" fillId="0" borderId="62" xfId="0" applyNumberFormat="1" applyFont="1" applyFill="1" applyBorder="1" applyAlignment="1">
      <alignment vertical="center"/>
    </xf>
    <xf numFmtId="2" fontId="10" fillId="3" borderId="62" xfId="0" applyNumberFormat="1" applyFont="1" applyFill="1" applyBorder="1" applyAlignment="1">
      <alignment vertical="center"/>
    </xf>
    <xf numFmtId="0" fontId="10" fillId="2" borderId="44" xfId="1" applyNumberFormat="1" applyFont="1" applyFill="1" applyBorder="1" applyAlignment="1">
      <alignment vertical="center"/>
    </xf>
    <xf numFmtId="38" fontId="10" fillId="0" borderId="103" xfId="1" applyFont="1" applyBorder="1" applyAlignment="1">
      <alignment vertical="center"/>
    </xf>
    <xf numFmtId="38" fontId="10" fillId="0" borderId="96" xfId="1" applyFont="1" applyBorder="1" applyAlignment="1">
      <alignment vertical="center"/>
    </xf>
    <xf numFmtId="180" fontId="10" fillId="3" borderId="96" xfId="0" applyNumberFormat="1" applyFont="1" applyFill="1" applyBorder="1" applyAlignment="1">
      <alignment vertical="center"/>
    </xf>
    <xf numFmtId="3" fontId="10" fillId="0" borderId="96" xfId="0" applyNumberFormat="1" applyFont="1" applyFill="1" applyBorder="1" applyAlignment="1">
      <alignment vertical="center"/>
    </xf>
    <xf numFmtId="2" fontId="10" fillId="3" borderId="96" xfId="0" applyNumberFormat="1" applyFont="1" applyFill="1" applyBorder="1" applyAlignment="1">
      <alignment vertical="center"/>
    </xf>
    <xf numFmtId="38" fontId="10" fillId="2" borderId="105" xfId="1" applyFont="1" applyFill="1" applyBorder="1" applyAlignment="1">
      <alignment vertical="center"/>
    </xf>
    <xf numFmtId="180" fontId="10" fillId="3" borderId="43" xfId="0" applyNumberFormat="1" applyFont="1" applyFill="1" applyBorder="1" applyAlignment="1">
      <alignment vertical="center"/>
    </xf>
    <xf numFmtId="3" fontId="10" fillId="0" borderId="44" xfId="0" applyNumberFormat="1" applyFont="1" applyFill="1" applyBorder="1" applyAlignment="1">
      <alignment horizontal="right" vertical="center"/>
    </xf>
    <xf numFmtId="38" fontId="10" fillId="0" borderId="85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180" fontId="10" fillId="3" borderId="30" xfId="0" applyNumberFormat="1" applyFont="1" applyFill="1" applyBorder="1" applyAlignment="1">
      <alignment vertical="center"/>
    </xf>
    <xf numFmtId="3" fontId="10" fillId="0" borderId="30" xfId="0" applyNumberFormat="1" applyFont="1" applyFill="1" applyBorder="1" applyAlignment="1">
      <alignment vertical="center"/>
    </xf>
    <xf numFmtId="38" fontId="10" fillId="0" borderId="30" xfId="1" applyFont="1" applyBorder="1" applyAlignment="1">
      <alignment vertical="center"/>
    </xf>
    <xf numFmtId="2" fontId="10" fillId="3" borderId="30" xfId="0" applyNumberFormat="1" applyFont="1" applyFill="1" applyBorder="1" applyAlignment="1">
      <alignment vertical="center"/>
    </xf>
    <xf numFmtId="38" fontId="10" fillId="0" borderId="78" xfId="1" applyFont="1" applyBorder="1" applyAlignment="1">
      <alignment horizontal="right" vertical="center"/>
    </xf>
    <xf numFmtId="38" fontId="10" fillId="0" borderId="79" xfId="1" applyFont="1" applyBorder="1" applyAlignment="1">
      <alignment horizontal="right" vertical="center"/>
    </xf>
    <xf numFmtId="180" fontId="10" fillId="3" borderId="79" xfId="0" applyNumberFormat="1" applyFont="1" applyFill="1" applyBorder="1" applyAlignment="1">
      <alignment vertical="center"/>
    </xf>
    <xf numFmtId="3" fontId="10" fillId="0" borderId="79" xfId="0" applyNumberFormat="1" applyFont="1" applyFill="1" applyBorder="1" applyAlignment="1">
      <alignment vertical="center"/>
    </xf>
    <xf numFmtId="38" fontId="10" fillId="0" borderId="79" xfId="1" applyFont="1" applyBorder="1" applyAlignment="1">
      <alignment vertical="center"/>
    </xf>
    <xf numFmtId="2" fontId="10" fillId="3" borderId="79" xfId="0" applyNumberFormat="1" applyFont="1" applyFill="1" applyBorder="1" applyAlignment="1">
      <alignment vertical="center"/>
    </xf>
    <xf numFmtId="38" fontId="10" fillId="2" borderId="36" xfId="1" applyFont="1" applyFill="1" applyBorder="1" applyAlignment="1">
      <alignment vertical="center"/>
    </xf>
    <xf numFmtId="38" fontId="10" fillId="2" borderId="96" xfId="1" applyFont="1" applyFill="1" applyBorder="1" applyAlignment="1">
      <alignment vertical="center"/>
    </xf>
    <xf numFmtId="181" fontId="10" fillId="3" borderId="96" xfId="0" applyNumberFormat="1" applyFont="1" applyFill="1" applyBorder="1" applyAlignment="1">
      <alignment vertical="center"/>
    </xf>
    <xf numFmtId="181" fontId="10" fillId="3" borderId="11" xfId="0" applyNumberFormat="1" applyFont="1" applyFill="1" applyBorder="1" applyAlignment="1">
      <alignment vertical="center"/>
    </xf>
    <xf numFmtId="38" fontId="10" fillId="2" borderId="39" xfId="1" applyFont="1" applyFill="1" applyBorder="1" applyAlignment="1">
      <alignment vertical="center"/>
    </xf>
    <xf numFmtId="38" fontId="10" fillId="2" borderId="43" xfId="1" applyFont="1" applyFill="1" applyBorder="1" applyAlignment="1">
      <alignment vertical="center"/>
    </xf>
    <xf numFmtId="181" fontId="10" fillId="3" borderId="44" xfId="0" applyNumberFormat="1" applyFont="1" applyFill="1" applyBorder="1" applyAlignment="1">
      <alignment vertical="center"/>
    </xf>
    <xf numFmtId="181" fontId="10" fillId="3" borderId="45" xfId="0" applyNumberFormat="1" applyFont="1" applyFill="1" applyBorder="1" applyAlignment="1">
      <alignment vertical="center"/>
    </xf>
    <xf numFmtId="38" fontId="10" fillId="2" borderId="45" xfId="1" applyFont="1" applyFill="1" applyBorder="1" applyAlignment="1">
      <alignment vertical="center"/>
    </xf>
    <xf numFmtId="38" fontId="10" fillId="0" borderId="64" xfId="1" applyFont="1" applyBorder="1" applyAlignment="1">
      <alignment vertical="center"/>
    </xf>
    <xf numFmtId="38" fontId="10" fillId="0" borderId="49" xfId="1" applyFont="1" applyBorder="1" applyAlignment="1">
      <alignment horizontal="right" vertical="center"/>
    </xf>
    <xf numFmtId="38" fontId="10" fillId="0" borderId="16" xfId="1" applyFont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181" fontId="10" fillId="3" borderId="16" xfId="0" applyNumberFormat="1" applyFont="1" applyFill="1" applyBorder="1" applyAlignment="1">
      <alignment horizontal="center" vertical="center"/>
    </xf>
    <xf numFmtId="181" fontId="10" fillId="3" borderId="50" xfId="0" applyNumberFormat="1" applyFont="1" applyFill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38" fontId="10" fillId="2" borderId="53" xfId="1" applyFont="1" applyFill="1" applyBorder="1" applyAlignment="1">
      <alignment vertical="center"/>
    </xf>
    <xf numFmtId="181" fontId="10" fillId="3" borderId="54" xfId="0" applyNumberFormat="1" applyFont="1" applyFill="1" applyBorder="1" applyAlignment="1">
      <alignment vertical="center"/>
    </xf>
    <xf numFmtId="181" fontId="10" fillId="3" borderId="56" xfId="0" applyNumberFormat="1" applyFont="1" applyFill="1" applyBorder="1" applyAlignment="1">
      <alignment vertical="center"/>
    </xf>
    <xf numFmtId="38" fontId="10" fillId="2" borderId="56" xfId="1" applyFont="1" applyFill="1" applyBorder="1" applyAlignment="1">
      <alignment vertical="center"/>
    </xf>
    <xf numFmtId="38" fontId="10" fillId="2" borderId="62" xfId="1" applyFont="1" applyFill="1" applyBorder="1" applyAlignment="1">
      <alignment vertical="center"/>
    </xf>
    <xf numFmtId="181" fontId="10" fillId="3" borderId="62" xfId="0" applyNumberFormat="1" applyFont="1" applyFill="1" applyBorder="1" applyAlignment="1">
      <alignment vertical="center"/>
    </xf>
    <xf numFmtId="181" fontId="10" fillId="3" borderId="41" xfId="0" applyNumberFormat="1" applyFont="1" applyFill="1" applyBorder="1" applyAlignment="1">
      <alignment vertical="center"/>
    </xf>
    <xf numFmtId="38" fontId="10" fillId="0" borderId="43" xfId="1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0" borderId="94" xfId="1" applyFont="1" applyBorder="1" applyAlignment="1">
      <alignment vertical="center"/>
    </xf>
    <xf numFmtId="38" fontId="10" fillId="0" borderId="37" xfId="1" applyFont="1" applyBorder="1" applyAlignment="1">
      <alignment vertical="center"/>
    </xf>
    <xf numFmtId="38" fontId="10" fillId="0" borderId="36" xfId="1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181" fontId="10" fillId="3" borderId="37" xfId="0" applyNumberFormat="1" applyFont="1" applyFill="1" applyBorder="1" applyAlignment="1">
      <alignment horizontal="center" vertical="center"/>
    </xf>
    <xf numFmtId="181" fontId="10" fillId="3" borderId="39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 applyProtection="1">
      <alignment vertical="center"/>
      <protection locked="0"/>
    </xf>
    <xf numFmtId="38" fontId="10" fillId="0" borderId="45" xfId="1" applyFont="1" applyFill="1" applyBorder="1" applyAlignment="1">
      <alignment vertical="center"/>
    </xf>
    <xf numFmtId="38" fontId="10" fillId="0" borderId="94" xfId="1" applyFont="1" applyBorder="1" applyAlignment="1">
      <alignment horizontal="right" vertical="center"/>
    </xf>
    <xf numFmtId="38" fontId="10" fillId="0" borderId="37" xfId="1" applyFont="1" applyBorder="1" applyAlignment="1">
      <alignment horizontal="right" vertical="center"/>
    </xf>
    <xf numFmtId="38" fontId="10" fillId="0" borderId="37" xfId="1" applyFont="1" applyFill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2" borderId="106" xfId="1" applyFont="1" applyFill="1" applyBorder="1" applyAlignment="1">
      <alignment vertical="center"/>
    </xf>
    <xf numFmtId="38" fontId="10" fillId="2" borderId="61" xfId="1" applyFont="1" applyFill="1" applyBorder="1" applyAlignment="1">
      <alignment vertical="center"/>
    </xf>
    <xf numFmtId="38" fontId="10" fillId="2" borderId="60" xfId="1" applyFont="1" applyFill="1" applyBorder="1" applyAlignment="1">
      <alignment vertical="center"/>
    </xf>
    <xf numFmtId="38" fontId="10" fillId="0" borderId="85" xfId="1" applyFont="1" applyBorder="1" applyAlignment="1">
      <alignment vertical="center"/>
    </xf>
    <xf numFmtId="38" fontId="10" fillId="0" borderId="76" xfId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/>
    </xf>
    <xf numFmtId="181" fontId="10" fillId="3" borderId="30" xfId="0" applyNumberFormat="1" applyFont="1" applyFill="1" applyBorder="1" applyAlignment="1">
      <alignment horizontal="center" vertical="center"/>
    </xf>
    <xf numFmtId="181" fontId="10" fillId="3" borderId="34" xfId="0" applyNumberFormat="1" applyFont="1" applyFill="1" applyBorder="1" applyAlignment="1">
      <alignment horizontal="center" vertical="center"/>
    </xf>
    <xf numFmtId="38" fontId="10" fillId="0" borderId="78" xfId="1" applyFont="1" applyBorder="1" applyAlignment="1">
      <alignment vertical="center"/>
    </xf>
    <xf numFmtId="38" fontId="10" fillId="0" borderId="84" xfId="1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181" fontId="10" fillId="3" borderId="79" xfId="0" applyNumberFormat="1" applyFont="1" applyFill="1" applyBorder="1" applyAlignment="1">
      <alignment horizontal="center" vertical="center"/>
    </xf>
    <xf numFmtId="181" fontId="10" fillId="3" borderId="81" xfId="0" applyNumberFormat="1" applyFont="1" applyFill="1" applyBorder="1" applyAlignment="1">
      <alignment horizontal="center" vertical="center"/>
    </xf>
    <xf numFmtId="38" fontId="10" fillId="0" borderId="81" xfId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2" borderId="12" xfId="0" applyNumberFormat="1" applyFont="1" applyFill="1" applyBorder="1" applyAlignment="1">
      <alignment horizontal="center" vertical="center" shrinkToFit="1"/>
    </xf>
    <xf numFmtId="0" fontId="6" fillId="0" borderId="48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0" fontId="6" fillId="2" borderId="69" xfId="0" applyNumberFormat="1" applyFont="1" applyFill="1" applyBorder="1" applyAlignment="1">
      <alignment horizontal="center" vertical="center"/>
    </xf>
    <xf numFmtId="0" fontId="6" fillId="2" borderId="77" xfId="0" applyNumberFormat="1" applyFont="1" applyFill="1" applyBorder="1" applyAlignment="1">
      <alignment horizontal="center" vertical="center"/>
    </xf>
    <xf numFmtId="0" fontId="6" fillId="0" borderId="64" xfId="0" applyNumberFormat="1" applyFont="1" applyFill="1" applyBorder="1" applyAlignment="1">
      <alignment horizontal="center" vertical="center" shrinkToFit="1"/>
    </xf>
    <xf numFmtId="0" fontId="6" fillId="2" borderId="94" xfId="0" applyNumberFormat="1" applyFont="1" applyFill="1" applyBorder="1" applyAlignment="1">
      <alignment horizontal="center" vertical="center" shrinkToFit="1"/>
    </xf>
    <xf numFmtId="0" fontId="6" fillId="0" borderId="94" xfId="0" applyNumberFormat="1" applyFont="1" applyFill="1" applyBorder="1" applyAlignment="1">
      <alignment horizontal="center" vertical="center" shrinkToFit="1"/>
    </xf>
    <xf numFmtId="0" fontId="6" fillId="2" borderId="149" xfId="0" applyNumberFormat="1" applyFont="1" applyFill="1" applyBorder="1" applyAlignment="1">
      <alignment horizontal="center" vertical="center" shrinkToFit="1"/>
    </xf>
    <xf numFmtId="0" fontId="6" fillId="2" borderId="84" xfId="0" applyNumberFormat="1" applyFont="1" applyFill="1" applyBorder="1" applyAlignment="1">
      <alignment horizontal="center" vertical="center" shrinkToFit="1"/>
    </xf>
    <xf numFmtId="0" fontId="8" fillId="2" borderId="131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10" fillId="0" borderId="191" xfId="3" applyNumberFormat="1" applyFont="1" applyBorder="1" applyAlignment="1">
      <alignment horizontal="center" vertical="center"/>
    </xf>
    <xf numFmtId="0" fontId="9" fillId="2" borderId="193" xfId="3" applyNumberFormat="1" applyFont="1" applyFill="1" applyBorder="1" applyAlignment="1">
      <alignment horizontal="center" vertical="center"/>
    </xf>
    <xf numFmtId="1" fontId="9" fillId="0" borderId="193" xfId="3" applyFont="1" applyFill="1" applyBorder="1" applyAlignment="1">
      <alignment horizontal="center" vertical="center"/>
    </xf>
    <xf numFmtId="176" fontId="9" fillId="3" borderId="193" xfId="3" applyNumberFormat="1" applyFont="1" applyFill="1" applyBorder="1" applyAlignment="1" applyProtection="1">
      <alignment horizontal="right" vertical="center"/>
      <protection locked="0"/>
    </xf>
    <xf numFmtId="176" fontId="9" fillId="3" borderId="193" xfId="3" applyNumberFormat="1" applyFont="1" applyFill="1" applyBorder="1" applyAlignment="1">
      <alignment horizontal="center" vertical="center"/>
    </xf>
    <xf numFmtId="176" fontId="9" fillId="3" borderId="162" xfId="3" applyNumberFormat="1" applyFont="1" applyFill="1" applyBorder="1" applyAlignment="1" applyProtection="1">
      <alignment horizontal="center" vertical="center"/>
      <protection locked="0"/>
    </xf>
    <xf numFmtId="0" fontId="9" fillId="0" borderId="193" xfId="3" applyNumberFormat="1" applyFont="1" applyBorder="1" applyAlignment="1">
      <alignment horizontal="center" vertical="center"/>
    </xf>
    <xf numFmtId="3" fontId="9" fillId="0" borderId="193" xfId="3" applyNumberFormat="1" applyFont="1" applyFill="1" applyBorder="1" applyAlignment="1">
      <alignment horizontal="right" vertical="center"/>
    </xf>
    <xf numFmtId="183" fontId="9" fillId="0" borderId="193" xfId="3" applyNumberFormat="1" applyFont="1" applyFill="1" applyBorder="1" applyAlignment="1">
      <alignment horizontal="center" vertical="center"/>
    </xf>
    <xf numFmtId="179" fontId="9" fillId="3" borderId="162" xfId="3" applyNumberFormat="1" applyFont="1" applyFill="1" applyBorder="1" applyAlignment="1" applyProtection="1">
      <alignment horizontal="center" vertical="center"/>
      <protection locked="0"/>
    </xf>
    <xf numFmtId="3" fontId="10" fillId="0" borderId="99" xfId="2" applyNumberFormat="1" applyFont="1" applyFill="1" applyBorder="1" applyAlignment="1">
      <alignment horizontal="right" vertical="center"/>
    </xf>
    <xf numFmtId="3" fontId="10" fillId="0" borderId="31" xfId="2" applyNumberFormat="1" applyFont="1" applyFill="1" applyBorder="1" applyAlignment="1">
      <alignment horizontal="right" vertical="center"/>
    </xf>
    <xf numFmtId="3" fontId="10" fillId="0" borderId="37" xfId="2" applyNumberFormat="1" applyFont="1" applyFill="1" applyBorder="1" applyAlignment="1" applyProtection="1">
      <alignment horizontal="center" vertical="center"/>
      <protection locked="0"/>
    </xf>
    <xf numFmtId="3" fontId="10" fillId="0" borderId="62" xfId="2" applyNumberFormat="1" applyFont="1" applyFill="1" applyBorder="1" applyAlignment="1" applyProtection="1">
      <alignment horizontal="center" vertical="center"/>
      <protection locked="0"/>
    </xf>
    <xf numFmtId="3" fontId="10" fillId="0" borderId="13" xfId="2" applyNumberFormat="1" applyFont="1" applyFill="1" applyBorder="1" applyAlignment="1">
      <alignment horizontal="center" vertical="center"/>
    </xf>
    <xf numFmtId="3" fontId="10" fillId="0" borderId="20" xfId="2" applyNumberFormat="1" applyFont="1" applyFill="1" applyBorder="1" applyAlignment="1">
      <alignment horizontal="right" vertical="center"/>
    </xf>
    <xf numFmtId="3" fontId="10" fillId="0" borderId="101" xfId="2" applyNumberFormat="1" applyFont="1" applyFill="1" applyBorder="1" applyAlignment="1">
      <alignment horizontal="right" vertical="center"/>
    </xf>
    <xf numFmtId="3" fontId="10" fillId="0" borderId="6" xfId="2" applyNumberFormat="1" applyFont="1" applyFill="1" applyBorder="1" applyAlignment="1">
      <alignment horizontal="right" vertical="center"/>
    </xf>
    <xf numFmtId="3" fontId="10" fillId="0" borderId="102" xfId="2" applyNumberFormat="1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horizontal="right" vertical="center"/>
    </xf>
    <xf numFmtId="3" fontId="10" fillId="0" borderId="98" xfId="2" applyNumberFormat="1" applyFont="1" applyFill="1" applyBorder="1" applyAlignment="1">
      <alignment horizontal="right" vertical="center"/>
    </xf>
    <xf numFmtId="3" fontId="10" fillId="0" borderId="104" xfId="2" applyNumberFormat="1" applyFont="1" applyFill="1" applyBorder="1" applyAlignment="1">
      <alignment horizontal="right" vertical="center"/>
    </xf>
    <xf numFmtId="3" fontId="10" fillId="0" borderId="44" xfId="2" applyNumberFormat="1" applyFont="1" applyFill="1" applyBorder="1" applyAlignment="1" applyProtection="1">
      <alignment horizontal="center" vertical="center"/>
      <protection locked="0"/>
    </xf>
    <xf numFmtId="3" fontId="10" fillId="0" borderId="44" xfId="2" applyNumberFormat="1" applyFont="1" applyFill="1" applyBorder="1" applyAlignment="1">
      <alignment horizontal="center" vertical="center"/>
    </xf>
    <xf numFmtId="3" fontId="10" fillId="0" borderId="44" xfId="2" applyNumberFormat="1" applyFont="1" applyFill="1" applyBorder="1" applyAlignment="1">
      <alignment horizontal="right" vertical="center"/>
    </xf>
    <xf numFmtId="3" fontId="10" fillId="0" borderId="16" xfId="2" applyNumberFormat="1" applyFont="1" applyFill="1" applyBorder="1" applyAlignment="1">
      <alignment horizontal="right" vertical="center"/>
    </xf>
    <xf numFmtId="3" fontId="10" fillId="0" borderId="108" xfId="2" applyNumberFormat="1" applyFont="1" applyFill="1" applyBorder="1" applyAlignment="1" applyProtection="1">
      <alignment horizontal="right" vertical="center"/>
      <protection locked="0"/>
    </xf>
    <xf numFmtId="3" fontId="10" fillId="0" borderId="109" xfId="2" applyNumberFormat="1" applyFont="1" applyFill="1" applyBorder="1" applyAlignment="1">
      <alignment horizontal="right" vertical="center"/>
    </xf>
    <xf numFmtId="3" fontId="10" fillId="0" borderId="16" xfId="2" applyNumberFormat="1" applyFont="1" applyFill="1" applyBorder="1" applyAlignment="1" applyProtection="1">
      <alignment horizontal="center" vertical="center"/>
      <protection locked="0"/>
    </xf>
    <xf numFmtId="3" fontId="10" fillId="0" borderId="20" xfId="2" applyNumberFormat="1" applyFont="1" applyFill="1" applyBorder="1" applyAlignment="1">
      <alignment horizontal="center" vertical="center"/>
    </xf>
    <xf numFmtId="3" fontId="10" fillId="0" borderId="111" xfId="2" applyNumberFormat="1" applyFont="1" applyFill="1" applyBorder="1" applyAlignment="1">
      <alignment horizontal="right" vertical="center"/>
    </xf>
    <xf numFmtId="3" fontId="10" fillId="0" borderId="112" xfId="2" applyNumberFormat="1" applyFont="1" applyFill="1" applyBorder="1" applyAlignment="1" applyProtection="1">
      <alignment horizontal="right" vertical="center"/>
      <protection locked="0"/>
    </xf>
    <xf numFmtId="3" fontId="10" fillId="0" borderId="113" xfId="2" applyNumberFormat="1" applyFont="1" applyFill="1" applyBorder="1" applyAlignment="1">
      <alignment horizontal="right" vertical="center"/>
    </xf>
    <xf numFmtId="3" fontId="10" fillId="0" borderId="31" xfId="2" applyNumberFormat="1" applyFont="1" applyFill="1" applyBorder="1" applyAlignment="1" applyProtection="1">
      <alignment horizontal="right" vertical="center"/>
      <protection locked="0"/>
    </xf>
    <xf numFmtId="3" fontId="10" fillId="0" borderId="31" xfId="2" applyNumberFormat="1" applyFont="1" applyFill="1" applyBorder="1" applyAlignment="1" applyProtection="1">
      <alignment horizontal="center" vertical="center"/>
      <protection locked="0"/>
    </xf>
    <xf numFmtId="3" fontId="10" fillId="0" borderId="115" xfId="2" applyNumberFormat="1" applyFont="1" applyFill="1" applyBorder="1" applyAlignment="1" applyProtection="1">
      <alignment horizontal="center" vertical="center"/>
      <protection locked="0"/>
    </xf>
    <xf numFmtId="3" fontId="10" fillId="0" borderId="31" xfId="2" applyNumberFormat="1" applyFont="1" applyFill="1" applyBorder="1" applyAlignment="1">
      <alignment horizontal="center" vertical="center"/>
    </xf>
    <xf numFmtId="180" fontId="10" fillId="3" borderId="41" xfId="0" applyNumberFormat="1" applyFont="1" applyFill="1" applyBorder="1" applyAlignment="1" applyProtection="1">
      <alignment horizontal="center" vertical="center"/>
    </xf>
    <xf numFmtId="178" fontId="10" fillId="3" borderId="31" xfId="2" applyNumberFormat="1" applyFont="1" applyFill="1" applyBorder="1" applyAlignment="1" applyProtection="1">
      <alignment horizontal="center" vertical="center"/>
      <protection locked="0"/>
    </xf>
    <xf numFmtId="178" fontId="10" fillId="3" borderId="264" xfId="2" applyNumberFormat="1" applyFont="1" applyFill="1" applyBorder="1" applyAlignment="1">
      <alignment horizontal="center" vertical="center"/>
    </xf>
    <xf numFmtId="180" fontId="10" fillId="3" borderId="71" xfId="0" applyNumberFormat="1" applyFont="1" applyFill="1" applyBorder="1" applyAlignment="1" applyProtection="1">
      <alignment horizontal="center" vertical="center"/>
    </xf>
    <xf numFmtId="180" fontId="10" fillId="3" borderId="73" xfId="0" applyNumberFormat="1" applyFont="1" applyFill="1" applyBorder="1" applyAlignment="1" applyProtection="1">
      <alignment horizontal="center" vertical="center"/>
    </xf>
    <xf numFmtId="182" fontId="10" fillId="0" borderId="71" xfId="0" applyNumberFormat="1" applyFont="1" applyFill="1" applyBorder="1" applyAlignment="1" applyProtection="1">
      <alignment horizontal="center" vertical="center"/>
    </xf>
    <xf numFmtId="182" fontId="10" fillId="0" borderId="72" xfId="0" applyNumberFormat="1" applyFont="1" applyFill="1" applyBorder="1" applyAlignment="1" applyProtection="1">
      <alignment horizontal="center" vertical="center"/>
    </xf>
    <xf numFmtId="3" fontId="10" fillId="0" borderId="61" xfId="0" applyNumberFormat="1" applyFont="1" applyFill="1" applyBorder="1" applyAlignment="1" applyProtection="1">
      <alignment vertical="center"/>
    </xf>
    <xf numFmtId="3" fontId="10" fillId="0" borderId="62" xfId="0" applyNumberFormat="1" applyFont="1" applyFill="1" applyBorder="1" applyAlignment="1" applyProtection="1">
      <alignment horizontal="right" vertical="center"/>
    </xf>
    <xf numFmtId="178" fontId="10" fillId="3" borderId="62" xfId="0" applyNumberFormat="1" applyFont="1" applyFill="1" applyBorder="1" applyAlignment="1" applyProtection="1">
      <alignment horizontal="right" vertical="center"/>
    </xf>
    <xf numFmtId="178" fontId="10" fillId="3" borderId="44" xfId="0" applyNumberFormat="1" applyFont="1" applyFill="1" applyBorder="1" applyAlignment="1" applyProtection="1">
      <alignment horizontal="right" vertical="center"/>
    </xf>
    <xf numFmtId="3" fontId="10" fillId="3" borderId="62" xfId="0" applyNumberFormat="1" applyFont="1" applyFill="1" applyBorder="1" applyAlignment="1" applyProtection="1">
      <alignment horizontal="right" vertical="center"/>
    </xf>
    <xf numFmtId="180" fontId="10" fillId="3" borderId="62" xfId="0" applyNumberFormat="1" applyFont="1" applyFill="1" applyBorder="1" applyAlignment="1" applyProtection="1">
      <alignment horizontal="right" vertical="center"/>
    </xf>
    <xf numFmtId="3" fontId="9" fillId="0" borderId="178" xfId="3" applyNumberFormat="1" applyFont="1" applyFill="1" applyBorder="1" applyAlignment="1">
      <alignment horizontal="right" vertical="center"/>
    </xf>
    <xf numFmtId="180" fontId="10" fillId="3" borderId="28" xfId="0" applyNumberFormat="1" applyFont="1" applyFill="1" applyBorder="1" applyAlignment="1" applyProtection="1">
      <alignment vertical="center" shrinkToFit="1"/>
    </xf>
    <xf numFmtId="180" fontId="10" fillId="3" borderId="71" xfId="0" applyNumberFormat="1" applyFont="1" applyFill="1" applyBorder="1" applyAlignment="1" applyProtection="1">
      <alignment horizontal="right" vertical="center"/>
    </xf>
    <xf numFmtId="182" fontId="10" fillId="2" borderId="85" xfId="1" applyNumberFormat="1" applyFont="1" applyFill="1" applyBorder="1" applyAlignment="1">
      <alignment horizontal="right" vertical="center" shrinkToFit="1"/>
    </xf>
    <xf numFmtId="182" fontId="10" fillId="2" borderId="30" xfId="1" applyNumberFormat="1" applyFont="1" applyFill="1" applyBorder="1" applyAlignment="1">
      <alignment horizontal="right" vertical="center" shrinkToFit="1"/>
    </xf>
    <xf numFmtId="177" fontId="10" fillId="3" borderId="30" xfId="0" applyNumberFormat="1" applyFont="1" applyFill="1" applyBorder="1" applyAlignment="1">
      <alignment vertical="center" shrinkToFit="1"/>
    </xf>
    <xf numFmtId="3" fontId="10" fillId="0" borderId="30" xfId="0" applyNumberFormat="1" applyFont="1" applyFill="1" applyBorder="1" applyAlignment="1">
      <alignment vertical="center" shrinkToFit="1"/>
    </xf>
    <xf numFmtId="178" fontId="10" fillId="3" borderId="30" xfId="0" applyNumberFormat="1" applyFont="1" applyFill="1" applyBorder="1" applyAlignment="1">
      <alignment vertical="center" shrinkToFit="1"/>
    </xf>
    <xf numFmtId="179" fontId="10" fillId="3" borderId="30" xfId="0" applyNumberFormat="1" applyFont="1" applyFill="1" applyBorder="1" applyAlignment="1">
      <alignment vertical="center" shrinkToFit="1"/>
    </xf>
    <xf numFmtId="3" fontId="10" fillId="3" borderId="120" xfId="2" applyNumberFormat="1" applyFont="1" applyFill="1" applyBorder="1" applyAlignment="1" applyProtection="1">
      <alignment horizontal="right" vertical="center" shrinkToFit="1"/>
      <protection locked="0"/>
    </xf>
    <xf numFmtId="182" fontId="10" fillId="0" borderId="31" xfId="2" applyNumberFormat="1" applyFont="1" applyBorder="1" applyAlignment="1" applyProtection="1">
      <alignment horizontal="right" vertical="center" shrinkToFit="1"/>
      <protection locked="0"/>
    </xf>
    <xf numFmtId="182" fontId="10" fillId="0" borderId="31" xfId="2" applyNumberFormat="1" applyFont="1" applyBorder="1" applyAlignment="1">
      <alignment horizontal="right" vertical="center" shrinkToFit="1"/>
    </xf>
    <xf numFmtId="182" fontId="10" fillId="0" borderId="31" xfId="2" applyNumberFormat="1" applyFont="1" applyFill="1" applyBorder="1" applyAlignment="1" applyProtection="1">
      <alignment horizontal="right" vertical="center" shrinkToFit="1"/>
      <protection locked="0"/>
    </xf>
    <xf numFmtId="180" fontId="10" fillId="3" borderId="89" xfId="2" applyNumberFormat="1" applyFont="1" applyFill="1" applyBorder="1" applyAlignment="1" applyProtection="1">
      <alignment horizontal="right" vertical="center" shrinkToFit="1"/>
      <protection locked="0"/>
    </xf>
    <xf numFmtId="180" fontId="10" fillId="3" borderId="89" xfId="2" applyNumberFormat="1" applyFont="1" applyFill="1" applyBorder="1" applyAlignment="1">
      <alignment horizontal="right" vertical="center" shrinkToFit="1"/>
    </xf>
    <xf numFmtId="180" fontId="10" fillId="3" borderId="264" xfId="2" applyNumberFormat="1" applyFont="1" applyFill="1" applyBorder="1" applyAlignment="1">
      <alignment horizontal="right" vertical="center" shrinkToFit="1"/>
    </xf>
    <xf numFmtId="3" fontId="10" fillId="2" borderId="85" xfId="1" applyNumberFormat="1" applyFont="1" applyFill="1" applyBorder="1" applyAlignment="1">
      <alignment vertical="center" shrinkToFit="1"/>
    </xf>
    <xf numFmtId="3" fontId="10" fillId="2" borderId="30" xfId="1" applyNumberFormat="1" applyFont="1" applyFill="1" applyBorder="1" applyAlignment="1">
      <alignment vertical="center" shrinkToFit="1"/>
    </xf>
    <xf numFmtId="3" fontId="10" fillId="2" borderId="76" xfId="1" applyNumberFormat="1" applyFont="1" applyFill="1" applyBorder="1" applyAlignment="1">
      <alignment vertical="center" shrinkToFit="1"/>
    </xf>
    <xf numFmtId="181" fontId="10" fillId="3" borderId="30" xfId="0" applyNumberFormat="1" applyFont="1" applyFill="1" applyBorder="1" applyAlignment="1">
      <alignment vertical="center" shrinkToFit="1"/>
    </xf>
    <xf numFmtId="181" fontId="10" fillId="3" borderId="34" xfId="0" applyNumberFormat="1" applyFont="1" applyFill="1" applyBorder="1" applyAlignment="1">
      <alignment vertical="center" shrinkToFit="1"/>
    </xf>
    <xf numFmtId="38" fontId="10" fillId="2" borderId="34" xfId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10" fillId="0" borderId="1" xfId="2" applyFont="1" applyBorder="1" applyAlignment="1">
      <alignment vertical="center" shrinkToFit="1"/>
    </xf>
    <xf numFmtId="0" fontId="10" fillId="0" borderId="127" xfId="2" applyNumberFormat="1" applyFont="1" applyBorder="1" applyAlignment="1">
      <alignment horizontal="center" vertical="center" shrinkToFit="1"/>
    </xf>
    <xf numFmtId="182" fontId="10" fillId="2" borderId="30" xfId="0" applyNumberFormat="1" applyFont="1" applyFill="1" applyBorder="1" applyAlignment="1" applyProtection="1">
      <alignment vertical="center" shrinkToFit="1"/>
    </xf>
    <xf numFmtId="177" fontId="10" fillId="3" borderId="30" xfId="0" applyNumberFormat="1" applyFont="1" applyFill="1" applyBorder="1" applyAlignment="1" applyProtection="1">
      <alignment vertical="center" shrinkToFit="1"/>
    </xf>
    <xf numFmtId="3" fontId="10" fillId="0" borderId="30" xfId="0" applyNumberFormat="1" applyFont="1" applyFill="1" applyBorder="1" applyAlignment="1" applyProtection="1">
      <alignment vertical="center" shrinkToFit="1"/>
    </xf>
    <xf numFmtId="178" fontId="10" fillId="3" borderId="30" xfId="0" applyNumberFormat="1" applyFont="1" applyFill="1" applyBorder="1" applyAlignment="1" applyProtection="1">
      <alignment vertical="center" shrinkToFit="1"/>
    </xf>
    <xf numFmtId="179" fontId="10" fillId="3" borderId="30" xfId="0" applyNumberFormat="1" applyFont="1" applyFill="1" applyBorder="1" applyAlignment="1" applyProtection="1">
      <alignment vertical="center" shrinkToFit="1"/>
    </xf>
    <xf numFmtId="3" fontId="10" fillId="3" borderId="30" xfId="0" applyNumberFormat="1" applyFont="1" applyFill="1" applyBorder="1" applyAlignment="1" applyProtection="1">
      <alignment vertical="center" shrinkToFit="1"/>
    </xf>
    <xf numFmtId="182" fontId="10" fillId="2" borderId="75" xfId="0" applyNumberFormat="1" applyFont="1" applyFill="1" applyBorder="1" applyAlignment="1" applyProtection="1">
      <alignment vertical="center" shrinkToFit="1"/>
    </xf>
    <xf numFmtId="180" fontId="10" fillId="3" borderId="30" xfId="0" applyNumberFormat="1" applyFont="1" applyFill="1" applyBorder="1" applyAlignment="1" applyProtection="1">
      <alignment vertical="center" shrinkToFit="1"/>
    </xf>
    <xf numFmtId="180" fontId="10" fillId="3" borderId="34" xfId="0" applyNumberFormat="1" applyFont="1" applyFill="1" applyBorder="1" applyAlignment="1" applyProtection="1">
      <alignment vertical="center" shrinkToFit="1"/>
    </xf>
    <xf numFmtId="0" fontId="6" fillId="0" borderId="26" xfId="2" applyFont="1" applyBorder="1" applyAlignment="1">
      <alignment vertical="center" shrinkToFit="1"/>
    </xf>
    <xf numFmtId="3" fontId="10" fillId="2" borderId="30" xfId="0" applyNumberFormat="1" applyFont="1" applyFill="1" applyBorder="1" applyAlignment="1" applyProtection="1">
      <alignment vertical="center" shrinkToFit="1"/>
    </xf>
    <xf numFmtId="178" fontId="10" fillId="3" borderId="30" xfId="0" applyNumberFormat="1" applyFont="1" applyFill="1" applyBorder="1" applyAlignment="1" applyProtection="1">
      <alignment vertical="center" shrinkToFit="1"/>
      <protection locked="0"/>
    </xf>
    <xf numFmtId="176" fontId="10" fillId="3" borderId="75" xfId="0" applyNumberFormat="1" applyFont="1" applyFill="1" applyBorder="1" applyAlignment="1" applyProtection="1">
      <alignment vertical="center" shrinkToFit="1"/>
    </xf>
    <xf numFmtId="3" fontId="10" fillId="2" borderId="57" xfId="0" applyNumberFormat="1" applyFont="1" applyFill="1" applyBorder="1" applyAlignment="1" applyProtection="1">
      <alignment vertical="center" shrinkToFit="1"/>
    </xf>
    <xf numFmtId="3" fontId="10" fillId="2" borderId="75" xfId="0" applyNumberFormat="1" applyFont="1" applyFill="1" applyBorder="1" applyAlignment="1" applyProtection="1">
      <alignment vertical="center" shrinkToFit="1"/>
    </xf>
    <xf numFmtId="181" fontId="10" fillId="3" borderId="30" xfId="0" applyNumberFormat="1" applyFont="1" applyFill="1" applyBorder="1" applyAlignment="1" applyProtection="1">
      <alignment vertical="center" shrinkToFit="1"/>
    </xf>
    <xf numFmtId="181" fontId="10" fillId="3" borderId="75" xfId="0" applyNumberFormat="1" applyFont="1" applyFill="1" applyBorder="1" applyAlignment="1" applyProtection="1">
      <alignment vertical="center" shrinkToFit="1"/>
    </xf>
    <xf numFmtId="38" fontId="10" fillId="2" borderId="34" xfId="1" applyFont="1" applyFill="1" applyBorder="1" applyAlignment="1" applyProtection="1">
      <alignment vertical="center" shrinkToFit="1"/>
    </xf>
    <xf numFmtId="0" fontId="6" fillId="2" borderId="0" xfId="0" applyFont="1" applyFill="1" applyAlignment="1" applyProtection="1">
      <alignment vertical="center" shrinkToFit="1"/>
    </xf>
    <xf numFmtId="178" fontId="10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10" fillId="2" borderId="155" xfId="3" applyNumberFormat="1" applyFont="1" applyFill="1" applyBorder="1" applyAlignment="1" applyProtection="1">
      <alignment horizontal="center" vertical="center" wrapText="1"/>
    </xf>
    <xf numFmtId="1" fontId="9" fillId="0" borderId="0" xfId="3" applyFont="1" applyBorder="1" applyAlignment="1" applyProtection="1">
      <alignment vertical="center" wrapText="1"/>
    </xf>
    <xf numFmtId="0" fontId="9" fillId="2" borderId="1" xfId="3" applyNumberFormat="1" applyFont="1" applyFill="1" applyBorder="1" applyAlignment="1" applyProtection="1">
      <alignment horizontal="center" vertical="center" wrapText="1" shrinkToFit="1"/>
    </xf>
    <xf numFmtId="1" fontId="13" fillId="2" borderId="165" xfId="3" applyFont="1" applyFill="1" applyBorder="1" applyAlignment="1" applyProtection="1">
      <alignment horizontal="center" vertical="center" wrapText="1"/>
    </xf>
    <xf numFmtId="1" fontId="13" fillId="3" borderId="165" xfId="3" applyNumberFormat="1" applyFont="1" applyFill="1" applyBorder="1" applyAlignment="1" applyProtection="1">
      <alignment horizontal="center" vertical="center" wrapText="1"/>
    </xf>
    <xf numFmtId="1" fontId="13" fillId="3" borderId="165" xfId="3" applyFont="1" applyFill="1" applyBorder="1" applyAlignment="1" applyProtection="1">
      <alignment horizontal="center" vertical="center" wrapText="1"/>
    </xf>
    <xf numFmtId="1" fontId="13" fillId="3" borderId="166" xfId="3" applyFont="1" applyFill="1" applyBorder="1" applyAlignment="1" applyProtection="1">
      <alignment horizontal="center" vertical="center" wrapText="1"/>
    </xf>
    <xf numFmtId="1" fontId="13" fillId="3" borderId="167" xfId="3" applyFont="1" applyFill="1" applyBorder="1" applyAlignment="1" applyProtection="1">
      <alignment horizontal="center" vertical="center" wrapText="1"/>
    </xf>
    <xf numFmtId="0" fontId="9" fillId="2" borderId="26" xfId="3" applyNumberFormat="1" applyFont="1" applyFill="1" applyBorder="1" applyAlignment="1" applyProtection="1">
      <alignment horizontal="center" vertical="center" wrapText="1"/>
    </xf>
    <xf numFmtId="1" fontId="9" fillId="0" borderId="0" xfId="3" applyFont="1" applyAlignment="1">
      <alignment vertical="center" wrapText="1"/>
    </xf>
    <xf numFmtId="1" fontId="9" fillId="0" borderId="271" xfId="3" applyNumberFormat="1" applyFont="1" applyBorder="1" applyAlignment="1" applyProtection="1">
      <alignment horizontal="center" vertical="center" wrapText="1"/>
    </xf>
    <xf numFmtId="1" fontId="9" fillId="0" borderId="272" xfId="3" applyNumberFormat="1" applyFont="1" applyBorder="1" applyAlignment="1" applyProtection="1">
      <alignment horizontal="center" vertical="center"/>
    </xf>
    <xf numFmtId="3" fontId="9" fillId="0" borderId="272" xfId="3" applyNumberFormat="1" applyFont="1" applyFill="1" applyBorder="1" applyAlignment="1">
      <alignment horizontal="center" vertical="center"/>
    </xf>
    <xf numFmtId="3" fontId="9" fillId="0" borderId="272" xfId="3" applyNumberFormat="1" applyFont="1" applyFill="1" applyBorder="1" applyAlignment="1">
      <alignment horizontal="right" vertical="center"/>
    </xf>
    <xf numFmtId="176" fontId="9" fillId="3" borderId="272" xfId="3" applyNumberFormat="1" applyFont="1" applyFill="1" applyBorder="1" applyAlignment="1" applyProtection="1">
      <alignment horizontal="center" vertical="center"/>
      <protection locked="0"/>
    </xf>
    <xf numFmtId="183" fontId="9" fillId="0" borderId="272" xfId="3" applyNumberFormat="1" applyFont="1" applyFill="1" applyBorder="1" applyAlignment="1">
      <alignment horizontal="center" vertical="center"/>
    </xf>
    <xf numFmtId="176" fontId="9" fillId="3" borderId="272" xfId="3" applyNumberFormat="1" applyFont="1" applyFill="1" applyBorder="1" applyAlignment="1">
      <alignment horizontal="center" vertical="center"/>
    </xf>
    <xf numFmtId="179" fontId="9" fillId="3" borderId="273" xfId="3" applyNumberFormat="1" applyFont="1" applyFill="1" applyBorder="1" applyAlignment="1" applyProtection="1">
      <alignment horizontal="center" vertical="center"/>
      <protection locked="0"/>
    </xf>
    <xf numFmtId="1" fontId="9" fillId="0" borderId="274" xfId="3" applyNumberFormat="1" applyFont="1" applyBorder="1" applyAlignment="1" applyProtection="1">
      <alignment horizontal="center" vertical="center" wrapText="1"/>
    </xf>
    <xf numFmtId="1" fontId="9" fillId="0" borderId="275" xfId="3" applyNumberFormat="1" applyFont="1" applyBorder="1" applyAlignment="1" applyProtection="1">
      <alignment horizontal="center" vertical="center"/>
    </xf>
    <xf numFmtId="3" fontId="9" fillId="0" borderId="275" xfId="3" applyNumberFormat="1" applyFont="1" applyFill="1" applyBorder="1" applyAlignment="1">
      <alignment horizontal="center" vertical="center"/>
    </xf>
    <xf numFmtId="3" fontId="9" fillId="0" borderId="275" xfId="3" applyNumberFormat="1" applyFont="1" applyFill="1" applyBorder="1" applyAlignment="1">
      <alignment horizontal="right" vertical="center"/>
    </xf>
    <xf numFmtId="176" fontId="9" fillId="3" borderId="275" xfId="3" applyNumberFormat="1" applyFont="1" applyFill="1" applyBorder="1" applyAlignment="1" applyProtection="1">
      <alignment horizontal="center" vertical="center"/>
      <protection locked="0"/>
    </xf>
    <xf numFmtId="183" fontId="9" fillId="0" borderId="275" xfId="3" applyNumberFormat="1" applyFont="1" applyFill="1" applyBorder="1" applyAlignment="1">
      <alignment horizontal="right" vertical="center"/>
    </xf>
    <xf numFmtId="176" fontId="9" fillId="3" borderId="275" xfId="3" applyNumberFormat="1" applyFont="1" applyFill="1" applyBorder="1" applyAlignment="1">
      <alignment horizontal="right" vertical="center"/>
    </xf>
    <xf numFmtId="179" fontId="9" fillId="3" borderId="276" xfId="3" applyNumberFormat="1" applyFont="1" applyFill="1" applyBorder="1" applyAlignment="1" applyProtection="1">
      <alignment horizontal="right" vertical="center"/>
      <protection locked="0"/>
    </xf>
    <xf numFmtId="1" fontId="9" fillId="0" borderId="277" xfId="3" applyNumberFormat="1" applyFont="1" applyBorder="1" applyAlignment="1" applyProtection="1">
      <alignment horizontal="center" vertical="center"/>
    </xf>
    <xf numFmtId="1" fontId="9" fillId="0" borderId="278" xfId="3" applyNumberFormat="1" applyFont="1" applyBorder="1" applyAlignment="1" applyProtection="1">
      <alignment horizontal="center" vertical="center"/>
    </xf>
    <xf numFmtId="3" fontId="9" fillId="0" borderId="278" xfId="3" applyNumberFormat="1" applyFont="1" applyFill="1" applyBorder="1" applyAlignment="1">
      <alignment horizontal="center" vertical="center"/>
    </xf>
    <xf numFmtId="3" fontId="9" fillId="0" borderId="278" xfId="3" applyNumberFormat="1" applyFont="1" applyFill="1" applyBorder="1" applyAlignment="1">
      <alignment horizontal="right" vertical="center"/>
    </xf>
    <xf numFmtId="176" fontId="9" fillId="3" borderId="278" xfId="3" applyNumberFormat="1" applyFont="1" applyFill="1" applyBorder="1" applyAlignment="1" applyProtection="1">
      <alignment horizontal="center" vertical="center"/>
      <protection locked="0"/>
    </xf>
    <xf numFmtId="183" fontId="9" fillId="0" borderId="278" xfId="3" applyNumberFormat="1" applyFont="1" applyFill="1" applyBorder="1" applyAlignment="1">
      <alignment horizontal="center" vertical="center"/>
    </xf>
    <xf numFmtId="176" fontId="9" fillId="3" borderId="278" xfId="3" applyNumberFormat="1" applyFont="1" applyFill="1" applyBorder="1" applyAlignment="1">
      <alignment horizontal="center" vertical="center"/>
    </xf>
    <xf numFmtId="179" fontId="9" fillId="3" borderId="279" xfId="3" applyNumberFormat="1" applyFont="1" applyFill="1" applyBorder="1" applyAlignment="1" applyProtection="1">
      <alignment horizontal="center" vertical="center"/>
      <protection locked="0"/>
    </xf>
    <xf numFmtId="1" fontId="9" fillId="0" borderId="280" xfId="3" applyNumberFormat="1" applyFont="1" applyFill="1" applyBorder="1" applyAlignment="1" applyProtection="1">
      <alignment horizontal="center" vertical="center"/>
    </xf>
    <xf numFmtId="1" fontId="9" fillId="0" borderId="281" xfId="3" applyNumberFormat="1" applyFont="1" applyBorder="1" applyAlignment="1" applyProtection="1">
      <alignment horizontal="center" vertical="center"/>
    </xf>
    <xf numFmtId="1" fontId="9" fillId="0" borderId="282" xfId="3" applyNumberFormat="1" applyFont="1" applyBorder="1" applyAlignment="1" applyProtection="1">
      <alignment horizontal="center" vertical="center"/>
    </xf>
    <xf numFmtId="3" fontId="9" fillId="0" borderId="282" xfId="3" applyNumberFormat="1" applyFont="1" applyFill="1" applyBorder="1" applyAlignment="1">
      <alignment horizontal="right" vertical="center"/>
    </xf>
    <xf numFmtId="176" fontId="9" fillId="3" borderId="282" xfId="3" applyNumberFormat="1" applyFont="1" applyFill="1" applyBorder="1" applyAlignment="1" applyProtection="1">
      <alignment horizontal="right" vertical="center"/>
      <protection locked="0"/>
    </xf>
    <xf numFmtId="183" fontId="9" fillId="0" borderId="282" xfId="3" applyNumberFormat="1" applyFont="1" applyFill="1" applyBorder="1" applyAlignment="1">
      <alignment horizontal="right" vertical="center"/>
    </xf>
    <xf numFmtId="176" fontId="9" fillId="3" borderId="282" xfId="3" applyNumberFormat="1" applyFont="1" applyFill="1" applyBorder="1" applyAlignment="1">
      <alignment horizontal="right" vertical="center"/>
    </xf>
    <xf numFmtId="179" fontId="9" fillId="3" borderId="283" xfId="3" applyNumberFormat="1" applyFont="1" applyFill="1" applyBorder="1" applyAlignment="1" applyProtection="1">
      <alignment horizontal="right" vertical="center"/>
      <protection locked="0"/>
    </xf>
    <xf numFmtId="1" fontId="9" fillId="0" borderId="284" xfId="3" applyNumberFormat="1" applyFont="1" applyFill="1" applyBorder="1" applyAlignment="1" applyProtection="1">
      <alignment horizontal="center" vertical="center"/>
    </xf>
    <xf numFmtId="1" fontId="9" fillId="0" borderId="274" xfId="3" applyNumberFormat="1" applyFont="1" applyBorder="1" applyAlignment="1" applyProtection="1">
      <alignment horizontal="center" vertical="center"/>
    </xf>
    <xf numFmtId="3" fontId="9" fillId="0" borderId="275" xfId="3" applyNumberFormat="1" applyFont="1" applyFill="1" applyBorder="1" applyAlignment="1" applyProtection="1">
      <alignment horizontal="center" vertical="center"/>
    </xf>
    <xf numFmtId="3" fontId="9" fillId="0" borderId="275" xfId="3" applyNumberFormat="1" applyFont="1" applyFill="1" applyBorder="1" applyAlignment="1" applyProtection="1">
      <alignment horizontal="right" vertical="center"/>
    </xf>
    <xf numFmtId="176" fontId="9" fillId="3" borderId="275" xfId="3" applyNumberFormat="1" applyFont="1" applyFill="1" applyBorder="1" applyAlignment="1" applyProtection="1">
      <alignment horizontal="right" vertical="center"/>
    </xf>
    <xf numFmtId="176" fontId="9" fillId="3" borderId="275" xfId="3" applyNumberFormat="1" applyFont="1" applyFill="1" applyBorder="1" applyAlignment="1" applyProtection="1">
      <alignment horizontal="center" vertical="center"/>
    </xf>
    <xf numFmtId="179" fontId="9" fillId="3" borderId="285" xfId="3" applyNumberFormat="1" applyFont="1" applyFill="1" applyBorder="1" applyAlignment="1" applyProtection="1">
      <alignment horizontal="center" vertical="center"/>
    </xf>
    <xf numFmtId="1" fontId="9" fillId="0" borderId="286" xfId="3" applyNumberFormat="1" applyFont="1" applyFill="1" applyBorder="1" applyAlignment="1" applyProtection="1">
      <alignment horizontal="center" vertical="center"/>
    </xf>
    <xf numFmtId="1" fontId="8" fillId="2" borderId="143" xfId="3" applyNumberFormat="1" applyFont="1" applyFill="1" applyBorder="1" applyAlignment="1" applyProtection="1">
      <alignment horizontal="center" vertical="center"/>
    </xf>
    <xf numFmtId="3" fontId="9" fillId="0" borderId="282" xfId="3" applyNumberFormat="1" applyFont="1" applyFill="1" applyBorder="1" applyAlignment="1">
      <alignment horizontal="center" vertical="center"/>
    </xf>
    <xf numFmtId="176" fontId="9" fillId="3" borderId="282" xfId="3" applyNumberFormat="1" applyFont="1" applyFill="1" applyBorder="1" applyAlignment="1" applyProtection="1">
      <alignment horizontal="center" vertical="center"/>
      <protection locked="0"/>
    </xf>
    <xf numFmtId="183" fontId="9" fillId="0" borderId="282" xfId="3" applyNumberFormat="1" applyFont="1" applyFill="1" applyBorder="1" applyAlignment="1">
      <alignment horizontal="center" vertical="center"/>
    </xf>
    <xf numFmtId="176" fontId="9" fillId="3" borderId="282" xfId="3" applyNumberFormat="1" applyFont="1" applyFill="1" applyBorder="1" applyAlignment="1">
      <alignment horizontal="center" vertical="center"/>
    </xf>
    <xf numFmtId="179" fontId="9" fillId="3" borderId="283" xfId="3" applyNumberFormat="1" applyFont="1" applyFill="1" applyBorder="1" applyAlignment="1" applyProtection="1">
      <alignment horizontal="center" vertical="center"/>
      <protection locked="0"/>
    </xf>
    <xf numFmtId="1" fontId="9" fillId="0" borderId="287" xfId="3" applyNumberFormat="1" applyFont="1" applyBorder="1" applyAlignment="1" applyProtection="1">
      <alignment horizontal="center" vertical="center"/>
    </xf>
    <xf numFmtId="183" fontId="9" fillId="0" borderId="278" xfId="3" applyNumberFormat="1" applyFont="1" applyFill="1" applyBorder="1" applyAlignment="1">
      <alignment horizontal="right" vertical="center"/>
    </xf>
    <xf numFmtId="176" fontId="9" fillId="3" borderId="278" xfId="3" applyNumberFormat="1" applyFont="1" applyFill="1" applyBorder="1" applyAlignment="1">
      <alignment horizontal="right" vertical="center"/>
    </xf>
    <xf numFmtId="179" fontId="9" fillId="3" borderId="279" xfId="3" applyNumberFormat="1" applyFont="1" applyFill="1" applyBorder="1" applyAlignment="1" applyProtection="1">
      <alignment horizontal="right" vertical="center"/>
      <protection locked="0"/>
    </xf>
    <xf numFmtId="176" fontId="9" fillId="3" borderId="178" xfId="3" applyNumberFormat="1" applyFont="1" applyFill="1" applyBorder="1" applyAlignment="1" applyProtection="1">
      <alignment horizontal="right" vertical="center" shrinkToFit="1"/>
      <protection locked="0"/>
    </xf>
    <xf numFmtId="1" fontId="9" fillId="0" borderId="71" xfId="3" applyFont="1" applyFill="1" applyBorder="1" applyAlignment="1" applyProtection="1">
      <alignment horizontal="right" vertical="center" shrinkToFit="1"/>
    </xf>
    <xf numFmtId="1" fontId="9" fillId="2" borderId="288" xfId="3" applyFont="1" applyFill="1" applyBorder="1" applyAlignment="1">
      <alignment horizontal="right" vertical="center"/>
    </xf>
    <xf numFmtId="1" fontId="9" fillId="2" borderId="289" xfId="3" applyFont="1" applyFill="1" applyBorder="1" applyAlignment="1">
      <alignment horizontal="right" vertical="center"/>
    </xf>
    <xf numFmtId="1" fontId="9" fillId="2" borderId="290" xfId="3" applyFont="1" applyFill="1" applyBorder="1" applyAlignment="1">
      <alignment horizontal="right" vertical="center"/>
    </xf>
    <xf numFmtId="1" fontId="9" fillId="2" borderId="291" xfId="3" applyFont="1" applyFill="1" applyBorder="1" applyAlignment="1">
      <alignment horizontal="right" vertical="center"/>
    </xf>
    <xf numFmtId="1" fontId="9" fillId="2" borderId="292" xfId="3" applyFont="1" applyFill="1" applyBorder="1" applyAlignment="1">
      <alignment horizontal="right" vertical="center"/>
    </xf>
    <xf numFmtId="1" fontId="9" fillId="2" borderId="293" xfId="3" applyFont="1" applyFill="1" applyBorder="1" applyAlignment="1">
      <alignment horizontal="right" vertical="center"/>
    </xf>
    <xf numFmtId="1" fontId="9" fillId="2" borderId="294" xfId="3" applyFont="1" applyFill="1" applyBorder="1" applyAlignment="1">
      <alignment horizontal="right" vertical="center"/>
    </xf>
    <xf numFmtId="1" fontId="9" fillId="2" borderId="295" xfId="3" applyFont="1" applyFill="1" applyBorder="1" applyAlignment="1">
      <alignment horizontal="right" vertical="center"/>
    </xf>
    <xf numFmtId="1" fontId="9" fillId="2" borderId="296" xfId="3" applyFont="1" applyFill="1" applyBorder="1" applyAlignment="1">
      <alignment horizontal="right" vertical="center"/>
    </xf>
    <xf numFmtId="1" fontId="9" fillId="2" borderId="297" xfId="3" applyFont="1" applyFill="1" applyBorder="1" applyAlignment="1">
      <alignment horizontal="right"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3" borderId="16" xfId="0" applyNumberFormat="1" applyFont="1" applyFill="1" applyBorder="1" applyAlignment="1">
      <alignment vertical="center"/>
    </xf>
    <xf numFmtId="176" fontId="10" fillId="3" borderId="54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horizontal="right" vertical="center"/>
    </xf>
    <xf numFmtId="176" fontId="10" fillId="3" borderId="62" xfId="0" applyNumberFormat="1" applyFont="1" applyFill="1" applyBorder="1" applyAlignment="1">
      <alignment vertical="center"/>
    </xf>
    <xf numFmtId="176" fontId="10" fillId="3" borderId="79" xfId="0" applyNumberFormat="1" applyFont="1" applyFill="1" applyBorder="1" applyAlignment="1">
      <alignment vertical="center"/>
    </xf>
    <xf numFmtId="176" fontId="10" fillId="3" borderId="39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176" fontId="10" fillId="3" borderId="50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34" xfId="0" applyNumberFormat="1" applyFont="1" applyFill="1" applyBorder="1" applyAlignment="1">
      <alignment vertical="center"/>
    </xf>
    <xf numFmtId="176" fontId="10" fillId="3" borderId="39" xfId="0" applyNumberFormat="1" applyFont="1" applyFill="1" applyBorder="1" applyAlignment="1">
      <alignment horizontal="right" vertical="center"/>
    </xf>
    <xf numFmtId="176" fontId="10" fillId="3" borderId="41" xfId="0" applyNumberFormat="1" applyFont="1" applyFill="1" applyBorder="1" applyAlignment="1">
      <alignment vertical="center"/>
    </xf>
    <xf numFmtId="176" fontId="10" fillId="3" borderId="75" xfId="0" applyNumberFormat="1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9" fontId="10" fillId="3" borderId="75" xfId="0" applyNumberFormat="1" applyFont="1" applyFill="1" applyBorder="1" applyAlignment="1">
      <alignment vertical="center"/>
    </xf>
    <xf numFmtId="0" fontId="3" fillId="0" borderId="0" xfId="2" applyNumberFormat="1" applyFont="1" applyAlignment="1" applyProtection="1"/>
    <xf numFmtId="3" fontId="8" fillId="3" borderId="27" xfId="0" applyNumberFormat="1" applyFont="1" applyFill="1" applyBorder="1" applyAlignment="1">
      <alignment horizontal="center" vertical="center" wrapText="1"/>
    </xf>
    <xf numFmtId="0" fontId="6" fillId="2" borderId="57" xfId="2" applyNumberFormat="1" applyFont="1" applyFill="1" applyBorder="1" applyAlignment="1" applyProtection="1">
      <alignment horizontal="center" vertical="center" shrinkToFit="1"/>
    </xf>
    <xf numFmtId="0" fontId="8" fillId="2" borderId="85" xfId="0" applyFont="1" applyFill="1" applyBorder="1" applyAlignment="1" applyProtection="1">
      <alignment vertical="center" shrinkToFit="1"/>
    </xf>
    <xf numFmtId="0" fontId="3" fillId="0" borderId="0" xfId="2" applyNumberFormat="1" applyFont="1" applyAlignment="1" applyProtection="1">
      <alignment horizontal="left"/>
    </xf>
    <xf numFmtId="0" fontId="9" fillId="3" borderId="125" xfId="0" applyNumberFormat="1" applyFont="1" applyFill="1" applyBorder="1" applyAlignment="1">
      <alignment horizontal="center" vertical="center"/>
    </xf>
    <xf numFmtId="0" fontId="9" fillId="0" borderId="125" xfId="0" applyNumberFormat="1" applyFont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10" fillId="0" borderId="49" xfId="0" applyNumberFormat="1" applyFont="1" applyFill="1" applyBorder="1" applyAlignment="1" applyProtection="1">
      <alignment vertical="center"/>
    </xf>
    <xf numFmtId="0" fontId="10" fillId="0" borderId="85" xfId="0" applyFont="1" applyBorder="1" applyAlignment="1">
      <alignment vertical="center"/>
    </xf>
    <xf numFmtId="0" fontId="10" fillId="0" borderId="78" xfId="0" applyFont="1" applyBorder="1" applyAlignment="1">
      <alignment vertical="center"/>
    </xf>
    <xf numFmtId="3" fontId="10" fillId="2" borderId="85" xfId="0" applyNumberFormat="1" applyFont="1" applyFill="1" applyBorder="1" applyAlignment="1" applyProtection="1">
      <alignment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131" xfId="0" applyNumberFormat="1" applyFont="1" applyFill="1" applyBorder="1" applyAlignment="1" applyProtection="1">
      <alignment horizontal="center" vertical="center"/>
    </xf>
    <xf numFmtId="0" fontId="6" fillId="2" borderId="143" xfId="0" applyNumberFormat="1" applyFont="1" applyFill="1" applyBorder="1" applyAlignment="1" applyProtection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0" borderId="131" xfId="0" applyNumberFormat="1" applyFont="1" applyFill="1" applyBorder="1" applyAlignment="1">
      <alignment horizontal="center" vertical="center"/>
    </xf>
    <xf numFmtId="0" fontId="6" fillId="2" borderId="144" xfId="0" applyNumberFormat="1" applyFont="1" applyFill="1" applyBorder="1" applyAlignment="1" applyProtection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2" borderId="177" xfId="0" applyNumberFormat="1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2" borderId="128" xfId="0" applyNumberFormat="1" applyFont="1" applyFill="1" applyBorder="1" applyAlignment="1" applyProtection="1">
      <alignment horizontal="center" vertical="center"/>
    </xf>
    <xf numFmtId="0" fontId="6" fillId="2" borderId="12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77" xfId="0" applyNumberFormat="1" applyFont="1" applyBorder="1" applyAlignment="1">
      <alignment horizontal="center" vertical="center"/>
    </xf>
    <xf numFmtId="0" fontId="9" fillId="3" borderId="75" xfId="0" applyNumberFormat="1" applyFont="1" applyFill="1" applyBorder="1" applyAlignment="1">
      <alignment horizontal="center" vertical="center"/>
    </xf>
    <xf numFmtId="0" fontId="8" fillId="0" borderId="306" xfId="0" applyNumberFormat="1" applyFont="1" applyFill="1" applyBorder="1" applyAlignment="1">
      <alignment horizontal="center" vertical="center"/>
    </xf>
    <xf numFmtId="0" fontId="8" fillId="3" borderId="101" xfId="0" quotePrefix="1" applyNumberFormat="1" applyFont="1" applyFill="1" applyBorder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6" fillId="2" borderId="60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/>
    </xf>
    <xf numFmtId="176" fontId="9" fillId="3" borderId="31" xfId="0" applyNumberFormat="1" applyFont="1" applyFill="1" applyBorder="1" applyAlignment="1">
      <alignment horizontal="center" vertical="center"/>
    </xf>
    <xf numFmtId="0" fontId="9" fillId="0" borderId="85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75" xfId="0" applyNumberFormat="1" applyFont="1" applyBorder="1" applyAlignment="1">
      <alignment horizontal="center" vertical="center" wrapText="1"/>
    </xf>
    <xf numFmtId="0" fontId="9" fillId="3" borderId="85" xfId="0" applyNumberFormat="1" applyFont="1" applyFill="1" applyBorder="1" applyAlignment="1">
      <alignment horizontal="center" vertical="center"/>
    </xf>
    <xf numFmtId="0" fontId="8" fillId="3" borderId="50" xfId="0" applyNumberFormat="1" applyFont="1" applyFill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9" fillId="3" borderId="34" xfId="0" applyNumberFormat="1" applyFont="1" applyFill="1" applyBorder="1" applyAlignment="1">
      <alignment horizontal="center" vertical="center"/>
    </xf>
    <xf numFmtId="0" fontId="9" fillId="0" borderId="168" xfId="0" applyNumberFormat="1" applyFont="1" applyBorder="1" applyAlignment="1">
      <alignment horizontal="center" vertical="center"/>
    </xf>
    <xf numFmtId="178" fontId="10" fillId="3" borderId="4" xfId="0" applyNumberFormat="1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1" fontId="9" fillId="0" borderId="155" xfId="3" applyNumberFormat="1" applyFont="1" applyBorder="1" applyAlignment="1" applyProtection="1">
      <alignment horizontal="center" vertical="center" wrapText="1"/>
    </xf>
    <xf numFmtId="1" fontId="9" fillId="3" borderId="155" xfId="3" applyNumberFormat="1" applyFont="1" applyFill="1" applyBorder="1" applyAlignment="1" applyProtection="1">
      <alignment horizontal="center" vertical="center" wrapText="1"/>
    </xf>
    <xf numFmtId="1" fontId="9" fillId="3" borderId="157" xfId="3" applyNumberFormat="1" applyFont="1" applyFill="1" applyBorder="1" applyAlignment="1" applyProtection="1">
      <alignment horizontal="center" vertical="center" wrapText="1"/>
    </xf>
    <xf numFmtId="1" fontId="9" fillId="3" borderId="156" xfId="3" applyNumberFormat="1" applyFont="1" applyFill="1" applyBorder="1" applyAlignment="1" applyProtection="1">
      <alignment horizontal="center" vertical="center" wrapText="1"/>
    </xf>
    <xf numFmtId="1" fontId="9" fillId="3" borderId="155" xfId="3" applyNumberFormat="1" applyFont="1" applyFill="1" applyBorder="1" applyAlignment="1" applyProtection="1">
      <alignment horizontal="center" vertical="center"/>
    </xf>
    <xf numFmtId="1" fontId="10" fillId="2" borderId="158" xfId="3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/>
    </xf>
    <xf numFmtId="0" fontId="8" fillId="0" borderId="1" xfId="2" applyNumberFormat="1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 wrapText="1"/>
    </xf>
    <xf numFmtId="176" fontId="8" fillId="3" borderId="1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122" xfId="0" applyNumberFormat="1" applyFont="1" applyFill="1" applyBorder="1" applyAlignment="1">
      <alignment horizontal="center" vertical="center"/>
    </xf>
    <xf numFmtId="0" fontId="8" fillId="3" borderId="303" xfId="0" applyNumberFormat="1" applyFont="1" applyFill="1" applyBorder="1" applyAlignment="1">
      <alignment horizontal="center" vertical="center"/>
    </xf>
    <xf numFmtId="0" fontId="8" fillId="3" borderId="23" xfId="0" applyNumberFormat="1" applyFont="1" applyFill="1" applyBorder="1" applyAlignment="1">
      <alignment horizontal="center" vertical="center"/>
    </xf>
    <xf numFmtId="0" fontId="8" fillId="3" borderId="304" xfId="0" applyNumberFormat="1" applyFont="1" applyFill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/>
    </xf>
    <xf numFmtId="0" fontId="8" fillId="0" borderId="12" xfId="2" applyNumberFormat="1" applyFont="1" applyBorder="1" applyAlignment="1">
      <alignment horizontal="center" vertical="center"/>
    </xf>
    <xf numFmtId="0" fontId="8" fillId="0" borderId="26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26" xfId="2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98" xfId="0" applyNumberFormat="1" applyFont="1" applyBorder="1" applyAlignment="1">
      <alignment horizontal="center" vertical="center" wrapText="1"/>
    </xf>
    <xf numFmtId="0" fontId="8" fillId="0" borderId="299" xfId="0" applyNumberFormat="1" applyFont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0" fontId="8" fillId="3" borderId="298" xfId="0" applyNumberFormat="1" applyFont="1" applyFill="1" applyBorder="1" applyAlignment="1">
      <alignment horizontal="center" vertical="center" wrapText="1"/>
    </xf>
    <xf numFmtId="0" fontId="8" fillId="3" borderId="300" xfId="0" applyNumberFormat="1" applyFont="1" applyFill="1" applyBorder="1" applyAlignment="1">
      <alignment horizontal="center" vertical="center" wrapText="1"/>
    </xf>
    <xf numFmtId="3" fontId="8" fillId="3" borderId="96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0" fontId="8" fillId="0" borderId="121" xfId="0" applyNumberFormat="1" applyFont="1" applyBorder="1" applyAlignment="1">
      <alignment horizontal="center" vertical="center" wrapText="1"/>
    </xf>
    <xf numFmtId="0" fontId="8" fillId="0" borderId="12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3" borderId="301" xfId="0" applyNumberFormat="1" applyFont="1" applyFill="1" applyBorder="1" applyAlignment="1">
      <alignment horizontal="center" vertical="center" wrapText="1"/>
    </xf>
    <xf numFmtId="0" fontId="8" fillId="3" borderId="302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14" xfId="0" applyNumberFormat="1" applyFont="1" applyFill="1" applyBorder="1" applyAlignment="1">
      <alignment horizontal="center" vertical="center"/>
    </xf>
    <xf numFmtId="0" fontId="6" fillId="2" borderId="57" xfId="2" applyNumberFormat="1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vertical="center"/>
    </xf>
    <xf numFmtId="0" fontId="8" fillId="2" borderId="305" xfId="0" applyFont="1" applyFill="1" applyBorder="1" applyAlignment="1" applyProtection="1">
      <alignment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57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26" xfId="0" applyNumberFormat="1" applyFont="1" applyBorder="1" applyAlignment="1">
      <alignment horizontal="center" vertical="center" shrinkToFi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12" xfId="2" applyNumberFormat="1" applyFont="1" applyFill="1" applyBorder="1" applyAlignment="1">
      <alignment horizontal="center" vertical="center"/>
    </xf>
    <xf numFmtId="0" fontId="8" fillId="2" borderId="26" xfId="2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shrinkToFit="1"/>
    </xf>
    <xf numFmtId="0" fontId="8" fillId="0" borderId="12" xfId="2" applyNumberFormat="1" applyFont="1" applyBorder="1" applyAlignment="1">
      <alignment horizontal="center" vertical="center" shrinkToFit="1"/>
    </xf>
    <xf numFmtId="0" fontId="8" fillId="0" borderId="26" xfId="2" applyNumberFormat="1" applyFont="1" applyBorder="1" applyAlignment="1">
      <alignment horizontal="center" vertical="center" shrinkToFit="1"/>
    </xf>
    <xf numFmtId="0" fontId="6" fillId="0" borderId="103" xfId="2" applyNumberFormat="1" applyFont="1" applyFill="1" applyBorder="1" applyAlignment="1">
      <alignment horizontal="center" vertical="center" shrinkToFit="1"/>
    </xf>
    <xf numFmtId="0" fontId="6" fillId="0" borderId="136" xfId="2" applyNumberFormat="1" applyFont="1" applyFill="1" applyBorder="1" applyAlignment="1">
      <alignment horizontal="center" vertical="center" shrinkToFit="1"/>
    </xf>
    <xf numFmtId="0" fontId="6" fillId="0" borderId="76" xfId="2" applyNumberFormat="1" applyFont="1" applyFill="1" applyBorder="1" applyAlignment="1">
      <alignment horizontal="center" vertical="center" shrinkToFit="1"/>
    </xf>
    <xf numFmtId="0" fontId="6" fillId="0" borderId="96" xfId="2" applyNumberFormat="1" applyFont="1" applyFill="1" applyBorder="1" applyAlignment="1">
      <alignment horizontal="center" vertical="center"/>
    </xf>
    <xf numFmtId="0" fontId="6" fillId="0" borderId="28" xfId="2" applyNumberFormat="1" applyFont="1" applyFill="1" applyBorder="1" applyAlignment="1">
      <alignment horizontal="center" vertical="center"/>
    </xf>
    <xf numFmtId="0" fontId="6" fillId="0" borderId="30" xfId="2" applyNumberFormat="1" applyFont="1" applyFill="1" applyBorder="1" applyAlignment="1">
      <alignment horizontal="center" vertical="center"/>
    </xf>
    <xf numFmtId="0" fontId="8" fillId="0" borderId="307" xfId="0" applyNumberFormat="1" applyFont="1" applyBorder="1" applyAlignment="1">
      <alignment horizontal="center" vertical="center" wrapText="1"/>
    </xf>
    <xf numFmtId="0" fontId="8" fillId="0" borderId="308" xfId="0" applyNumberFormat="1" applyFont="1" applyBorder="1" applyAlignment="1">
      <alignment horizontal="center" vertical="center"/>
    </xf>
    <xf numFmtId="0" fontId="6" fillId="2" borderId="57" xfId="2" applyNumberFormat="1" applyFont="1" applyFill="1" applyBorder="1" applyAlignment="1" applyProtection="1">
      <alignment horizontal="center" vertical="center" shrinkToFit="1"/>
    </xf>
    <xf numFmtId="0" fontId="8" fillId="2" borderId="85" xfId="0" applyFont="1" applyFill="1" applyBorder="1" applyAlignment="1" applyProtection="1">
      <alignment vertical="center" shrinkToFit="1"/>
    </xf>
    <xf numFmtId="0" fontId="8" fillId="0" borderId="18" xfId="2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0" xfId="2" applyNumberFormat="1" applyFont="1" applyAlignment="1" applyProtection="1">
      <alignment horizontal="right"/>
    </xf>
    <xf numFmtId="0" fontId="8" fillId="2" borderId="12" xfId="2" applyNumberFormat="1" applyFont="1" applyFill="1" applyBorder="1" applyAlignment="1">
      <alignment horizontal="center" vertical="center" wrapText="1"/>
    </xf>
    <xf numFmtId="0" fontId="8" fillId="2" borderId="26" xfId="2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wrapText="1" shrinkToFit="1"/>
    </xf>
    <xf numFmtId="0" fontId="8" fillId="0" borderId="1" xfId="2" applyNumberFormat="1" applyFont="1" applyBorder="1" applyAlignment="1" applyProtection="1">
      <alignment horizontal="right"/>
    </xf>
    <xf numFmtId="0" fontId="6" fillId="0" borderId="2" xfId="2" applyNumberFormat="1" applyFont="1" applyBorder="1" applyAlignment="1">
      <alignment horizontal="center" vertical="center" shrinkToFit="1"/>
    </xf>
    <xf numFmtId="0" fontId="6" fillId="0" borderId="12" xfId="2" applyNumberFormat="1" applyFont="1" applyBorder="1" applyAlignment="1">
      <alignment horizontal="center" vertical="center" shrinkToFit="1"/>
    </xf>
    <xf numFmtId="0" fontId="6" fillId="0" borderId="26" xfId="2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6" fillId="0" borderId="1" xfId="2" applyNumberFormat="1" applyFont="1" applyBorder="1" applyAlignment="1">
      <alignment horizontal="right"/>
    </xf>
    <xf numFmtId="0" fontId="8" fillId="2" borderId="2" xfId="0" applyNumberFormat="1" applyFont="1" applyFill="1" applyBorder="1" applyAlignment="1">
      <alignment horizontal="center" vertical="center" shrinkToFit="1"/>
    </xf>
    <xf numFmtId="0" fontId="8" fillId="2" borderId="12" xfId="0" applyNumberFormat="1" applyFont="1" applyFill="1" applyBorder="1" applyAlignment="1">
      <alignment horizontal="center" vertical="center" shrinkToFit="1"/>
    </xf>
    <xf numFmtId="0" fontId="8" fillId="2" borderId="26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 applyProtection="1">
      <alignment horizontal="center" vertical="center" shrinkToFit="1"/>
    </xf>
    <xf numFmtId="0" fontId="8" fillId="0" borderId="12" xfId="2" applyNumberFormat="1" applyFont="1" applyBorder="1" applyAlignment="1" applyProtection="1">
      <alignment horizontal="center" vertical="center" shrinkToFit="1"/>
    </xf>
    <xf numFmtId="0" fontId="8" fillId="0" borderId="26" xfId="2" applyNumberFormat="1" applyFont="1" applyBorder="1" applyAlignment="1" applyProtection="1">
      <alignment horizontal="center" vertical="center" shrinkToFit="1"/>
    </xf>
    <xf numFmtId="0" fontId="6" fillId="0" borderId="118" xfId="2" applyFont="1" applyBorder="1" applyAlignment="1">
      <alignment horizontal="center" vertical="center" shrinkToFit="1"/>
    </xf>
    <xf numFmtId="0" fontId="6" fillId="0" borderId="119" xfId="0" applyFont="1" applyBorder="1" applyAlignment="1">
      <alignment vertical="center" shrinkToFit="1"/>
    </xf>
    <xf numFmtId="1" fontId="14" fillId="0" borderId="1" xfId="3" applyNumberFormat="1" applyFont="1" applyBorder="1" applyAlignment="1" applyProtection="1">
      <alignment horizontal="left" vertical="center"/>
    </xf>
    <xf numFmtId="57" fontId="6" fillId="0" borderId="1" xfId="2" applyNumberFormat="1" applyFont="1" applyBorder="1" applyAlignment="1">
      <alignment horizontal="right" vertical="center" wrapText="1"/>
    </xf>
    <xf numFmtId="57" fontId="6" fillId="0" borderId="1" xfId="2" applyNumberFormat="1" applyFont="1" applyBorder="1" applyAlignment="1">
      <alignment horizontal="right" vertical="center"/>
    </xf>
    <xf numFmtId="0" fontId="6" fillId="0" borderId="2" xfId="3" applyNumberFormat="1" applyFont="1" applyBorder="1" applyAlignment="1" applyProtection="1">
      <alignment horizontal="center" vertical="center"/>
    </xf>
    <xf numFmtId="0" fontId="6" fillId="0" borderId="12" xfId="3" applyNumberFormat="1" applyFont="1" applyBorder="1" applyAlignment="1" applyProtection="1">
      <alignment horizontal="center" vertical="center"/>
    </xf>
    <xf numFmtId="0" fontId="6" fillId="0" borderId="26" xfId="3" applyNumberFormat="1" applyFont="1" applyBorder="1" applyAlignment="1" applyProtection="1">
      <alignment horizontal="center" vertical="center"/>
    </xf>
    <xf numFmtId="0" fontId="6" fillId="2" borderId="59" xfId="2" applyNumberFormat="1" applyFont="1" applyFill="1" applyBorder="1" applyAlignment="1" applyProtection="1">
      <alignment horizontal="center" vertical="center" wrapText="1"/>
    </xf>
    <xf numFmtId="0" fontId="6" fillId="2" borderId="7" xfId="2" applyNumberFormat="1" applyFont="1" applyFill="1" applyBorder="1" applyAlignment="1" applyProtection="1">
      <alignment horizontal="center" vertical="center" wrapText="1"/>
    </xf>
    <xf numFmtId="0" fontId="6" fillId="2" borderId="86" xfId="2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6" fillId="0" borderId="59" xfId="2" applyNumberFormat="1" applyFont="1" applyFill="1" applyBorder="1" applyAlignment="1" applyProtection="1">
      <alignment horizontal="center" vertical="center" wrapText="1"/>
    </xf>
    <xf numFmtId="0" fontId="6" fillId="0" borderId="86" xfId="2" applyNumberFormat="1" applyFont="1" applyFill="1" applyBorder="1" applyAlignment="1" applyProtection="1">
      <alignment horizontal="center" vertical="center" wrapText="1"/>
    </xf>
    <xf numFmtId="0" fontId="6" fillId="0" borderId="8" xfId="3" applyNumberFormat="1" applyFont="1" applyBorder="1" applyAlignment="1" applyProtection="1">
      <alignment horizontal="center" vertical="center"/>
    </xf>
    <xf numFmtId="0" fontId="6" fillId="0" borderId="18" xfId="3" applyNumberFormat="1" applyFont="1" applyBorder="1" applyAlignment="1" applyProtection="1">
      <alignment horizontal="center" vertical="center"/>
    </xf>
    <xf numFmtId="0" fontId="6" fillId="0" borderId="57" xfId="3" applyNumberFormat="1" applyFont="1" applyBorder="1" applyAlignment="1" applyProtection="1">
      <alignment horizontal="center" vertical="center"/>
    </xf>
    <xf numFmtId="0" fontId="6" fillId="2" borderId="59" xfId="3" applyNumberFormat="1" applyFont="1" applyFill="1" applyBorder="1" applyAlignment="1" applyProtection="1">
      <alignment horizontal="center" vertical="center"/>
    </xf>
    <xf numFmtId="0" fontId="6" fillId="2" borderId="7" xfId="3" applyNumberFormat="1" applyFont="1" applyFill="1" applyBorder="1" applyAlignment="1" applyProtection="1">
      <alignment horizontal="center" vertical="center"/>
    </xf>
    <xf numFmtId="0" fontId="6" fillId="2" borderId="151" xfId="3" applyNumberFormat="1" applyFont="1" applyFill="1" applyBorder="1" applyAlignment="1" applyProtection="1">
      <alignment horizontal="center" vertical="center"/>
    </xf>
    <xf numFmtId="0" fontId="6" fillId="0" borderId="152" xfId="3" applyNumberFormat="1" applyFont="1" applyFill="1" applyBorder="1" applyAlignment="1" applyProtection="1">
      <alignment horizontal="center" vertical="center"/>
    </xf>
    <xf numFmtId="0" fontId="6" fillId="0" borderId="7" xfId="3" applyNumberFormat="1" applyFont="1" applyFill="1" applyBorder="1" applyAlignment="1" applyProtection="1">
      <alignment horizontal="center" vertical="center"/>
    </xf>
    <xf numFmtId="0" fontId="6" fillId="0" borderId="86" xfId="3" applyNumberFormat="1" applyFont="1" applyFill="1" applyBorder="1" applyAlignment="1" applyProtection="1">
      <alignment horizontal="center" vertical="center"/>
    </xf>
    <xf numFmtId="0" fontId="6" fillId="0" borderId="8" xfId="3" applyNumberFormat="1" applyFont="1" applyFill="1" applyBorder="1" applyAlignment="1" applyProtection="1">
      <alignment horizontal="center" vertical="center"/>
    </xf>
    <xf numFmtId="0" fontId="6" fillId="0" borderId="3" xfId="3" applyNumberFormat="1" applyFont="1" applyFill="1" applyBorder="1" applyAlignment="1" applyProtection="1">
      <alignment horizontal="center" vertical="center"/>
    </xf>
    <xf numFmtId="0" fontId="6" fillId="0" borderId="40" xfId="3" applyNumberFormat="1" applyFont="1" applyFill="1" applyBorder="1" applyAlignment="1" applyProtection="1">
      <alignment horizontal="center" vertical="center"/>
    </xf>
    <xf numFmtId="0" fontId="10" fillId="2" borderId="64" xfId="2" applyNumberFormat="1" applyFont="1" applyFill="1" applyBorder="1" applyAlignment="1" applyProtection="1">
      <alignment horizontal="center" vertical="center" wrapText="1"/>
    </xf>
    <xf numFmtId="0" fontId="10" fillId="2" borderId="76" xfId="2" applyNumberFormat="1" applyFont="1" applyFill="1" applyBorder="1" applyAlignment="1" applyProtection="1">
      <alignment horizontal="center" vertical="center" wrapText="1"/>
    </xf>
    <xf numFmtId="0" fontId="6" fillId="0" borderId="153" xfId="3" applyNumberFormat="1" applyFont="1" applyBorder="1" applyAlignment="1" applyProtection="1">
      <alignment horizontal="center" vertical="center"/>
    </xf>
    <xf numFmtId="1" fontId="6" fillId="0" borderId="163" xfId="3" applyFont="1" applyBorder="1" applyAlignment="1" applyProtection="1">
      <alignment horizontal="center" vertical="center"/>
    </xf>
    <xf numFmtId="0" fontId="8" fillId="2" borderId="154" xfId="3" applyNumberFormat="1" applyFont="1" applyFill="1" applyBorder="1" applyAlignment="1" applyProtection="1">
      <alignment horizontal="center" vertical="center" wrapText="1"/>
    </xf>
    <xf numFmtId="1" fontId="8" fillId="2" borderId="164" xfId="3" applyFont="1" applyFill="1" applyBorder="1" applyAlignment="1" applyProtection="1">
      <alignment horizontal="center" vertical="center"/>
    </xf>
    <xf numFmtId="0" fontId="10" fillId="2" borderId="49" xfId="2" applyNumberFormat="1" applyFont="1" applyFill="1" applyBorder="1" applyAlignment="1" applyProtection="1">
      <alignment horizontal="center" vertical="center" wrapText="1"/>
    </xf>
    <xf numFmtId="0" fontId="10" fillId="2" borderId="85" xfId="2" applyNumberFormat="1" applyFont="1" applyFill="1" applyBorder="1" applyAlignment="1" applyProtection="1">
      <alignment horizontal="center" vertical="center" wrapText="1"/>
    </xf>
    <xf numFmtId="0" fontId="6" fillId="2" borderId="153" xfId="3" applyNumberFormat="1" applyFont="1" applyFill="1" applyBorder="1" applyAlignment="1" applyProtection="1">
      <alignment horizontal="center" vertical="center"/>
    </xf>
    <xf numFmtId="1" fontId="6" fillId="2" borderId="163" xfId="3" applyFont="1" applyFill="1" applyBorder="1" applyAlignment="1" applyProtection="1">
      <alignment horizontal="center" vertical="center"/>
    </xf>
    <xf numFmtId="1" fontId="8" fillId="0" borderId="8" xfId="3" applyNumberFormat="1" applyFont="1" applyBorder="1" applyAlignment="1" applyProtection="1">
      <alignment horizontal="center" vertical="center"/>
    </xf>
    <xf numFmtId="1" fontId="8" fillId="0" borderId="18" xfId="3" applyNumberFormat="1" applyFont="1" applyBorder="1" applyAlignment="1" applyProtection="1">
      <alignment horizontal="center" vertical="center"/>
    </xf>
    <xf numFmtId="1" fontId="8" fillId="2" borderId="2" xfId="3" applyNumberFormat="1" applyFont="1" applyFill="1" applyBorder="1" applyAlignment="1" applyProtection="1">
      <alignment horizontal="center" vertical="center" wrapText="1"/>
    </xf>
    <xf numFmtId="1" fontId="8" fillId="2" borderId="12" xfId="3" applyNumberFormat="1" applyFont="1" applyFill="1" applyBorder="1" applyAlignment="1" applyProtection="1">
      <alignment horizontal="center" vertical="center" wrapText="1"/>
    </xf>
    <xf numFmtId="1" fontId="8" fillId="2" borderId="60" xfId="3" applyNumberFormat="1" applyFont="1" applyFill="1" applyBorder="1" applyAlignment="1" applyProtection="1">
      <alignment horizontal="center" vertical="center" wrapText="1"/>
    </xf>
    <xf numFmtId="1" fontId="8" fillId="0" borderId="2" xfId="3" applyNumberFormat="1" applyFont="1" applyBorder="1" applyAlignment="1" applyProtection="1">
      <alignment horizontal="center" vertical="center"/>
    </xf>
    <xf numFmtId="1" fontId="8" fillId="0" borderId="12" xfId="3" applyNumberFormat="1" applyFont="1" applyBorder="1" applyAlignment="1" applyProtection="1">
      <alignment horizontal="center" vertical="center"/>
    </xf>
    <xf numFmtId="1" fontId="8" fillId="0" borderId="26" xfId="3" applyNumberFormat="1" applyFont="1" applyBorder="1" applyAlignment="1" applyProtection="1">
      <alignment horizontal="center" vertical="center"/>
    </xf>
    <xf numFmtId="1" fontId="8" fillId="2" borderId="48" xfId="3" applyNumberFormat="1" applyFont="1" applyFill="1" applyBorder="1" applyAlignment="1" applyProtection="1">
      <alignment horizontal="center" vertical="center"/>
    </xf>
    <xf numFmtId="1" fontId="8" fillId="2" borderId="12" xfId="3" applyNumberFormat="1" applyFont="1" applyFill="1" applyBorder="1" applyAlignment="1" applyProtection="1">
      <alignment horizontal="center" vertical="center"/>
    </xf>
    <xf numFmtId="1" fontId="8" fillId="2" borderId="26" xfId="3" applyNumberFormat="1" applyFont="1" applyFill="1" applyBorder="1" applyAlignment="1" applyProtection="1">
      <alignment horizontal="center" vertical="center"/>
    </xf>
    <xf numFmtId="1" fontId="8" fillId="2" borderId="131" xfId="3" applyNumberFormat="1" applyFont="1" applyFill="1" applyBorder="1" applyAlignment="1" applyProtection="1">
      <alignment horizontal="center" vertical="center"/>
    </xf>
    <xf numFmtId="1" fontId="9" fillId="0" borderId="64" xfId="3" applyNumberFormat="1" applyFont="1" applyFill="1" applyBorder="1" applyAlignment="1" applyProtection="1">
      <alignment horizontal="center" vertical="center"/>
    </xf>
    <xf numFmtId="1" fontId="9" fillId="0" borderId="76" xfId="3" applyNumberFormat="1" applyFont="1" applyFill="1" applyBorder="1" applyAlignment="1" applyProtection="1">
      <alignment horizontal="center" vertical="center"/>
    </xf>
    <xf numFmtId="1" fontId="10" fillId="2" borderId="162" xfId="3" applyFont="1" applyFill="1" applyBorder="1" applyAlignment="1" applyProtection="1">
      <alignment horizontal="center" vertical="center" wrapText="1"/>
    </xf>
    <xf numFmtId="1" fontId="10" fillId="2" borderId="166" xfId="3" applyFont="1" applyFill="1" applyBorder="1" applyAlignment="1" applyProtection="1">
      <alignment horizontal="center" vertical="center" wrapText="1"/>
    </xf>
    <xf numFmtId="1" fontId="10" fillId="2" borderId="159" xfId="3" applyFont="1" applyFill="1" applyBorder="1" applyAlignment="1" applyProtection="1">
      <alignment horizontal="center" vertical="center" wrapText="1" shrinkToFit="1"/>
    </xf>
    <xf numFmtId="1" fontId="10" fillId="2" borderId="168" xfId="3" applyFont="1" applyFill="1" applyBorder="1" applyAlignment="1" applyProtection="1">
      <alignment horizontal="center" vertical="center" wrapText="1" shrinkToFit="1"/>
    </xf>
    <xf numFmtId="1" fontId="10" fillId="2" borderId="160" xfId="3" applyFont="1" applyFill="1" applyBorder="1" applyAlignment="1" applyProtection="1">
      <alignment horizontal="center" vertical="center" wrapText="1"/>
    </xf>
    <xf numFmtId="1" fontId="10" fillId="2" borderId="89" xfId="3" applyFont="1" applyFill="1" applyBorder="1" applyAlignment="1" applyProtection="1">
      <alignment horizontal="center" vertical="center" wrapText="1"/>
    </xf>
    <xf numFmtId="1" fontId="10" fillId="2" borderId="161" xfId="3" applyFont="1" applyFill="1" applyBorder="1" applyAlignment="1" applyProtection="1">
      <alignment horizontal="center" vertical="center" wrapText="1"/>
    </xf>
    <xf numFmtId="1" fontId="10" fillId="2" borderId="169" xfId="3" applyFont="1" applyFill="1" applyBorder="1" applyAlignment="1" applyProtection="1">
      <alignment horizontal="center" vertical="center" wrapText="1"/>
    </xf>
    <xf numFmtId="1" fontId="8" fillId="2" borderId="2" xfId="3" applyNumberFormat="1" applyFont="1" applyFill="1" applyBorder="1" applyAlignment="1" applyProtection="1">
      <alignment horizontal="center" vertical="center"/>
    </xf>
    <xf numFmtId="1" fontId="8" fillId="2" borderId="60" xfId="3" applyNumberFormat="1" applyFont="1" applyFill="1" applyBorder="1" applyAlignment="1" applyProtection="1">
      <alignment horizontal="center" vertical="center"/>
    </xf>
    <xf numFmtId="0" fontId="10" fillId="2" borderId="136" xfId="2" applyNumberFormat="1" applyFont="1" applyFill="1" applyBorder="1" applyAlignment="1" applyProtection="1">
      <alignment horizontal="center" vertical="center" wrapText="1"/>
    </xf>
    <xf numFmtId="1" fontId="8" fillId="0" borderId="57" xfId="3" applyNumberFormat="1" applyFont="1" applyBorder="1" applyAlignment="1" applyProtection="1">
      <alignment horizontal="center" vertical="center"/>
    </xf>
    <xf numFmtId="1" fontId="8" fillId="0" borderId="8" xfId="3" applyFont="1" applyBorder="1" applyAlignment="1">
      <alignment horizontal="center" vertical="center"/>
    </xf>
    <xf numFmtId="1" fontId="8" fillId="0" borderId="18" xfId="3" applyFont="1" applyBorder="1" applyAlignment="1">
      <alignment horizontal="center" vertical="center"/>
    </xf>
    <xf numFmtId="1" fontId="8" fillId="0" borderId="57" xfId="3" applyFont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9"/>
  <sheetViews>
    <sheetView tabSelected="1" view="pageBreakPreview" zoomScale="70" zoomScaleNormal="90" zoomScaleSheetLayoutView="70" zoomScalePageLayoutView="30" workbookViewId="0"/>
  </sheetViews>
  <sheetFormatPr defaultRowHeight="14.95"/>
  <cols>
    <col min="1" max="1" width="9" style="7"/>
    <col min="2" max="2" width="12.25" style="55" bestFit="1" customWidth="1"/>
    <col min="3" max="3" width="10.5" style="209" customWidth="1"/>
    <col min="4" max="4" width="10.125" style="209" customWidth="1"/>
    <col min="5" max="5" width="10.625" style="209" bestFit="1" customWidth="1"/>
    <col min="6" max="6" width="9.25" style="209" bestFit="1" customWidth="1"/>
    <col min="7" max="7" width="10.25" style="209" customWidth="1"/>
    <col min="8" max="8" width="9.25" style="209" bestFit="1" customWidth="1"/>
    <col min="9" max="9" width="9.75" style="209" customWidth="1"/>
    <col min="10" max="15" width="6.875" style="209" customWidth="1"/>
    <col min="16" max="16" width="9.875" style="209" customWidth="1"/>
    <col min="17" max="17" width="9.75" style="209" customWidth="1"/>
    <col min="18" max="20" width="7.375" style="209" customWidth="1"/>
    <col min="21" max="21" width="7.25" style="209" customWidth="1"/>
    <col min="22" max="22" width="6.25" style="209" customWidth="1"/>
    <col min="23" max="23" width="8.375" style="209" customWidth="1"/>
    <col min="24" max="24" width="7.875" style="7" customWidth="1"/>
    <col min="25" max="25" width="12.25" style="209" bestFit="1" customWidth="1"/>
    <col min="26" max="26" width="9.125" style="209" bestFit="1" customWidth="1"/>
    <col min="27" max="27" width="10.375" style="210" customWidth="1"/>
    <col min="28" max="28" width="9.125" style="209" bestFit="1" customWidth="1"/>
    <col min="29" max="29" width="10.125" style="210" customWidth="1"/>
    <col min="30" max="30" width="10.75" style="209" customWidth="1"/>
    <col min="31" max="31" width="10.125" style="209" customWidth="1"/>
    <col min="32" max="32" width="9.125" style="209" bestFit="1" customWidth="1"/>
    <col min="33" max="34" width="10.125" style="209" bestFit="1" customWidth="1"/>
    <col min="35" max="35" width="9.125" style="209" bestFit="1" customWidth="1"/>
    <col min="36" max="36" width="10.125" style="209" bestFit="1" customWidth="1"/>
    <col min="37" max="40" width="9.125" style="209" bestFit="1" customWidth="1"/>
    <col min="41" max="41" width="10.125" style="209" bestFit="1" customWidth="1"/>
    <col min="42" max="16384" width="9" style="209"/>
  </cols>
  <sheetData>
    <row r="1" spans="1:41" ht="19.05">
      <c r="A1" s="1458" t="s">
        <v>342</v>
      </c>
      <c r="U1" s="1479"/>
      <c r="V1" s="1479"/>
      <c r="W1" s="1479"/>
      <c r="X1" s="1" t="s">
        <v>342</v>
      </c>
      <c r="AN1" s="1479"/>
      <c r="AO1" s="1479"/>
    </row>
    <row r="2" spans="1:41" s="12" customFormat="1" ht="19.7" thickBot="1">
      <c r="A2" s="1458"/>
      <c r="B2" s="9"/>
      <c r="C2" s="10"/>
      <c r="D2" s="10"/>
      <c r="E2" s="10"/>
      <c r="F2" s="10"/>
      <c r="G2" s="11"/>
      <c r="H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480" t="s">
        <v>0</v>
      </c>
      <c r="W2" s="1480"/>
      <c r="Y2" s="8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N2" s="1480" t="s">
        <v>1</v>
      </c>
      <c r="AO2" s="1480"/>
    </row>
    <row r="3" spans="1:41" s="20" customFormat="1" ht="14.3" customHeight="1">
      <c r="A3" s="1481" t="s">
        <v>2</v>
      </c>
      <c r="B3" s="1494" t="s">
        <v>326</v>
      </c>
      <c r="C3" s="1524" t="s">
        <v>330</v>
      </c>
      <c r="D3" s="1526" t="s">
        <v>331</v>
      </c>
      <c r="E3" s="1532" t="s">
        <v>334</v>
      </c>
      <c r="F3" s="1526" t="s">
        <v>10</v>
      </c>
      <c r="G3" s="1484" t="s">
        <v>333</v>
      </c>
      <c r="H3" s="1528" t="s">
        <v>8</v>
      </c>
      <c r="I3" s="1530" t="s">
        <v>332</v>
      </c>
      <c r="J3" s="1486" t="s">
        <v>335</v>
      </c>
      <c r="K3" s="1486"/>
      <c r="L3" s="1486"/>
      <c r="M3" s="1486"/>
      <c r="N3" s="1486"/>
      <c r="O3" s="1515"/>
      <c r="P3" s="1530" t="s">
        <v>9</v>
      </c>
      <c r="Q3" s="1522" t="s">
        <v>329</v>
      </c>
      <c r="R3" s="1518" t="s">
        <v>336</v>
      </c>
      <c r="S3" s="1518"/>
      <c r="T3" s="1518"/>
      <c r="U3" s="1518"/>
      <c r="V3" s="1518"/>
      <c r="W3" s="1519"/>
      <c r="X3" s="1481" t="s">
        <v>2</v>
      </c>
      <c r="Y3" s="1494" t="s">
        <v>326</v>
      </c>
      <c r="Z3" s="1486" t="s">
        <v>3</v>
      </c>
      <c r="AA3" s="14"/>
      <c r="AB3" s="1488" t="s">
        <v>4</v>
      </c>
      <c r="AC3" s="15"/>
      <c r="AD3" s="1490" t="s">
        <v>5</v>
      </c>
      <c r="AE3" s="16"/>
      <c r="AF3" s="1497" t="s">
        <v>327</v>
      </c>
      <c r="AG3" s="1498"/>
      <c r="AH3" s="1498"/>
      <c r="AI3" s="1498"/>
      <c r="AJ3" s="1499"/>
      <c r="AK3" s="1503" t="s">
        <v>328</v>
      </c>
      <c r="AL3" s="1504"/>
      <c r="AM3" s="1504"/>
      <c r="AN3" s="1505"/>
      <c r="AO3" s="1492" t="s">
        <v>6</v>
      </c>
    </row>
    <row r="4" spans="1:41" s="24" customFormat="1" ht="26.5" customHeight="1">
      <c r="A4" s="1482"/>
      <c r="B4" s="1495"/>
      <c r="C4" s="1525"/>
      <c r="D4" s="1527"/>
      <c r="E4" s="1533"/>
      <c r="F4" s="1527"/>
      <c r="G4" s="1485"/>
      <c r="H4" s="1529"/>
      <c r="I4" s="1531"/>
      <c r="J4" s="1516"/>
      <c r="K4" s="1516"/>
      <c r="L4" s="1516"/>
      <c r="M4" s="1516"/>
      <c r="N4" s="1516"/>
      <c r="O4" s="1517"/>
      <c r="P4" s="1531"/>
      <c r="Q4" s="1523"/>
      <c r="R4" s="1520"/>
      <c r="S4" s="1520"/>
      <c r="T4" s="1520"/>
      <c r="U4" s="1520"/>
      <c r="V4" s="1520"/>
      <c r="W4" s="1521"/>
      <c r="X4" s="1482"/>
      <c r="Y4" s="1495"/>
      <c r="Z4" s="1487"/>
      <c r="AA4" s="21" t="s">
        <v>11</v>
      </c>
      <c r="AB4" s="1489"/>
      <c r="AC4" s="22" t="s">
        <v>11</v>
      </c>
      <c r="AD4" s="1491"/>
      <c r="AE4" s="23" t="s">
        <v>12</v>
      </c>
      <c r="AF4" s="1500"/>
      <c r="AG4" s="1501"/>
      <c r="AH4" s="1501"/>
      <c r="AI4" s="1501"/>
      <c r="AJ4" s="1502"/>
      <c r="AK4" s="1506"/>
      <c r="AL4" s="1507"/>
      <c r="AM4" s="1507"/>
      <c r="AN4" s="1508"/>
      <c r="AO4" s="1493"/>
    </row>
    <row r="5" spans="1:41" s="20" customFormat="1" ht="22.45" thickBot="1">
      <c r="A5" s="1483"/>
      <c r="B5" s="1496"/>
      <c r="C5" s="967" t="s">
        <v>15</v>
      </c>
      <c r="D5" s="963" t="s">
        <v>16</v>
      </c>
      <c r="E5" s="964" t="s">
        <v>17</v>
      </c>
      <c r="F5" s="963" t="s">
        <v>20</v>
      </c>
      <c r="G5" s="966" t="s">
        <v>323</v>
      </c>
      <c r="H5" s="965" t="s">
        <v>18</v>
      </c>
      <c r="I5" s="1429" t="s">
        <v>324</v>
      </c>
      <c r="J5" s="1434" t="s">
        <v>21</v>
      </c>
      <c r="K5" s="25" t="s">
        <v>22</v>
      </c>
      <c r="L5" s="25" t="s">
        <v>23</v>
      </c>
      <c r="M5" s="25" t="s">
        <v>24</v>
      </c>
      <c r="N5" s="26" t="s">
        <v>25</v>
      </c>
      <c r="O5" s="27" t="s">
        <v>26</v>
      </c>
      <c r="P5" s="964" t="s">
        <v>19</v>
      </c>
      <c r="Q5" s="1435" t="s">
        <v>325</v>
      </c>
      <c r="R5" s="1433" t="s">
        <v>21</v>
      </c>
      <c r="S5" s="28" t="s">
        <v>22</v>
      </c>
      <c r="T5" s="28" t="s">
        <v>23</v>
      </c>
      <c r="U5" s="28" t="s">
        <v>24</v>
      </c>
      <c r="V5" s="29" t="s">
        <v>27</v>
      </c>
      <c r="W5" s="30" t="s">
        <v>28</v>
      </c>
      <c r="X5" s="1483"/>
      <c r="Y5" s="1496"/>
      <c r="Z5" s="1436" t="s">
        <v>337</v>
      </c>
      <c r="AA5" s="972" t="s">
        <v>99</v>
      </c>
      <c r="AB5" s="968" t="s">
        <v>338</v>
      </c>
      <c r="AC5" s="971" t="s">
        <v>339</v>
      </c>
      <c r="AD5" s="968" t="s">
        <v>340</v>
      </c>
      <c r="AE5" s="1455" t="s">
        <v>341</v>
      </c>
      <c r="AF5" s="1456" t="s">
        <v>29</v>
      </c>
      <c r="AG5" s="974" t="s">
        <v>30</v>
      </c>
      <c r="AH5" s="975" t="s">
        <v>31</v>
      </c>
      <c r="AI5" s="975" t="s">
        <v>32</v>
      </c>
      <c r="AJ5" s="976" t="s">
        <v>33</v>
      </c>
      <c r="AK5" s="977" t="s">
        <v>34</v>
      </c>
      <c r="AL5" s="977" t="s">
        <v>35</v>
      </c>
      <c r="AM5" s="978" t="s">
        <v>36</v>
      </c>
      <c r="AN5" s="1457" t="s">
        <v>37</v>
      </c>
      <c r="AO5" s="38"/>
    </row>
    <row r="6" spans="1:41" s="55" customFormat="1">
      <c r="A6" s="1509" t="s">
        <v>38</v>
      </c>
      <c r="B6" s="39" t="s">
        <v>39</v>
      </c>
      <c r="C6" s="40">
        <v>793</v>
      </c>
      <c r="D6" s="41">
        <v>766</v>
      </c>
      <c r="E6" s="42">
        <f t="shared" ref="E6:E48" si="0">+D6/C6*100</f>
        <v>96.595208070617915</v>
      </c>
      <c r="F6" s="41">
        <v>29</v>
      </c>
      <c r="G6" s="45">
        <f t="shared" ref="G6:G48" si="1">F6/D6</f>
        <v>3.7859007832898174E-2</v>
      </c>
      <c r="H6" s="43">
        <v>6</v>
      </c>
      <c r="I6" s="46">
        <f t="shared" ref="I6:I48" si="2">D6-H6</f>
        <v>760</v>
      </c>
      <c r="J6" s="41">
        <v>1</v>
      </c>
      <c r="K6" s="41">
        <v>1</v>
      </c>
      <c r="L6" s="41">
        <v>0</v>
      </c>
      <c r="M6" s="41">
        <v>1</v>
      </c>
      <c r="N6" s="41">
        <v>3</v>
      </c>
      <c r="O6" s="47">
        <v>0</v>
      </c>
      <c r="P6" s="44">
        <f t="shared" ref="P6:P48" si="3">H6/D6*100</f>
        <v>0.7832898172323759</v>
      </c>
      <c r="Q6" s="48">
        <f t="shared" ref="Q6:Q48" si="4">I6/D6*100</f>
        <v>99.216710182767613</v>
      </c>
      <c r="R6" s="48">
        <f t="shared" ref="R6:R11" si="5">J6/D6*100</f>
        <v>0.13054830287206268</v>
      </c>
      <c r="S6" s="48">
        <f t="shared" ref="S6:S11" si="6">K6/D6*100</f>
        <v>0.13054830287206268</v>
      </c>
      <c r="T6" s="48">
        <f t="shared" ref="T6:T11" si="7">L6/D6*100</f>
        <v>0</v>
      </c>
      <c r="U6" s="48">
        <f t="shared" ref="U6:U11" si="8">M6/D6*100</f>
        <v>0.13054830287206268</v>
      </c>
      <c r="V6" s="48">
        <f t="shared" ref="V6:V11" si="9">N6/D6*100</f>
        <v>0.39164490861618795</v>
      </c>
      <c r="W6" s="49">
        <f t="shared" ref="W6:W11" si="10">O6/D6*100</f>
        <v>0</v>
      </c>
      <c r="X6" s="1512" t="s">
        <v>38</v>
      </c>
      <c r="Y6" s="1441" t="s">
        <v>39</v>
      </c>
      <c r="Z6" s="40">
        <v>55</v>
      </c>
      <c r="AA6" s="50">
        <f t="shared" ref="AA6:AA48" si="11">Z6/D6*100</f>
        <v>7.1801566579634466</v>
      </c>
      <c r="AB6" s="41">
        <v>39</v>
      </c>
      <c r="AC6" s="1047">
        <f t="shared" ref="AC6:AC48" si="12">AB6/D6*100</f>
        <v>5.0913838120104433</v>
      </c>
      <c r="AD6" s="41">
        <v>32</v>
      </c>
      <c r="AE6" s="1072">
        <f t="shared" ref="AE6:AE48" si="13">AD6/D6*100</f>
        <v>4.1775456919060057</v>
      </c>
      <c r="AF6" s="40">
        <v>114</v>
      </c>
      <c r="AG6" s="41">
        <v>383</v>
      </c>
      <c r="AH6" s="41">
        <v>267</v>
      </c>
      <c r="AI6" s="41">
        <v>2</v>
      </c>
      <c r="AJ6" s="41">
        <v>766</v>
      </c>
      <c r="AK6" s="52">
        <f>IF(AF6="","",+AF6/AJ6*100)</f>
        <v>14.882506527415144</v>
      </c>
      <c r="AL6" s="52">
        <f>IF(AG6="","",+AG6/AJ6*100)</f>
        <v>50</v>
      </c>
      <c r="AM6" s="52">
        <f>IF(AH6="","",+AH6/AJ6*100)</f>
        <v>34.856396866840733</v>
      </c>
      <c r="AN6" s="53">
        <f>IF(AI6="","",+AI6/AJ6*100)</f>
        <v>0.26109660574412535</v>
      </c>
      <c r="AO6" s="54"/>
    </row>
    <row r="7" spans="1:41" s="55" customFormat="1">
      <c r="A7" s="1510"/>
      <c r="B7" s="56" t="s">
        <v>40</v>
      </c>
      <c r="C7" s="57">
        <v>62</v>
      </c>
      <c r="D7" s="58">
        <v>52</v>
      </c>
      <c r="E7" s="59">
        <f t="shared" si="0"/>
        <v>83.870967741935488</v>
      </c>
      <c r="F7" s="58">
        <v>3</v>
      </c>
      <c r="G7" s="62">
        <f t="shared" si="1"/>
        <v>5.7692307692307696E-2</v>
      </c>
      <c r="H7" s="60">
        <v>2</v>
      </c>
      <c r="I7" s="63">
        <f t="shared" si="2"/>
        <v>50</v>
      </c>
      <c r="J7" s="58">
        <v>1</v>
      </c>
      <c r="K7" s="58">
        <v>1</v>
      </c>
      <c r="L7" s="58">
        <v>0</v>
      </c>
      <c r="M7" s="58">
        <v>0</v>
      </c>
      <c r="N7" s="58">
        <v>0</v>
      </c>
      <c r="O7" s="64">
        <v>0</v>
      </c>
      <c r="P7" s="61">
        <f t="shared" si="3"/>
        <v>3.8461538461538463</v>
      </c>
      <c r="Q7" s="65">
        <f t="shared" si="4"/>
        <v>96.15384615384616</v>
      </c>
      <c r="R7" s="65">
        <f t="shared" si="5"/>
        <v>1.9230769230769231</v>
      </c>
      <c r="S7" s="65">
        <f t="shared" si="6"/>
        <v>1.9230769230769231</v>
      </c>
      <c r="T7" s="65">
        <f t="shared" si="7"/>
        <v>0</v>
      </c>
      <c r="U7" s="65">
        <f t="shared" si="8"/>
        <v>0</v>
      </c>
      <c r="V7" s="65">
        <f t="shared" si="9"/>
        <v>0</v>
      </c>
      <c r="W7" s="66">
        <f t="shared" si="10"/>
        <v>0</v>
      </c>
      <c r="X7" s="1513"/>
      <c r="Y7" s="1442" t="s">
        <v>40</v>
      </c>
      <c r="Z7" s="57">
        <v>0</v>
      </c>
      <c r="AA7" s="67">
        <f t="shared" si="11"/>
        <v>0</v>
      </c>
      <c r="AB7" s="58">
        <v>0</v>
      </c>
      <c r="AC7" s="1048">
        <f t="shared" si="12"/>
        <v>0</v>
      </c>
      <c r="AD7" s="58">
        <v>0</v>
      </c>
      <c r="AE7" s="1068">
        <f t="shared" si="13"/>
        <v>0</v>
      </c>
      <c r="AF7" s="57">
        <v>20</v>
      </c>
      <c r="AG7" s="58">
        <v>32</v>
      </c>
      <c r="AH7" s="58">
        <v>0</v>
      </c>
      <c r="AI7" s="58">
        <v>0</v>
      </c>
      <c r="AJ7" s="58">
        <v>52</v>
      </c>
      <c r="AK7" s="69">
        <f t="shared" ref="AK7:AK48" si="14">IF(AF7="","",+AF7/AJ7*100)</f>
        <v>38.461538461538467</v>
      </c>
      <c r="AL7" s="69">
        <f t="shared" ref="AL7:AL48" si="15">IF(AG7="","",+AG7/AJ7*100)</f>
        <v>61.53846153846154</v>
      </c>
      <c r="AM7" s="69">
        <f t="shared" ref="AM7:AM48" si="16">IF(AH7="","",+AH7/AJ7*100)</f>
        <v>0</v>
      </c>
      <c r="AN7" s="70">
        <f t="shared" ref="AN7:AN48" si="17">IF(AI7="","",+AI7/AJ7*100)</f>
        <v>0</v>
      </c>
      <c r="AO7" s="71"/>
    </row>
    <row r="8" spans="1:41" s="55" customFormat="1">
      <c r="A8" s="1510"/>
      <c r="B8" s="56" t="s">
        <v>41</v>
      </c>
      <c r="C8" s="57">
        <v>1201</v>
      </c>
      <c r="D8" s="58">
        <v>1130</v>
      </c>
      <c r="E8" s="59">
        <f t="shared" si="0"/>
        <v>94.088259783513735</v>
      </c>
      <c r="F8" s="58">
        <v>17</v>
      </c>
      <c r="G8" s="62">
        <f t="shared" si="1"/>
        <v>1.5044247787610619E-2</v>
      </c>
      <c r="H8" s="60">
        <v>4</v>
      </c>
      <c r="I8" s="63">
        <f t="shared" si="2"/>
        <v>1126</v>
      </c>
      <c r="J8" s="58">
        <v>1</v>
      </c>
      <c r="K8" s="58">
        <v>1</v>
      </c>
      <c r="L8" s="58">
        <v>0</v>
      </c>
      <c r="M8" s="58">
        <v>1</v>
      </c>
      <c r="N8" s="58">
        <v>0</v>
      </c>
      <c r="O8" s="64">
        <v>1</v>
      </c>
      <c r="P8" s="61">
        <f t="shared" si="3"/>
        <v>0.35398230088495575</v>
      </c>
      <c r="Q8" s="65">
        <f t="shared" si="4"/>
        <v>99.646017699115035</v>
      </c>
      <c r="R8" s="65">
        <f t="shared" si="5"/>
        <v>8.8495575221238937E-2</v>
      </c>
      <c r="S8" s="65">
        <f t="shared" si="6"/>
        <v>8.8495575221238937E-2</v>
      </c>
      <c r="T8" s="65">
        <f t="shared" si="7"/>
        <v>0</v>
      </c>
      <c r="U8" s="65">
        <f t="shared" si="8"/>
        <v>8.8495575221238937E-2</v>
      </c>
      <c r="V8" s="65">
        <f t="shared" si="9"/>
        <v>0</v>
      </c>
      <c r="W8" s="66">
        <f t="shared" si="10"/>
        <v>8.8495575221238937E-2</v>
      </c>
      <c r="X8" s="1513"/>
      <c r="Y8" s="1442" t="s">
        <v>41</v>
      </c>
      <c r="Z8" s="57">
        <v>19</v>
      </c>
      <c r="AA8" s="67">
        <f t="shared" si="11"/>
        <v>1.6814159292035398</v>
      </c>
      <c r="AB8" s="58">
        <v>42</v>
      </c>
      <c r="AC8" s="1048">
        <f t="shared" si="12"/>
        <v>3.7168141592920354</v>
      </c>
      <c r="AD8" s="58">
        <v>53</v>
      </c>
      <c r="AE8" s="1068">
        <f t="shared" si="13"/>
        <v>4.6902654867256635</v>
      </c>
      <c r="AF8" s="57">
        <v>211</v>
      </c>
      <c r="AG8" s="58">
        <v>452</v>
      </c>
      <c r="AH8" s="58">
        <v>373</v>
      </c>
      <c r="AI8" s="58">
        <v>94</v>
      </c>
      <c r="AJ8" s="58">
        <v>1130</v>
      </c>
      <c r="AK8" s="69">
        <f t="shared" si="14"/>
        <v>18.672566371681416</v>
      </c>
      <c r="AL8" s="69">
        <f t="shared" si="15"/>
        <v>40</v>
      </c>
      <c r="AM8" s="69">
        <f t="shared" si="16"/>
        <v>33.008849557522126</v>
      </c>
      <c r="AN8" s="70">
        <f t="shared" si="17"/>
        <v>8.3185840707964598</v>
      </c>
      <c r="AO8" s="71"/>
    </row>
    <row r="9" spans="1:41" s="55" customFormat="1">
      <c r="A9" s="1510"/>
      <c r="B9" s="56" t="s">
        <v>42</v>
      </c>
      <c r="C9" s="57">
        <v>24</v>
      </c>
      <c r="D9" s="58">
        <v>23</v>
      </c>
      <c r="E9" s="59">
        <f t="shared" si="0"/>
        <v>95.833333333333343</v>
      </c>
      <c r="F9" s="58">
        <v>4</v>
      </c>
      <c r="G9" s="62">
        <f t="shared" si="1"/>
        <v>0.17391304347826086</v>
      </c>
      <c r="H9" s="60">
        <v>1</v>
      </c>
      <c r="I9" s="63">
        <f t="shared" si="2"/>
        <v>22</v>
      </c>
      <c r="J9" s="58">
        <v>0</v>
      </c>
      <c r="K9" s="58">
        <v>0</v>
      </c>
      <c r="L9" s="58">
        <v>0</v>
      </c>
      <c r="M9" s="58">
        <v>1</v>
      </c>
      <c r="N9" s="58">
        <v>0</v>
      </c>
      <c r="O9" s="64">
        <v>0</v>
      </c>
      <c r="P9" s="61">
        <f t="shared" si="3"/>
        <v>4.3478260869565215</v>
      </c>
      <c r="Q9" s="65">
        <f t="shared" si="4"/>
        <v>95.652173913043484</v>
      </c>
      <c r="R9" s="65">
        <f t="shared" si="5"/>
        <v>0</v>
      </c>
      <c r="S9" s="65">
        <f t="shared" si="6"/>
        <v>0</v>
      </c>
      <c r="T9" s="65">
        <f t="shared" si="7"/>
        <v>0</v>
      </c>
      <c r="U9" s="65">
        <f t="shared" si="8"/>
        <v>4.3478260869565215</v>
      </c>
      <c r="V9" s="65">
        <f t="shared" si="9"/>
        <v>0</v>
      </c>
      <c r="W9" s="66">
        <f t="shared" si="10"/>
        <v>0</v>
      </c>
      <c r="X9" s="1513"/>
      <c r="Y9" s="1443" t="s">
        <v>42</v>
      </c>
      <c r="Z9" s="57">
        <v>0</v>
      </c>
      <c r="AA9" s="67">
        <f t="shared" si="11"/>
        <v>0</v>
      </c>
      <c r="AB9" s="58">
        <v>0</v>
      </c>
      <c r="AC9" s="1048">
        <f t="shared" si="12"/>
        <v>0</v>
      </c>
      <c r="AD9" s="58">
        <v>0</v>
      </c>
      <c r="AE9" s="1068">
        <f t="shared" si="13"/>
        <v>0</v>
      </c>
      <c r="AF9" s="57">
        <v>11</v>
      </c>
      <c r="AG9" s="58">
        <v>12</v>
      </c>
      <c r="AH9" s="58">
        <v>0</v>
      </c>
      <c r="AI9" s="58">
        <v>0</v>
      </c>
      <c r="AJ9" s="58">
        <v>23</v>
      </c>
      <c r="AK9" s="69">
        <f t="shared" si="14"/>
        <v>47.826086956521742</v>
      </c>
      <c r="AL9" s="69">
        <f t="shared" si="15"/>
        <v>52.173913043478258</v>
      </c>
      <c r="AM9" s="69">
        <f t="shared" si="16"/>
        <v>0</v>
      </c>
      <c r="AN9" s="70">
        <f t="shared" si="17"/>
        <v>0</v>
      </c>
      <c r="AO9" s="71"/>
    </row>
    <row r="10" spans="1:41" s="85" customFormat="1">
      <c r="A10" s="1510"/>
      <c r="B10" s="1231" t="s">
        <v>43</v>
      </c>
      <c r="C10" s="72">
        <v>3555</v>
      </c>
      <c r="D10" s="73">
        <v>3442</v>
      </c>
      <c r="E10" s="74">
        <f t="shared" si="0"/>
        <v>96.821378340365683</v>
      </c>
      <c r="F10" s="76">
        <v>84</v>
      </c>
      <c r="G10" s="77">
        <f t="shared" si="1"/>
        <v>2.4404416037187682E-2</v>
      </c>
      <c r="H10" s="60">
        <v>30</v>
      </c>
      <c r="I10" s="63">
        <f t="shared" si="2"/>
        <v>3412</v>
      </c>
      <c r="J10" s="76">
        <v>9</v>
      </c>
      <c r="K10" s="76">
        <v>4</v>
      </c>
      <c r="L10" s="76">
        <v>6</v>
      </c>
      <c r="M10" s="76">
        <v>9</v>
      </c>
      <c r="N10" s="76">
        <v>2</v>
      </c>
      <c r="O10" s="78">
        <v>0</v>
      </c>
      <c r="P10" s="75">
        <f t="shared" si="3"/>
        <v>0.87158628704241714</v>
      </c>
      <c r="Q10" s="79">
        <f t="shared" si="4"/>
        <v>99.128413712957581</v>
      </c>
      <c r="R10" s="79">
        <f t="shared" si="5"/>
        <v>0.26147588611272515</v>
      </c>
      <c r="S10" s="79">
        <f t="shared" si="6"/>
        <v>0.11621150493898895</v>
      </c>
      <c r="T10" s="79">
        <f t="shared" si="7"/>
        <v>0.17431725740848344</v>
      </c>
      <c r="U10" s="79">
        <f t="shared" si="8"/>
        <v>0.26147588611272515</v>
      </c>
      <c r="V10" s="79">
        <f t="shared" si="9"/>
        <v>5.8105752469494475E-2</v>
      </c>
      <c r="W10" s="80">
        <f t="shared" si="10"/>
        <v>0</v>
      </c>
      <c r="X10" s="1513"/>
      <c r="Y10" s="1444" t="s">
        <v>43</v>
      </c>
      <c r="Z10" s="1437">
        <v>555</v>
      </c>
      <c r="AA10" s="81">
        <f t="shared" si="11"/>
        <v>16.124346310284718</v>
      </c>
      <c r="AB10" s="76">
        <v>359</v>
      </c>
      <c r="AC10" s="75">
        <f t="shared" si="12"/>
        <v>10.42998256827426</v>
      </c>
      <c r="AD10" s="76">
        <v>154</v>
      </c>
      <c r="AE10" s="1065">
        <f t="shared" si="13"/>
        <v>4.4741429401510748</v>
      </c>
      <c r="AF10" s="72">
        <v>152</v>
      </c>
      <c r="AG10" s="73">
        <v>2849</v>
      </c>
      <c r="AH10" s="73">
        <v>379</v>
      </c>
      <c r="AI10" s="73">
        <v>61</v>
      </c>
      <c r="AJ10" s="58">
        <v>3441</v>
      </c>
      <c r="AK10" s="82">
        <f t="shared" si="14"/>
        <v>4.417320546352804</v>
      </c>
      <c r="AL10" s="82">
        <f t="shared" si="15"/>
        <v>82.795698924731184</v>
      </c>
      <c r="AM10" s="82">
        <f t="shared" si="16"/>
        <v>11.014240046498111</v>
      </c>
      <c r="AN10" s="83">
        <f t="shared" si="17"/>
        <v>1.7727404824179018</v>
      </c>
      <c r="AO10" s="84"/>
    </row>
    <row r="11" spans="1:41" s="55" customFormat="1" ht="15.65" thickBot="1">
      <c r="A11" s="1511"/>
      <c r="B11" s="87" t="s">
        <v>44</v>
      </c>
      <c r="C11" s="88">
        <v>3359</v>
      </c>
      <c r="D11" s="89">
        <v>3182</v>
      </c>
      <c r="E11" s="90">
        <f t="shared" si="0"/>
        <v>94.730574575766596</v>
      </c>
      <c r="F11" s="89">
        <v>82</v>
      </c>
      <c r="G11" s="93">
        <f t="shared" si="1"/>
        <v>2.5769956002514142E-2</v>
      </c>
      <c r="H11" s="91">
        <v>31</v>
      </c>
      <c r="I11" s="94">
        <f t="shared" si="2"/>
        <v>3151</v>
      </c>
      <c r="J11" s="91">
        <v>11</v>
      </c>
      <c r="K11" s="91">
        <v>7</v>
      </c>
      <c r="L11" s="91">
        <v>6</v>
      </c>
      <c r="M11" s="91">
        <v>4</v>
      </c>
      <c r="N11" s="91">
        <v>3</v>
      </c>
      <c r="O11" s="306">
        <v>0</v>
      </c>
      <c r="P11" s="92">
        <f t="shared" si="3"/>
        <v>0.97423004399748592</v>
      </c>
      <c r="Q11" s="95">
        <f t="shared" si="4"/>
        <v>99.02576995600252</v>
      </c>
      <c r="R11" s="95">
        <f t="shared" si="5"/>
        <v>0.34569453174104336</v>
      </c>
      <c r="S11" s="95">
        <f t="shared" si="6"/>
        <v>0.21998742928975487</v>
      </c>
      <c r="T11" s="95">
        <f t="shared" si="7"/>
        <v>0.18856065367693275</v>
      </c>
      <c r="U11" s="95">
        <f t="shared" si="8"/>
        <v>0.12570710245128849</v>
      </c>
      <c r="V11" s="95">
        <f t="shared" si="9"/>
        <v>9.4280326838466377E-2</v>
      </c>
      <c r="W11" s="96">
        <f t="shared" si="10"/>
        <v>0</v>
      </c>
      <c r="X11" s="1514"/>
      <c r="Y11" s="1445" t="s">
        <v>44</v>
      </c>
      <c r="Z11" s="88">
        <v>272</v>
      </c>
      <c r="AA11" s="97">
        <f t="shared" si="11"/>
        <v>8.5480829666876179</v>
      </c>
      <c r="AB11" s="89">
        <v>249</v>
      </c>
      <c r="AC11" s="1049">
        <f t="shared" si="12"/>
        <v>7.8252671275927099</v>
      </c>
      <c r="AD11" s="89">
        <v>165</v>
      </c>
      <c r="AE11" s="1066">
        <f t="shared" si="13"/>
        <v>5.1854179761156507</v>
      </c>
      <c r="AF11" s="88">
        <v>807</v>
      </c>
      <c r="AG11" s="89">
        <v>1801</v>
      </c>
      <c r="AH11" s="89">
        <v>531</v>
      </c>
      <c r="AI11" s="89">
        <v>43</v>
      </c>
      <c r="AJ11" s="89">
        <v>3182</v>
      </c>
      <c r="AK11" s="98">
        <f t="shared" si="14"/>
        <v>25.361407919547453</v>
      </c>
      <c r="AL11" s="98">
        <f t="shared" si="15"/>
        <v>56.599622878692642</v>
      </c>
      <c r="AM11" s="98">
        <f t="shared" si="16"/>
        <v>16.687617850408547</v>
      </c>
      <c r="AN11" s="99">
        <f t="shared" si="17"/>
        <v>1.3513513513513513</v>
      </c>
      <c r="AO11" s="100"/>
    </row>
    <row r="12" spans="1:41" s="55" customFormat="1">
      <c r="A12" s="1509" t="s">
        <v>45</v>
      </c>
      <c r="B12" s="39" t="s">
        <v>46</v>
      </c>
      <c r="C12" s="40">
        <v>768</v>
      </c>
      <c r="D12" s="41">
        <v>748</v>
      </c>
      <c r="E12" s="42">
        <f t="shared" si="0"/>
        <v>97.395833333333343</v>
      </c>
      <c r="F12" s="41">
        <v>22</v>
      </c>
      <c r="G12" s="45">
        <f t="shared" si="1"/>
        <v>2.9411764705882353E-2</v>
      </c>
      <c r="H12" s="43">
        <v>5</v>
      </c>
      <c r="I12" s="46">
        <f t="shared" si="2"/>
        <v>743</v>
      </c>
      <c r="J12" s="312" t="s">
        <v>47</v>
      </c>
      <c r="K12" s="312" t="s">
        <v>47</v>
      </c>
      <c r="L12" s="312" t="s">
        <v>47</v>
      </c>
      <c r="M12" s="312" t="s">
        <v>47</v>
      </c>
      <c r="N12" s="312" t="s">
        <v>47</v>
      </c>
      <c r="O12" s="313" t="s">
        <v>47</v>
      </c>
      <c r="P12" s="44">
        <f t="shared" si="3"/>
        <v>0.66844919786096257</v>
      </c>
      <c r="Q12" s="48">
        <f t="shared" si="4"/>
        <v>99.331550802139034</v>
      </c>
      <c r="R12" s="1017" t="s">
        <v>47</v>
      </c>
      <c r="S12" s="1017" t="s">
        <v>47</v>
      </c>
      <c r="T12" s="1017" t="s">
        <v>47</v>
      </c>
      <c r="U12" s="1017" t="s">
        <v>47</v>
      </c>
      <c r="V12" s="1017" t="s">
        <v>47</v>
      </c>
      <c r="W12" s="1018" t="s">
        <v>47</v>
      </c>
      <c r="X12" s="1512" t="s">
        <v>45</v>
      </c>
      <c r="Y12" s="1441" t="s">
        <v>46</v>
      </c>
      <c r="Z12" s="40">
        <v>70</v>
      </c>
      <c r="AA12" s="101">
        <f t="shared" si="11"/>
        <v>9.3582887700534751</v>
      </c>
      <c r="AB12" s="41">
        <v>66</v>
      </c>
      <c r="AC12" s="1050">
        <f t="shared" si="12"/>
        <v>8.8235294117647065</v>
      </c>
      <c r="AD12" s="41">
        <v>20</v>
      </c>
      <c r="AE12" s="1067">
        <f t="shared" si="13"/>
        <v>2.6737967914438503</v>
      </c>
      <c r="AF12" s="40">
        <v>156</v>
      </c>
      <c r="AG12" s="41">
        <v>261</v>
      </c>
      <c r="AH12" s="41">
        <v>260</v>
      </c>
      <c r="AI12" s="41">
        <v>71</v>
      </c>
      <c r="AJ12" s="41">
        <v>748</v>
      </c>
      <c r="AK12" s="102">
        <f t="shared" si="14"/>
        <v>20.855614973262032</v>
      </c>
      <c r="AL12" s="102">
        <f t="shared" si="15"/>
        <v>34.893048128342244</v>
      </c>
      <c r="AM12" s="102">
        <f t="shared" si="16"/>
        <v>34.759358288770052</v>
      </c>
      <c r="AN12" s="103">
        <f t="shared" si="17"/>
        <v>9.4919786096256686</v>
      </c>
      <c r="AO12" s="54"/>
    </row>
    <row r="13" spans="1:41" s="55" customFormat="1">
      <c r="A13" s="1510"/>
      <c r="B13" s="56" t="s">
        <v>48</v>
      </c>
      <c r="C13" s="57">
        <v>2510</v>
      </c>
      <c r="D13" s="58">
        <v>2454</v>
      </c>
      <c r="E13" s="59">
        <f t="shared" si="0"/>
        <v>97.768924302788847</v>
      </c>
      <c r="F13" s="58">
        <v>42</v>
      </c>
      <c r="G13" s="62">
        <f t="shared" si="1"/>
        <v>1.7114914425427872E-2</v>
      </c>
      <c r="H13" s="60">
        <v>13</v>
      </c>
      <c r="I13" s="63">
        <f t="shared" si="2"/>
        <v>2441</v>
      </c>
      <c r="J13" s="60">
        <v>4</v>
      </c>
      <c r="K13" s="60">
        <v>2</v>
      </c>
      <c r="L13" s="60">
        <v>1</v>
      </c>
      <c r="M13" s="60">
        <v>3</v>
      </c>
      <c r="N13" s="60">
        <v>3</v>
      </c>
      <c r="O13" s="289">
        <v>0</v>
      </c>
      <c r="P13" s="61">
        <f t="shared" si="3"/>
        <v>0.52974735126324368</v>
      </c>
      <c r="Q13" s="65">
        <f t="shared" si="4"/>
        <v>99.470252648736761</v>
      </c>
      <c r="R13" s="65">
        <f t="shared" ref="R13:R25" si="18">J13/D13*100</f>
        <v>0.16299918500407498</v>
      </c>
      <c r="S13" s="65">
        <f t="shared" ref="S13:S25" si="19">K13/D13*100</f>
        <v>8.1499592502037491E-2</v>
      </c>
      <c r="T13" s="65">
        <f t="shared" ref="T13:T25" si="20">L13/D13*100</f>
        <v>4.0749796251018745E-2</v>
      </c>
      <c r="U13" s="65">
        <f t="shared" ref="U13:U25" si="21">M13/D13*100</f>
        <v>0.12224938875305623</v>
      </c>
      <c r="V13" s="65">
        <f t="shared" ref="V13:V25" si="22">N13/D13*100</f>
        <v>0.12224938875305623</v>
      </c>
      <c r="W13" s="66">
        <f t="shared" ref="W13:W25" si="23">O13/D13*100</f>
        <v>0</v>
      </c>
      <c r="X13" s="1513"/>
      <c r="Y13" s="1442" t="s">
        <v>48</v>
      </c>
      <c r="Z13" s="57">
        <v>470</v>
      </c>
      <c r="AA13" s="67">
        <f t="shared" si="11"/>
        <v>19.152404237978811</v>
      </c>
      <c r="AB13" s="58">
        <v>208</v>
      </c>
      <c r="AC13" s="1048">
        <f t="shared" si="12"/>
        <v>8.4759576202118989</v>
      </c>
      <c r="AD13" s="58">
        <v>2</v>
      </c>
      <c r="AE13" s="1068">
        <f t="shared" si="13"/>
        <v>8.1499592502037491E-2</v>
      </c>
      <c r="AF13" s="57">
        <v>47</v>
      </c>
      <c r="AG13" s="58">
        <v>1561</v>
      </c>
      <c r="AH13" s="58">
        <v>834</v>
      </c>
      <c r="AI13" s="58">
        <v>12</v>
      </c>
      <c r="AJ13" s="58">
        <v>2454</v>
      </c>
      <c r="AK13" s="69">
        <f t="shared" si="14"/>
        <v>1.9152404237978811</v>
      </c>
      <c r="AL13" s="69">
        <f t="shared" si="15"/>
        <v>63.610431947840262</v>
      </c>
      <c r="AM13" s="69">
        <f t="shared" si="16"/>
        <v>33.985330073349637</v>
      </c>
      <c r="AN13" s="70">
        <f t="shared" si="17"/>
        <v>0.48899755501222492</v>
      </c>
      <c r="AO13" s="71"/>
    </row>
    <row r="14" spans="1:41" s="85" customFormat="1">
      <c r="A14" s="1510"/>
      <c r="B14" s="1231" t="s">
        <v>49</v>
      </c>
      <c r="C14" s="72">
        <v>2623</v>
      </c>
      <c r="D14" s="73">
        <v>2554</v>
      </c>
      <c r="E14" s="74">
        <f t="shared" si="0"/>
        <v>97.369424323293941</v>
      </c>
      <c r="F14" s="76">
        <v>89</v>
      </c>
      <c r="G14" s="77">
        <f t="shared" si="1"/>
        <v>3.4847298355520751E-2</v>
      </c>
      <c r="H14" s="76">
        <v>32</v>
      </c>
      <c r="I14" s="63">
        <f t="shared" si="2"/>
        <v>2522</v>
      </c>
      <c r="J14" s="76">
        <v>9</v>
      </c>
      <c r="K14" s="76">
        <v>12</v>
      </c>
      <c r="L14" s="76">
        <v>2</v>
      </c>
      <c r="M14" s="76">
        <v>4</v>
      </c>
      <c r="N14" s="76">
        <v>5</v>
      </c>
      <c r="O14" s="78">
        <v>0</v>
      </c>
      <c r="P14" s="75">
        <f t="shared" si="3"/>
        <v>1.2529365700861395</v>
      </c>
      <c r="Q14" s="79">
        <f t="shared" si="4"/>
        <v>98.747063429913865</v>
      </c>
      <c r="R14" s="79">
        <f t="shared" si="18"/>
        <v>0.35238841033672669</v>
      </c>
      <c r="S14" s="79">
        <f t="shared" si="19"/>
        <v>0.46985121378230232</v>
      </c>
      <c r="T14" s="79">
        <f t="shared" si="20"/>
        <v>7.8308535630383716E-2</v>
      </c>
      <c r="U14" s="79">
        <f t="shared" si="21"/>
        <v>0.15661707126076743</v>
      </c>
      <c r="V14" s="79">
        <f t="shared" si="22"/>
        <v>0.19577133907595928</v>
      </c>
      <c r="W14" s="80">
        <f t="shared" si="23"/>
        <v>0</v>
      </c>
      <c r="X14" s="1513"/>
      <c r="Y14" s="1446" t="s">
        <v>49</v>
      </c>
      <c r="Z14" s="72">
        <v>141</v>
      </c>
      <c r="AA14" s="81">
        <f t="shared" si="11"/>
        <v>5.5207517619420523</v>
      </c>
      <c r="AB14" s="76">
        <v>105</v>
      </c>
      <c r="AC14" s="75">
        <f t="shared" si="12"/>
        <v>4.1111981205951453</v>
      </c>
      <c r="AD14" s="76">
        <v>114</v>
      </c>
      <c r="AE14" s="1065">
        <f t="shared" si="13"/>
        <v>4.4635865309318712</v>
      </c>
      <c r="AF14" s="72">
        <v>1185</v>
      </c>
      <c r="AG14" s="73">
        <v>1066</v>
      </c>
      <c r="AH14" s="73">
        <v>301</v>
      </c>
      <c r="AI14" s="73">
        <v>2</v>
      </c>
      <c r="AJ14" s="58">
        <v>2554</v>
      </c>
      <c r="AK14" s="82">
        <f t="shared" si="14"/>
        <v>46.39780736100235</v>
      </c>
      <c r="AL14" s="82">
        <f t="shared" si="15"/>
        <v>41.738449490994519</v>
      </c>
      <c r="AM14" s="82">
        <f t="shared" si="16"/>
        <v>11.785434612372748</v>
      </c>
      <c r="AN14" s="83">
        <f t="shared" si="17"/>
        <v>7.8308535630383716E-2</v>
      </c>
      <c r="AO14" s="84"/>
    </row>
    <row r="15" spans="1:41" s="55" customFormat="1" ht="15.65" thickBot="1">
      <c r="A15" s="1510"/>
      <c r="B15" s="87" t="s">
        <v>50</v>
      </c>
      <c r="C15" s="104">
        <v>283</v>
      </c>
      <c r="D15" s="91">
        <v>285</v>
      </c>
      <c r="E15" s="90">
        <f t="shared" si="0"/>
        <v>100.70671378091873</v>
      </c>
      <c r="F15" s="89">
        <v>0</v>
      </c>
      <c r="G15" s="93">
        <f t="shared" si="1"/>
        <v>0</v>
      </c>
      <c r="H15" s="91">
        <v>0</v>
      </c>
      <c r="I15" s="94">
        <f t="shared" si="2"/>
        <v>285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306">
        <v>0</v>
      </c>
      <c r="P15" s="92">
        <f t="shared" si="3"/>
        <v>0</v>
      </c>
      <c r="Q15" s="95">
        <f t="shared" si="4"/>
        <v>100</v>
      </c>
      <c r="R15" s="95">
        <f t="shared" si="18"/>
        <v>0</v>
      </c>
      <c r="S15" s="95">
        <f t="shared" si="19"/>
        <v>0</v>
      </c>
      <c r="T15" s="95">
        <f t="shared" si="20"/>
        <v>0</v>
      </c>
      <c r="U15" s="95">
        <f t="shared" si="21"/>
        <v>0</v>
      </c>
      <c r="V15" s="95">
        <f t="shared" si="22"/>
        <v>0</v>
      </c>
      <c r="W15" s="96">
        <f t="shared" si="23"/>
        <v>0</v>
      </c>
      <c r="X15" s="1513"/>
      <c r="Y15" s="1447" t="s">
        <v>50</v>
      </c>
      <c r="Z15" s="88">
        <v>17</v>
      </c>
      <c r="AA15" s="97">
        <f t="shared" si="11"/>
        <v>5.9649122807017543</v>
      </c>
      <c r="AB15" s="89">
        <v>21</v>
      </c>
      <c r="AC15" s="1049">
        <f t="shared" si="12"/>
        <v>7.3684210526315779</v>
      </c>
      <c r="AD15" s="89">
        <v>10</v>
      </c>
      <c r="AE15" s="1066">
        <f t="shared" si="13"/>
        <v>3.5087719298245612</v>
      </c>
      <c r="AF15" s="88">
        <v>93</v>
      </c>
      <c r="AG15" s="89">
        <v>118</v>
      </c>
      <c r="AH15" s="89">
        <v>74</v>
      </c>
      <c r="AI15" s="89">
        <v>0</v>
      </c>
      <c r="AJ15" s="89">
        <v>285</v>
      </c>
      <c r="AK15" s="98">
        <f t="shared" si="14"/>
        <v>32.631578947368425</v>
      </c>
      <c r="AL15" s="98">
        <f t="shared" si="15"/>
        <v>41.403508771929829</v>
      </c>
      <c r="AM15" s="98">
        <f t="shared" si="16"/>
        <v>25.964912280701753</v>
      </c>
      <c r="AN15" s="99">
        <f t="shared" si="17"/>
        <v>0</v>
      </c>
      <c r="AO15" s="100"/>
    </row>
    <row r="16" spans="1:41" s="114" customFormat="1">
      <c r="A16" s="1509" t="s">
        <v>51</v>
      </c>
      <c r="B16" s="1232" t="s">
        <v>52</v>
      </c>
      <c r="C16" s="105">
        <v>2974</v>
      </c>
      <c r="D16" s="106">
        <v>2827</v>
      </c>
      <c r="E16" s="42">
        <f t="shared" si="0"/>
        <v>95.057162071284466</v>
      </c>
      <c r="F16" s="107">
        <v>36</v>
      </c>
      <c r="G16" s="45">
        <f t="shared" si="1"/>
        <v>1.2734347364697559E-2</v>
      </c>
      <c r="H16" s="43">
        <v>16</v>
      </c>
      <c r="I16" s="46">
        <f t="shared" si="2"/>
        <v>2811</v>
      </c>
      <c r="J16" s="43">
        <v>5</v>
      </c>
      <c r="K16" s="43">
        <v>6</v>
      </c>
      <c r="L16" s="43">
        <v>1</v>
      </c>
      <c r="M16" s="43">
        <v>4</v>
      </c>
      <c r="N16" s="43">
        <v>0</v>
      </c>
      <c r="O16" s="133">
        <v>0</v>
      </c>
      <c r="P16" s="44">
        <f t="shared" si="3"/>
        <v>0.56597099398655815</v>
      </c>
      <c r="Q16" s="48">
        <f t="shared" si="4"/>
        <v>99.434029006013446</v>
      </c>
      <c r="R16" s="48">
        <f t="shared" si="18"/>
        <v>0.17686593562079944</v>
      </c>
      <c r="S16" s="48">
        <f t="shared" si="19"/>
        <v>0.21223912274495935</v>
      </c>
      <c r="T16" s="48">
        <f t="shared" si="20"/>
        <v>3.5373187124159884E-2</v>
      </c>
      <c r="U16" s="48">
        <f t="shared" si="21"/>
        <v>0.14149274849663954</v>
      </c>
      <c r="V16" s="48">
        <f t="shared" si="22"/>
        <v>0</v>
      </c>
      <c r="W16" s="49">
        <f t="shared" si="23"/>
        <v>0</v>
      </c>
      <c r="X16" s="1509" t="s">
        <v>51</v>
      </c>
      <c r="Y16" s="1448" t="s">
        <v>53</v>
      </c>
      <c r="Z16" s="110">
        <v>306</v>
      </c>
      <c r="AA16" s="109">
        <f t="shared" si="11"/>
        <v>10.824195259992925</v>
      </c>
      <c r="AB16" s="107">
        <v>179</v>
      </c>
      <c r="AC16" s="44">
        <f t="shared" si="12"/>
        <v>6.3318004952246199</v>
      </c>
      <c r="AD16" s="107">
        <v>207</v>
      </c>
      <c r="AE16" s="1067">
        <f t="shared" si="13"/>
        <v>7.3222497347010957</v>
      </c>
      <c r="AF16" s="110">
        <v>265</v>
      </c>
      <c r="AG16" s="108">
        <v>1736</v>
      </c>
      <c r="AH16" s="108">
        <v>826</v>
      </c>
      <c r="AI16" s="108">
        <v>0</v>
      </c>
      <c r="AJ16" s="108">
        <v>2827</v>
      </c>
      <c r="AK16" s="111">
        <f t="shared" si="14"/>
        <v>9.3738945879023703</v>
      </c>
      <c r="AL16" s="111">
        <f t="shared" si="15"/>
        <v>61.407852847541569</v>
      </c>
      <c r="AM16" s="111">
        <f t="shared" si="16"/>
        <v>29.218252564556067</v>
      </c>
      <c r="AN16" s="112">
        <f t="shared" si="17"/>
        <v>0</v>
      </c>
      <c r="AO16" s="113">
        <v>2778</v>
      </c>
    </row>
    <row r="17" spans="1:41" s="55" customFormat="1">
      <c r="A17" s="1510"/>
      <c r="B17" s="115" t="s">
        <v>54</v>
      </c>
      <c r="C17" s="1287">
        <v>1623</v>
      </c>
      <c r="D17" s="116">
        <v>1522</v>
      </c>
      <c r="E17" s="117">
        <f t="shared" si="0"/>
        <v>93.776956253850898</v>
      </c>
      <c r="F17" s="119">
        <v>73</v>
      </c>
      <c r="G17" s="120">
        <f t="shared" si="1"/>
        <v>4.7963206307490146E-2</v>
      </c>
      <c r="H17" s="116">
        <v>18</v>
      </c>
      <c r="I17" s="121">
        <f t="shared" si="2"/>
        <v>1504</v>
      </c>
      <c r="J17" s="116">
        <v>3</v>
      </c>
      <c r="K17" s="116">
        <v>5</v>
      </c>
      <c r="L17" s="116">
        <v>1</v>
      </c>
      <c r="M17" s="116">
        <v>6</v>
      </c>
      <c r="N17" s="116">
        <v>1</v>
      </c>
      <c r="O17" s="331">
        <v>2</v>
      </c>
      <c r="P17" s="118">
        <f t="shared" si="3"/>
        <v>1.1826544021024967</v>
      </c>
      <c r="Q17" s="122">
        <f t="shared" si="4"/>
        <v>98.8173455978975</v>
      </c>
      <c r="R17" s="122">
        <f t="shared" si="18"/>
        <v>0.19710906701708278</v>
      </c>
      <c r="S17" s="122">
        <f t="shared" si="19"/>
        <v>0.32851511169513797</v>
      </c>
      <c r="T17" s="122">
        <f t="shared" si="20"/>
        <v>6.5703022339027597E-2</v>
      </c>
      <c r="U17" s="122">
        <f t="shared" si="21"/>
        <v>0.39421813403416556</v>
      </c>
      <c r="V17" s="122">
        <f t="shared" si="22"/>
        <v>6.5703022339027597E-2</v>
      </c>
      <c r="W17" s="123">
        <f t="shared" si="23"/>
        <v>0.13140604467805519</v>
      </c>
      <c r="X17" s="1510"/>
      <c r="Y17" s="126" t="s">
        <v>54</v>
      </c>
      <c r="Z17" s="57">
        <v>257</v>
      </c>
      <c r="AA17" s="67">
        <f t="shared" si="11"/>
        <v>16.885676741130094</v>
      </c>
      <c r="AB17" s="58">
        <v>86</v>
      </c>
      <c r="AC17" s="1048">
        <f t="shared" si="12"/>
        <v>5.6504599211563731</v>
      </c>
      <c r="AD17" s="58">
        <v>37</v>
      </c>
      <c r="AE17" s="1068">
        <f t="shared" si="13"/>
        <v>2.431011826544021</v>
      </c>
      <c r="AF17" s="57">
        <v>51</v>
      </c>
      <c r="AG17" s="58">
        <v>756</v>
      </c>
      <c r="AH17" s="58">
        <v>713</v>
      </c>
      <c r="AI17" s="58">
        <v>2</v>
      </c>
      <c r="AJ17" s="58">
        <v>1522</v>
      </c>
      <c r="AK17" s="69">
        <f t="shared" si="14"/>
        <v>3.3508541392904072</v>
      </c>
      <c r="AL17" s="69">
        <f t="shared" si="15"/>
        <v>49.67148488830486</v>
      </c>
      <c r="AM17" s="69">
        <f t="shared" si="16"/>
        <v>46.846254927726676</v>
      </c>
      <c r="AN17" s="70">
        <f t="shared" si="17"/>
        <v>0.13140604467805519</v>
      </c>
      <c r="AO17" s="124"/>
    </row>
    <row r="18" spans="1:41" s="55" customFormat="1">
      <c r="A18" s="1510"/>
      <c r="B18" s="56" t="s">
        <v>55</v>
      </c>
      <c r="C18" s="125">
        <v>1106</v>
      </c>
      <c r="D18" s="60">
        <v>1028</v>
      </c>
      <c r="E18" s="59">
        <f t="shared" si="0"/>
        <v>92.947558770343591</v>
      </c>
      <c r="F18" s="58">
        <v>17</v>
      </c>
      <c r="G18" s="62">
        <f t="shared" si="1"/>
        <v>1.6536964980544747E-2</v>
      </c>
      <c r="H18" s="60">
        <v>5</v>
      </c>
      <c r="I18" s="63">
        <f t="shared" si="2"/>
        <v>1023</v>
      </c>
      <c r="J18" s="60">
        <v>1</v>
      </c>
      <c r="K18" s="60">
        <v>1</v>
      </c>
      <c r="L18" s="60">
        <v>0</v>
      </c>
      <c r="M18" s="60">
        <v>2</v>
      </c>
      <c r="N18" s="60">
        <v>1</v>
      </c>
      <c r="O18" s="289">
        <v>0</v>
      </c>
      <c r="P18" s="61">
        <f t="shared" si="3"/>
        <v>0.48638132295719844</v>
      </c>
      <c r="Q18" s="65">
        <f t="shared" si="4"/>
        <v>99.5136186770428</v>
      </c>
      <c r="R18" s="65">
        <f t="shared" si="18"/>
        <v>9.727626459143969E-2</v>
      </c>
      <c r="S18" s="65">
        <f t="shared" si="19"/>
        <v>9.727626459143969E-2</v>
      </c>
      <c r="T18" s="65">
        <f t="shared" si="20"/>
        <v>0</v>
      </c>
      <c r="U18" s="65">
        <f t="shared" si="21"/>
        <v>0.19455252918287938</v>
      </c>
      <c r="V18" s="65">
        <f t="shared" si="22"/>
        <v>9.727626459143969E-2</v>
      </c>
      <c r="W18" s="66">
        <f t="shared" si="23"/>
        <v>0</v>
      </c>
      <c r="X18" s="1510"/>
      <c r="Y18" s="1449" t="s">
        <v>55</v>
      </c>
      <c r="Z18" s="57">
        <v>306</v>
      </c>
      <c r="AA18" s="67">
        <f t="shared" si="11"/>
        <v>29.766536964980546</v>
      </c>
      <c r="AB18" s="58">
        <v>105</v>
      </c>
      <c r="AC18" s="1048">
        <f t="shared" si="12"/>
        <v>10.214007782101167</v>
      </c>
      <c r="AD18" s="58">
        <v>60</v>
      </c>
      <c r="AE18" s="1068">
        <f t="shared" si="13"/>
        <v>5.836575875486381</v>
      </c>
      <c r="AF18" s="57">
        <v>61</v>
      </c>
      <c r="AG18" s="58">
        <v>461</v>
      </c>
      <c r="AH18" s="58">
        <v>455</v>
      </c>
      <c r="AI18" s="58">
        <v>51</v>
      </c>
      <c r="AJ18" s="58">
        <v>1028</v>
      </c>
      <c r="AK18" s="69">
        <f t="shared" si="14"/>
        <v>5.9338521400778204</v>
      </c>
      <c r="AL18" s="69">
        <f t="shared" si="15"/>
        <v>44.844357976653697</v>
      </c>
      <c r="AM18" s="69">
        <f t="shared" si="16"/>
        <v>44.260700389105054</v>
      </c>
      <c r="AN18" s="70">
        <f t="shared" si="17"/>
        <v>4.9610894941634243</v>
      </c>
      <c r="AO18" s="124"/>
    </row>
    <row r="19" spans="1:41" s="55" customFormat="1">
      <c r="A19" s="1510"/>
      <c r="B19" s="56" t="s">
        <v>56</v>
      </c>
      <c r="C19" s="125">
        <v>810</v>
      </c>
      <c r="D19" s="60">
        <v>766</v>
      </c>
      <c r="E19" s="59">
        <f t="shared" si="0"/>
        <v>94.567901234567898</v>
      </c>
      <c r="F19" s="58">
        <v>67</v>
      </c>
      <c r="G19" s="62">
        <f t="shared" si="1"/>
        <v>8.7467362924281991E-2</v>
      </c>
      <c r="H19" s="60">
        <v>15</v>
      </c>
      <c r="I19" s="63">
        <f t="shared" si="2"/>
        <v>751</v>
      </c>
      <c r="J19" s="60">
        <v>1</v>
      </c>
      <c r="K19" s="60">
        <v>3</v>
      </c>
      <c r="L19" s="60">
        <v>2</v>
      </c>
      <c r="M19" s="60">
        <v>5</v>
      </c>
      <c r="N19" s="60">
        <v>3</v>
      </c>
      <c r="O19" s="289">
        <v>1</v>
      </c>
      <c r="P19" s="61">
        <f t="shared" si="3"/>
        <v>1.95822454308094</v>
      </c>
      <c r="Q19" s="65">
        <f t="shared" si="4"/>
        <v>98.041775456919055</v>
      </c>
      <c r="R19" s="65">
        <f t="shared" si="18"/>
        <v>0.13054830287206268</v>
      </c>
      <c r="S19" s="65">
        <f t="shared" si="19"/>
        <v>0.39164490861618795</v>
      </c>
      <c r="T19" s="65">
        <f t="shared" si="20"/>
        <v>0.26109660574412535</v>
      </c>
      <c r="U19" s="65">
        <f t="shared" si="21"/>
        <v>0.65274151436031325</v>
      </c>
      <c r="V19" s="65">
        <f t="shared" si="22"/>
        <v>0.39164490861618795</v>
      </c>
      <c r="W19" s="66">
        <f t="shared" si="23"/>
        <v>0.13054830287206268</v>
      </c>
      <c r="X19" s="1510"/>
      <c r="Y19" s="1442" t="s">
        <v>57</v>
      </c>
      <c r="Z19" s="57">
        <v>133</v>
      </c>
      <c r="AA19" s="67">
        <f t="shared" si="11"/>
        <v>17.362924281984334</v>
      </c>
      <c r="AB19" s="58">
        <v>51</v>
      </c>
      <c r="AC19" s="1048">
        <f t="shared" si="12"/>
        <v>6.657963446475196</v>
      </c>
      <c r="AD19" s="58">
        <v>21</v>
      </c>
      <c r="AE19" s="1068">
        <f t="shared" si="13"/>
        <v>2.7415143603133161</v>
      </c>
      <c r="AF19" s="57">
        <v>58</v>
      </c>
      <c r="AG19" s="58">
        <v>659</v>
      </c>
      <c r="AH19" s="58">
        <v>49</v>
      </c>
      <c r="AI19" s="58">
        <v>0</v>
      </c>
      <c r="AJ19" s="58">
        <v>766</v>
      </c>
      <c r="AK19" s="69">
        <f t="shared" si="14"/>
        <v>7.5718015665796345</v>
      </c>
      <c r="AL19" s="69">
        <f t="shared" si="15"/>
        <v>86.031331592689298</v>
      </c>
      <c r="AM19" s="69">
        <f t="shared" si="16"/>
        <v>6.3968668407310707</v>
      </c>
      <c r="AN19" s="70">
        <f t="shared" si="17"/>
        <v>0</v>
      </c>
      <c r="AO19" s="124"/>
    </row>
    <row r="20" spans="1:41" s="55" customFormat="1">
      <c r="A20" s="1510"/>
      <c r="B20" s="56" t="s">
        <v>58</v>
      </c>
      <c r="C20" s="57">
        <v>910</v>
      </c>
      <c r="D20" s="58">
        <v>864</v>
      </c>
      <c r="E20" s="59">
        <f t="shared" si="0"/>
        <v>94.945054945054935</v>
      </c>
      <c r="F20" s="58">
        <v>80</v>
      </c>
      <c r="G20" s="62">
        <f t="shared" si="1"/>
        <v>9.2592592592592587E-2</v>
      </c>
      <c r="H20" s="60">
        <v>26</v>
      </c>
      <c r="I20" s="63">
        <f t="shared" si="2"/>
        <v>838</v>
      </c>
      <c r="J20" s="60">
        <v>6</v>
      </c>
      <c r="K20" s="60">
        <v>6</v>
      </c>
      <c r="L20" s="60">
        <v>1</v>
      </c>
      <c r="M20" s="60">
        <v>8</v>
      </c>
      <c r="N20" s="60">
        <v>5</v>
      </c>
      <c r="O20" s="289">
        <v>0</v>
      </c>
      <c r="P20" s="61">
        <f t="shared" si="3"/>
        <v>3.0092592592592591</v>
      </c>
      <c r="Q20" s="65">
        <f t="shared" si="4"/>
        <v>96.990740740740748</v>
      </c>
      <c r="R20" s="65">
        <f t="shared" si="18"/>
        <v>0.69444444444444442</v>
      </c>
      <c r="S20" s="65">
        <f t="shared" si="19"/>
        <v>0.69444444444444442</v>
      </c>
      <c r="T20" s="65">
        <f t="shared" si="20"/>
        <v>0.11574074074074073</v>
      </c>
      <c r="U20" s="65">
        <f t="shared" si="21"/>
        <v>0.92592592592592582</v>
      </c>
      <c r="V20" s="65">
        <f t="shared" si="22"/>
        <v>0.57870370370370372</v>
      </c>
      <c r="W20" s="66">
        <f t="shared" si="23"/>
        <v>0</v>
      </c>
      <c r="X20" s="1510"/>
      <c r="Y20" s="1449" t="s">
        <v>58</v>
      </c>
      <c r="Z20" s="57">
        <v>56</v>
      </c>
      <c r="AA20" s="67">
        <f t="shared" si="11"/>
        <v>6.481481481481481</v>
      </c>
      <c r="AB20" s="58">
        <v>103</v>
      </c>
      <c r="AC20" s="1048">
        <f t="shared" si="12"/>
        <v>11.921296296296296</v>
      </c>
      <c r="AD20" s="58">
        <v>24</v>
      </c>
      <c r="AE20" s="1068">
        <f t="shared" si="13"/>
        <v>2.7777777777777777</v>
      </c>
      <c r="AF20" s="57">
        <v>161</v>
      </c>
      <c r="AG20" s="58">
        <v>442</v>
      </c>
      <c r="AH20" s="58">
        <v>258</v>
      </c>
      <c r="AI20" s="58">
        <v>2</v>
      </c>
      <c r="AJ20" s="58">
        <v>863</v>
      </c>
      <c r="AK20" s="69">
        <f t="shared" si="14"/>
        <v>18.6558516801854</v>
      </c>
      <c r="AL20" s="69">
        <f t="shared" si="15"/>
        <v>51.216685979142525</v>
      </c>
      <c r="AM20" s="69">
        <f t="shared" si="16"/>
        <v>29.89571263035921</v>
      </c>
      <c r="AN20" s="70">
        <f t="shared" si="17"/>
        <v>0.23174971031286209</v>
      </c>
      <c r="AO20" s="124"/>
    </row>
    <row r="21" spans="1:41" s="55" customFormat="1">
      <c r="A21" s="1510"/>
      <c r="B21" s="56" t="s">
        <v>59</v>
      </c>
      <c r="C21" s="57">
        <v>418</v>
      </c>
      <c r="D21" s="58">
        <v>410</v>
      </c>
      <c r="E21" s="59">
        <f t="shared" si="0"/>
        <v>98.086124401913878</v>
      </c>
      <c r="F21" s="58">
        <v>9</v>
      </c>
      <c r="G21" s="62">
        <f t="shared" si="1"/>
        <v>2.1951219512195121E-2</v>
      </c>
      <c r="H21" s="60">
        <v>4</v>
      </c>
      <c r="I21" s="63">
        <f t="shared" si="2"/>
        <v>406</v>
      </c>
      <c r="J21" s="60">
        <v>1</v>
      </c>
      <c r="K21" s="60">
        <v>2</v>
      </c>
      <c r="L21" s="60">
        <v>0</v>
      </c>
      <c r="M21" s="60">
        <v>1</v>
      </c>
      <c r="N21" s="60">
        <v>0</v>
      </c>
      <c r="O21" s="289">
        <v>0</v>
      </c>
      <c r="P21" s="61">
        <f t="shared" si="3"/>
        <v>0.97560975609756095</v>
      </c>
      <c r="Q21" s="65">
        <f t="shared" si="4"/>
        <v>99.024390243902445</v>
      </c>
      <c r="R21" s="65">
        <f t="shared" si="18"/>
        <v>0.24390243902439024</v>
      </c>
      <c r="S21" s="65">
        <f t="shared" si="19"/>
        <v>0.48780487804878048</v>
      </c>
      <c r="T21" s="65">
        <f t="shared" si="20"/>
        <v>0</v>
      </c>
      <c r="U21" s="65">
        <f t="shared" si="21"/>
        <v>0.24390243902439024</v>
      </c>
      <c r="V21" s="65">
        <f t="shared" si="22"/>
        <v>0</v>
      </c>
      <c r="W21" s="66">
        <f t="shared" si="23"/>
        <v>0</v>
      </c>
      <c r="X21" s="1510"/>
      <c r="Y21" s="1442" t="s">
        <v>59</v>
      </c>
      <c r="Z21" s="57">
        <v>108</v>
      </c>
      <c r="AA21" s="67">
        <f t="shared" si="11"/>
        <v>26.341463414634148</v>
      </c>
      <c r="AB21" s="58">
        <v>64</v>
      </c>
      <c r="AC21" s="1048">
        <f t="shared" si="12"/>
        <v>15.609756097560975</v>
      </c>
      <c r="AD21" s="58">
        <v>19</v>
      </c>
      <c r="AE21" s="1068">
        <f t="shared" si="13"/>
        <v>4.6341463414634143</v>
      </c>
      <c r="AF21" s="57">
        <v>42</v>
      </c>
      <c r="AG21" s="58">
        <v>258</v>
      </c>
      <c r="AH21" s="58">
        <v>110</v>
      </c>
      <c r="AI21" s="58">
        <v>1</v>
      </c>
      <c r="AJ21" s="58">
        <v>411</v>
      </c>
      <c r="AK21" s="69">
        <f t="shared" si="14"/>
        <v>10.218978102189782</v>
      </c>
      <c r="AL21" s="69">
        <f t="shared" si="15"/>
        <v>62.773722627737229</v>
      </c>
      <c r="AM21" s="69">
        <f t="shared" si="16"/>
        <v>26.763990267639905</v>
      </c>
      <c r="AN21" s="70">
        <f t="shared" si="17"/>
        <v>0.24330900243309003</v>
      </c>
      <c r="AO21" s="124"/>
    </row>
    <row r="22" spans="1:41" s="55" customFormat="1" ht="15.65" thickBot="1">
      <c r="A22" s="1511"/>
      <c r="B22" s="126" t="s">
        <v>60</v>
      </c>
      <c r="C22" s="127">
        <v>572</v>
      </c>
      <c r="D22" s="128">
        <v>569</v>
      </c>
      <c r="E22" s="74">
        <f t="shared" si="0"/>
        <v>99.47552447552448</v>
      </c>
      <c r="F22" s="128">
        <v>24</v>
      </c>
      <c r="G22" s="77">
        <f t="shared" si="1"/>
        <v>4.21792618629174E-2</v>
      </c>
      <c r="H22" s="76">
        <v>6</v>
      </c>
      <c r="I22" s="94">
        <f t="shared" si="2"/>
        <v>563</v>
      </c>
      <c r="J22" s="76">
        <v>1</v>
      </c>
      <c r="K22" s="76">
        <v>1</v>
      </c>
      <c r="L22" s="76">
        <v>0</v>
      </c>
      <c r="M22" s="76">
        <v>3</v>
      </c>
      <c r="N22" s="76">
        <v>1</v>
      </c>
      <c r="O22" s="78">
        <v>0</v>
      </c>
      <c r="P22" s="75">
        <f t="shared" si="3"/>
        <v>1.0544815465729349</v>
      </c>
      <c r="Q22" s="79">
        <f t="shared" si="4"/>
        <v>98.945518453427056</v>
      </c>
      <c r="R22" s="79">
        <f t="shared" si="18"/>
        <v>0.17574692442882248</v>
      </c>
      <c r="S22" s="79">
        <f t="shared" si="19"/>
        <v>0.17574692442882248</v>
      </c>
      <c r="T22" s="79">
        <f t="shared" si="20"/>
        <v>0</v>
      </c>
      <c r="U22" s="79">
        <f t="shared" si="21"/>
        <v>0.52724077328646746</v>
      </c>
      <c r="V22" s="79">
        <f t="shared" si="22"/>
        <v>0.17574692442882248</v>
      </c>
      <c r="W22" s="80">
        <f t="shared" si="23"/>
        <v>0</v>
      </c>
      <c r="X22" s="1511"/>
      <c r="Y22" s="1442" t="s">
        <v>60</v>
      </c>
      <c r="Z22" s="127">
        <v>111</v>
      </c>
      <c r="AA22" s="129">
        <f t="shared" si="11"/>
        <v>19.507908611599298</v>
      </c>
      <c r="AB22" s="128">
        <v>103</v>
      </c>
      <c r="AC22" s="1051">
        <f t="shared" si="12"/>
        <v>18.101933216168717</v>
      </c>
      <c r="AD22" s="128">
        <v>33</v>
      </c>
      <c r="AE22" s="1065">
        <f t="shared" si="13"/>
        <v>5.7996485061511418</v>
      </c>
      <c r="AF22" s="127">
        <v>76</v>
      </c>
      <c r="AG22" s="128">
        <v>288</v>
      </c>
      <c r="AH22" s="128">
        <v>189</v>
      </c>
      <c r="AI22" s="128">
        <v>15</v>
      </c>
      <c r="AJ22" s="128">
        <v>568</v>
      </c>
      <c r="AK22" s="130">
        <f t="shared" si="14"/>
        <v>13.380281690140844</v>
      </c>
      <c r="AL22" s="130">
        <f t="shared" si="15"/>
        <v>50.704225352112672</v>
      </c>
      <c r="AM22" s="130">
        <f t="shared" si="16"/>
        <v>33.274647887323944</v>
      </c>
      <c r="AN22" s="131">
        <f t="shared" si="17"/>
        <v>2.640845070422535</v>
      </c>
      <c r="AO22" s="132"/>
    </row>
    <row r="23" spans="1:41" s="85" customFormat="1" ht="14.3" customHeight="1">
      <c r="A23" s="1509" t="s">
        <v>61</v>
      </c>
      <c r="B23" s="1233" t="s">
        <v>62</v>
      </c>
      <c r="C23" s="105">
        <v>3359</v>
      </c>
      <c r="D23" s="106">
        <v>3248</v>
      </c>
      <c r="E23" s="42">
        <f t="shared" si="0"/>
        <v>96.695445072938384</v>
      </c>
      <c r="F23" s="43">
        <v>148</v>
      </c>
      <c r="G23" s="45">
        <f t="shared" si="1"/>
        <v>4.5566502463054187E-2</v>
      </c>
      <c r="H23" s="43">
        <v>53</v>
      </c>
      <c r="I23" s="121">
        <f t="shared" si="2"/>
        <v>3195</v>
      </c>
      <c r="J23" s="43">
        <v>11</v>
      </c>
      <c r="K23" s="43">
        <v>20</v>
      </c>
      <c r="L23" s="43">
        <v>5</v>
      </c>
      <c r="M23" s="43">
        <v>11</v>
      </c>
      <c r="N23" s="43">
        <v>5</v>
      </c>
      <c r="O23" s="133">
        <v>1</v>
      </c>
      <c r="P23" s="44">
        <f t="shared" si="3"/>
        <v>1.6317733990147785</v>
      </c>
      <c r="Q23" s="48">
        <f t="shared" si="4"/>
        <v>98.368226600985224</v>
      </c>
      <c r="R23" s="48">
        <f t="shared" si="18"/>
        <v>0.33866995073891626</v>
      </c>
      <c r="S23" s="48">
        <f t="shared" si="19"/>
        <v>0.61576354679802958</v>
      </c>
      <c r="T23" s="48">
        <f t="shared" si="20"/>
        <v>0.1539408866995074</v>
      </c>
      <c r="U23" s="48">
        <f t="shared" si="21"/>
        <v>0.33866995073891626</v>
      </c>
      <c r="V23" s="48">
        <f t="shared" si="22"/>
        <v>0.1539408866995074</v>
      </c>
      <c r="W23" s="49">
        <f t="shared" si="23"/>
        <v>3.0788177339901478E-2</v>
      </c>
      <c r="X23" s="1509" t="s">
        <v>61</v>
      </c>
      <c r="Y23" s="1450" t="s">
        <v>63</v>
      </c>
      <c r="Z23" s="105">
        <v>91</v>
      </c>
      <c r="AA23" s="109">
        <f t="shared" si="11"/>
        <v>2.8017241379310347</v>
      </c>
      <c r="AB23" s="43">
        <v>327</v>
      </c>
      <c r="AC23" s="44">
        <f t="shared" si="12"/>
        <v>10.067733990147783</v>
      </c>
      <c r="AD23" s="43">
        <v>152</v>
      </c>
      <c r="AE23" s="1067">
        <f t="shared" si="13"/>
        <v>4.6798029556650249</v>
      </c>
      <c r="AF23" s="134"/>
      <c r="AG23" s="135"/>
      <c r="AH23" s="135"/>
      <c r="AI23" s="135"/>
      <c r="AJ23" s="135"/>
      <c r="AK23" s="136" t="str">
        <f t="shared" si="14"/>
        <v/>
      </c>
      <c r="AL23" s="136" t="str">
        <f t="shared" si="15"/>
        <v/>
      </c>
      <c r="AM23" s="136" t="str">
        <f t="shared" si="16"/>
        <v/>
      </c>
      <c r="AN23" s="136" t="str">
        <f t="shared" si="17"/>
        <v/>
      </c>
      <c r="AO23" s="137"/>
    </row>
    <row r="24" spans="1:41" s="55" customFormat="1">
      <c r="A24" s="1510"/>
      <c r="B24" s="115" t="s">
        <v>64</v>
      </c>
      <c r="C24" s="138">
        <v>2010</v>
      </c>
      <c r="D24" s="119">
        <v>1947</v>
      </c>
      <c r="E24" s="117">
        <f t="shared" si="0"/>
        <v>96.865671641791039</v>
      </c>
      <c r="F24" s="119">
        <v>57</v>
      </c>
      <c r="G24" s="120">
        <f t="shared" si="1"/>
        <v>2.9275808936825885E-2</v>
      </c>
      <c r="H24" s="116">
        <v>19</v>
      </c>
      <c r="I24" s="121">
        <f t="shared" si="2"/>
        <v>1928</v>
      </c>
      <c r="J24" s="116">
        <v>5</v>
      </c>
      <c r="K24" s="116">
        <v>7</v>
      </c>
      <c r="L24" s="116">
        <v>1</v>
      </c>
      <c r="M24" s="116">
        <v>4</v>
      </c>
      <c r="N24" s="116">
        <v>1</v>
      </c>
      <c r="O24" s="331">
        <v>1</v>
      </c>
      <c r="P24" s="118">
        <f t="shared" si="3"/>
        <v>0.97586029789419626</v>
      </c>
      <c r="Q24" s="122">
        <f t="shared" si="4"/>
        <v>99.024139702105813</v>
      </c>
      <c r="R24" s="122">
        <f t="shared" si="18"/>
        <v>0.25680534155110424</v>
      </c>
      <c r="S24" s="122">
        <f t="shared" si="19"/>
        <v>0.35952747817154596</v>
      </c>
      <c r="T24" s="122">
        <f t="shared" si="20"/>
        <v>5.1361068310220852E-2</v>
      </c>
      <c r="U24" s="122">
        <f t="shared" si="21"/>
        <v>0.20544427324088341</v>
      </c>
      <c r="V24" s="122">
        <f t="shared" si="22"/>
        <v>5.1361068310220852E-2</v>
      </c>
      <c r="W24" s="123">
        <f t="shared" si="23"/>
        <v>5.1361068310220852E-2</v>
      </c>
      <c r="X24" s="1510"/>
      <c r="Y24" s="1451" t="s">
        <v>64</v>
      </c>
      <c r="Z24" s="138">
        <v>373</v>
      </c>
      <c r="AA24" s="139">
        <f t="shared" si="11"/>
        <v>19.157678479712377</v>
      </c>
      <c r="AB24" s="119">
        <v>207</v>
      </c>
      <c r="AC24" s="1052">
        <f t="shared" si="12"/>
        <v>10.631741140215716</v>
      </c>
      <c r="AD24" s="119">
        <v>87</v>
      </c>
      <c r="AE24" s="1069">
        <f t="shared" si="13"/>
        <v>4.4684129429892137</v>
      </c>
      <c r="AF24" s="138">
        <v>214</v>
      </c>
      <c r="AG24" s="119">
        <v>962</v>
      </c>
      <c r="AH24" s="119">
        <v>724</v>
      </c>
      <c r="AI24" s="119">
        <v>45</v>
      </c>
      <c r="AJ24" s="119">
        <v>1945</v>
      </c>
      <c r="AK24" s="140">
        <f t="shared" si="14"/>
        <v>11.002570694087403</v>
      </c>
      <c r="AL24" s="140">
        <f t="shared" si="15"/>
        <v>49.460154241645242</v>
      </c>
      <c r="AM24" s="140">
        <f t="shared" si="16"/>
        <v>37.22365038560411</v>
      </c>
      <c r="AN24" s="140">
        <f t="shared" si="17"/>
        <v>2.3136246786632388</v>
      </c>
      <c r="AO24" s="141"/>
    </row>
    <row r="25" spans="1:41" s="55" customFormat="1" ht="15.65" thickBot="1">
      <c r="A25" s="1511"/>
      <c r="B25" s="87" t="s">
        <v>65</v>
      </c>
      <c r="C25" s="88">
        <v>487</v>
      </c>
      <c r="D25" s="89">
        <v>465</v>
      </c>
      <c r="E25" s="90">
        <f t="shared" si="0"/>
        <v>95.482546201232026</v>
      </c>
      <c r="F25" s="89">
        <v>3</v>
      </c>
      <c r="G25" s="93">
        <f t="shared" si="1"/>
        <v>6.4516129032258064E-3</v>
      </c>
      <c r="H25" s="91">
        <v>2</v>
      </c>
      <c r="I25" s="94">
        <f t="shared" si="2"/>
        <v>463</v>
      </c>
      <c r="J25" s="91">
        <v>1</v>
      </c>
      <c r="K25" s="91">
        <v>1</v>
      </c>
      <c r="L25" s="91">
        <v>0</v>
      </c>
      <c r="M25" s="91">
        <v>0</v>
      </c>
      <c r="N25" s="91">
        <v>0</v>
      </c>
      <c r="O25" s="306">
        <v>0</v>
      </c>
      <c r="P25" s="92">
        <f t="shared" si="3"/>
        <v>0.43010752688172044</v>
      </c>
      <c r="Q25" s="95">
        <f t="shared" si="4"/>
        <v>99.569892473118287</v>
      </c>
      <c r="R25" s="95">
        <f t="shared" si="18"/>
        <v>0.21505376344086022</v>
      </c>
      <c r="S25" s="95">
        <f t="shared" si="19"/>
        <v>0.21505376344086022</v>
      </c>
      <c r="T25" s="95">
        <f t="shared" si="20"/>
        <v>0</v>
      </c>
      <c r="U25" s="95">
        <f t="shared" si="21"/>
        <v>0</v>
      </c>
      <c r="V25" s="95">
        <f t="shared" si="22"/>
        <v>0</v>
      </c>
      <c r="W25" s="96">
        <f t="shared" si="23"/>
        <v>0</v>
      </c>
      <c r="X25" s="1511"/>
      <c r="Y25" s="1447" t="s">
        <v>65</v>
      </c>
      <c r="Z25" s="88">
        <v>23</v>
      </c>
      <c r="AA25" s="97">
        <f t="shared" si="11"/>
        <v>4.946236559139785</v>
      </c>
      <c r="AB25" s="89">
        <v>15</v>
      </c>
      <c r="AC25" s="1049">
        <f t="shared" si="12"/>
        <v>3.225806451612903</v>
      </c>
      <c r="AD25" s="89">
        <v>22</v>
      </c>
      <c r="AE25" s="1066">
        <f t="shared" si="13"/>
        <v>4.731182795698925</v>
      </c>
      <c r="AF25" s="88">
        <v>68</v>
      </c>
      <c r="AG25" s="89">
        <v>205</v>
      </c>
      <c r="AH25" s="89">
        <v>183</v>
      </c>
      <c r="AI25" s="89">
        <v>9</v>
      </c>
      <c r="AJ25" s="89">
        <v>465</v>
      </c>
      <c r="AK25" s="98">
        <f t="shared" si="14"/>
        <v>14.623655913978496</v>
      </c>
      <c r="AL25" s="98">
        <f t="shared" si="15"/>
        <v>44.086021505376344</v>
      </c>
      <c r="AM25" s="98">
        <f t="shared" si="16"/>
        <v>39.354838709677423</v>
      </c>
      <c r="AN25" s="99">
        <f t="shared" si="17"/>
        <v>1.935483870967742</v>
      </c>
      <c r="AO25" s="142"/>
    </row>
    <row r="26" spans="1:41" s="55" customFormat="1">
      <c r="A26" s="1537" t="s">
        <v>66</v>
      </c>
      <c r="B26" s="115" t="s">
        <v>67</v>
      </c>
      <c r="C26" s="143">
        <v>790</v>
      </c>
      <c r="D26" s="144">
        <v>748</v>
      </c>
      <c r="E26" s="145">
        <f t="shared" si="0"/>
        <v>94.683544303797476</v>
      </c>
      <c r="F26" s="119">
        <v>21</v>
      </c>
      <c r="G26" s="120">
        <f t="shared" si="1"/>
        <v>2.8074866310160429E-2</v>
      </c>
      <c r="H26" s="116">
        <v>7</v>
      </c>
      <c r="I26" s="121">
        <f t="shared" si="2"/>
        <v>741</v>
      </c>
      <c r="J26" s="354" t="s">
        <v>47</v>
      </c>
      <c r="K26" s="354" t="s">
        <v>47</v>
      </c>
      <c r="L26" s="354" t="s">
        <v>47</v>
      </c>
      <c r="M26" s="354" t="s">
        <v>47</v>
      </c>
      <c r="N26" s="354" t="s">
        <v>47</v>
      </c>
      <c r="O26" s="355" t="s">
        <v>47</v>
      </c>
      <c r="P26" s="118">
        <f t="shared" si="3"/>
        <v>0.93582887700534756</v>
      </c>
      <c r="Q26" s="122">
        <f t="shared" si="4"/>
        <v>99.064171122994651</v>
      </c>
      <c r="R26" s="1016" t="s">
        <v>47</v>
      </c>
      <c r="S26" s="1016" t="s">
        <v>47</v>
      </c>
      <c r="T26" s="1016" t="s">
        <v>47</v>
      </c>
      <c r="U26" s="1016" t="s">
        <v>47</v>
      </c>
      <c r="V26" s="1016" t="s">
        <v>47</v>
      </c>
      <c r="W26" s="1280" t="s">
        <v>47</v>
      </c>
      <c r="X26" s="1513" t="s">
        <v>66</v>
      </c>
      <c r="Y26" s="1441" t="s">
        <v>67</v>
      </c>
      <c r="Z26" s="40">
        <v>48</v>
      </c>
      <c r="AA26" s="101">
        <f t="shared" si="11"/>
        <v>6.4171122994652414</v>
      </c>
      <c r="AB26" s="41">
        <v>58</v>
      </c>
      <c r="AC26" s="1050">
        <f t="shared" si="12"/>
        <v>7.7540106951871666</v>
      </c>
      <c r="AD26" s="41">
        <v>29</v>
      </c>
      <c r="AE26" s="1067">
        <f t="shared" si="13"/>
        <v>3.8770053475935833</v>
      </c>
      <c r="AF26" s="40">
        <v>34</v>
      </c>
      <c r="AG26" s="41">
        <v>487</v>
      </c>
      <c r="AH26" s="41">
        <v>223</v>
      </c>
      <c r="AI26" s="41">
        <v>4</v>
      </c>
      <c r="AJ26" s="41">
        <v>748</v>
      </c>
      <c r="AK26" s="102">
        <f t="shared" si="14"/>
        <v>4.5454545454545459</v>
      </c>
      <c r="AL26" s="102">
        <f t="shared" si="15"/>
        <v>65.106951871657756</v>
      </c>
      <c r="AM26" s="102">
        <f t="shared" si="16"/>
        <v>29.812834224598934</v>
      </c>
      <c r="AN26" s="103">
        <f t="shared" si="17"/>
        <v>0.53475935828876997</v>
      </c>
      <c r="AO26" s="141"/>
    </row>
    <row r="27" spans="1:41" s="55" customFormat="1">
      <c r="A27" s="1538"/>
      <c r="B27" s="56" t="s">
        <v>68</v>
      </c>
      <c r="C27" s="57">
        <v>727</v>
      </c>
      <c r="D27" s="58">
        <v>709</v>
      </c>
      <c r="E27" s="59">
        <f t="shared" si="0"/>
        <v>97.524071526822553</v>
      </c>
      <c r="F27" s="58">
        <v>32</v>
      </c>
      <c r="G27" s="62">
        <f t="shared" si="1"/>
        <v>4.5133991537376586E-2</v>
      </c>
      <c r="H27" s="60">
        <v>12</v>
      </c>
      <c r="I27" s="63">
        <f t="shared" si="2"/>
        <v>697</v>
      </c>
      <c r="J27" s="60">
        <v>4</v>
      </c>
      <c r="K27" s="60">
        <v>2</v>
      </c>
      <c r="L27" s="60">
        <v>2</v>
      </c>
      <c r="M27" s="60">
        <v>3</v>
      </c>
      <c r="N27" s="60">
        <v>1</v>
      </c>
      <c r="O27" s="289">
        <v>0</v>
      </c>
      <c r="P27" s="61">
        <f t="shared" si="3"/>
        <v>1.692524682651622</v>
      </c>
      <c r="Q27" s="65">
        <f t="shared" si="4"/>
        <v>98.307475317348377</v>
      </c>
      <c r="R27" s="65">
        <f t="shared" ref="R27:R37" si="24">J27/D27*100</f>
        <v>0.56417489421720735</v>
      </c>
      <c r="S27" s="65">
        <f t="shared" ref="S27:S37" si="25">K27/D27*100</f>
        <v>0.28208744710860367</v>
      </c>
      <c r="T27" s="65">
        <f t="shared" ref="T27:T37" si="26">L27/D27*100</f>
        <v>0.28208744710860367</v>
      </c>
      <c r="U27" s="65">
        <f t="shared" ref="U27:U37" si="27">M27/D27*100</f>
        <v>0.42313117066290551</v>
      </c>
      <c r="V27" s="65">
        <f t="shared" ref="V27:V37" si="28">N27/D27*100</f>
        <v>0.14104372355430184</v>
      </c>
      <c r="W27" s="66">
        <f t="shared" ref="W27:W37" si="29">O27/D27*100</f>
        <v>0</v>
      </c>
      <c r="X27" s="1540"/>
      <c r="Y27" s="1442" t="s">
        <v>68</v>
      </c>
      <c r="Z27" s="57">
        <v>76</v>
      </c>
      <c r="AA27" s="67">
        <f t="shared" si="11"/>
        <v>10.719322990126939</v>
      </c>
      <c r="AB27" s="58">
        <v>74</v>
      </c>
      <c r="AC27" s="1048">
        <f t="shared" si="12"/>
        <v>10.437235543018335</v>
      </c>
      <c r="AD27" s="58">
        <v>39</v>
      </c>
      <c r="AE27" s="1068">
        <f t="shared" si="13"/>
        <v>5.500705218617771</v>
      </c>
      <c r="AF27" s="57">
        <v>217</v>
      </c>
      <c r="AG27" s="58">
        <v>223</v>
      </c>
      <c r="AH27" s="58">
        <v>262</v>
      </c>
      <c r="AI27" s="58">
        <v>7</v>
      </c>
      <c r="AJ27" s="58">
        <v>709</v>
      </c>
      <c r="AK27" s="69">
        <f t="shared" si="14"/>
        <v>30.606488011283499</v>
      </c>
      <c r="AL27" s="69">
        <f t="shared" si="15"/>
        <v>31.452750352609311</v>
      </c>
      <c r="AM27" s="69">
        <f t="shared" si="16"/>
        <v>36.953455571227082</v>
      </c>
      <c r="AN27" s="70">
        <f t="shared" si="17"/>
        <v>0.98730606488011285</v>
      </c>
      <c r="AO27" s="124"/>
    </row>
    <row r="28" spans="1:41" s="55" customFormat="1">
      <c r="A28" s="1538"/>
      <c r="B28" s="56" t="s">
        <v>69</v>
      </c>
      <c r="C28" s="57">
        <v>448</v>
      </c>
      <c r="D28" s="58">
        <v>425</v>
      </c>
      <c r="E28" s="59">
        <f t="shared" si="0"/>
        <v>94.866071428571431</v>
      </c>
      <c r="F28" s="58">
        <v>6</v>
      </c>
      <c r="G28" s="62">
        <f t="shared" si="1"/>
        <v>1.411764705882353E-2</v>
      </c>
      <c r="H28" s="60">
        <v>3</v>
      </c>
      <c r="I28" s="63">
        <f t="shared" si="2"/>
        <v>422</v>
      </c>
      <c r="J28" s="60">
        <v>1</v>
      </c>
      <c r="K28" s="60">
        <v>1</v>
      </c>
      <c r="L28" s="60">
        <v>1</v>
      </c>
      <c r="M28" s="60">
        <v>0</v>
      </c>
      <c r="N28" s="60">
        <v>0</v>
      </c>
      <c r="O28" s="289">
        <v>0</v>
      </c>
      <c r="P28" s="61">
        <f t="shared" si="3"/>
        <v>0.70588235294117652</v>
      </c>
      <c r="Q28" s="65">
        <f t="shared" si="4"/>
        <v>99.294117647058826</v>
      </c>
      <c r="R28" s="65">
        <f t="shared" si="24"/>
        <v>0.23529411764705879</v>
      </c>
      <c r="S28" s="65">
        <f t="shared" si="25"/>
        <v>0.23529411764705879</v>
      </c>
      <c r="T28" s="65">
        <f t="shared" si="26"/>
        <v>0.23529411764705879</v>
      </c>
      <c r="U28" s="65">
        <f t="shared" si="27"/>
        <v>0</v>
      </c>
      <c r="V28" s="65">
        <f t="shared" si="28"/>
        <v>0</v>
      </c>
      <c r="W28" s="66">
        <f t="shared" si="29"/>
        <v>0</v>
      </c>
      <c r="X28" s="1540"/>
      <c r="Y28" s="1442" t="s">
        <v>69</v>
      </c>
      <c r="Z28" s="57">
        <v>15</v>
      </c>
      <c r="AA28" s="67">
        <f t="shared" si="11"/>
        <v>3.5294117647058822</v>
      </c>
      <c r="AB28" s="58">
        <v>44</v>
      </c>
      <c r="AC28" s="1048">
        <f t="shared" si="12"/>
        <v>10.352941176470589</v>
      </c>
      <c r="AD28" s="58">
        <v>15</v>
      </c>
      <c r="AE28" s="1068">
        <f t="shared" si="13"/>
        <v>3.5294117647058822</v>
      </c>
      <c r="AF28" s="57">
        <v>0</v>
      </c>
      <c r="AG28" s="58">
        <v>311</v>
      </c>
      <c r="AH28" s="58">
        <v>111</v>
      </c>
      <c r="AI28" s="58">
        <v>3</v>
      </c>
      <c r="AJ28" s="58">
        <v>425</v>
      </c>
      <c r="AK28" s="69">
        <f t="shared" si="14"/>
        <v>0</v>
      </c>
      <c r="AL28" s="69">
        <f t="shared" si="15"/>
        <v>73.176470588235304</v>
      </c>
      <c r="AM28" s="69">
        <f t="shared" si="16"/>
        <v>26.117647058823529</v>
      </c>
      <c r="AN28" s="70">
        <f t="shared" si="17"/>
        <v>0.70588235294117652</v>
      </c>
      <c r="AO28" s="124"/>
    </row>
    <row r="29" spans="1:41" s="55" customFormat="1">
      <c r="A29" s="1538"/>
      <c r="B29" s="56" t="s">
        <v>70</v>
      </c>
      <c r="C29" s="57">
        <v>490</v>
      </c>
      <c r="D29" s="58">
        <v>483</v>
      </c>
      <c r="E29" s="59">
        <f t="shared" si="0"/>
        <v>98.571428571428584</v>
      </c>
      <c r="F29" s="58">
        <v>13</v>
      </c>
      <c r="G29" s="62">
        <f t="shared" si="1"/>
        <v>2.6915113871635612E-2</v>
      </c>
      <c r="H29" s="60">
        <v>5</v>
      </c>
      <c r="I29" s="63">
        <f t="shared" si="2"/>
        <v>478</v>
      </c>
      <c r="J29" s="60">
        <v>2</v>
      </c>
      <c r="K29" s="60">
        <v>2</v>
      </c>
      <c r="L29" s="60">
        <v>0</v>
      </c>
      <c r="M29" s="60">
        <v>1</v>
      </c>
      <c r="N29" s="60">
        <v>0</v>
      </c>
      <c r="O29" s="289">
        <v>0</v>
      </c>
      <c r="P29" s="61">
        <f t="shared" si="3"/>
        <v>1.0351966873706004</v>
      </c>
      <c r="Q29" s="65">
        <f t="shared" si="4"/>
        <v>98.9648033126294</v>
      </c>
      <c r="R29" s="65">
        <f t="shared" si="24"/>
        <v>0.41407867494824019</v>
      </c>
      <c r="S29" s="65">
        <f t="shared" si="25"/>
        <v>0.41407867494824019</v>
      </c>
      <c r="T29" s="65">
        <f t="shared" si="26"/>
        <v>0</v>
      </c>
      <c r="U29" s="65">
        <f t="shared" si="27"/>
        <v>0.20703933747412009</v>
      </c>
      <c r="V29" s="65">
        <f t="shared" si="28"/>
        <v>0</v>
      </c>
      <c r="W29" s="66">
        <f t="shared" si="29"/>
        <v>0</v>
      </c>
      <c r="X29" s="1540"/>
      <c r="Y29" s="1449" t="s">
        <v>70</v>
      </c>
      <c r="Z29" s="57">
        <v>87</v>
      </c>
      <c r="AA29" s="67">
        <f t="shared" si="11"/>
        <v>18.012422360248447</v>
      </c>
      <c r="AB29" s="58">
        <v>32</v>
      </c>
      <c r="AC29" s="1048">
        <f t="shared" si="12"/>
        <v>6.625258799171843</v>
      </c>
      <c r="AD29" s="58">
        <v>31</v>
      </c>
      <c r="AE29" s="1068">
        <f t="shared" si="13"/>
        <v>6.4182194616977233</v>
      </c>
      <c r="AF29" s="57">
        <v>76</v>
      </c>
      <c r="AG29" s="58">
        <v>231</v>
      </c>
      <c r="AH29" s="58">
        <v>176</v>
      </c>
      <c r="AI29" s="58">
        <v>0</v>
      </c>
      <c r="AJ29" s="58">
        <v>483</v>
      </c>
      <c r="AK29" s="69">
        <f t="shared" si="14"/>
        <v>15.734989648033126</v>
      </c>
      <c r="AL29" s="69">
        <f t="shared" si="15"/>
        <v>47.826086956521742</v>
      </c>
      <c r="AM29" s="69">
        <f t="shared" si="16"/>
        <v>36.43892339544513</v>
      </c>
      <c r="AN29" s="70">
        <f t="shared" si="17"/>
        <v>0</v>
      </c>
      <c r="AO29" s="124"/>
    </row>
    <row r="30" spans="1:41" s="55" customFormat="1">
      <c r="A30" s="1538"/>
      <c r="B30" s="56" t="s">
        <v>71</v>
      </c>
      <c r="C30" s="57">
        <v>740</v>
      </c>
      <c r="D30" s="58">
        <v>714</v>
      </c>
      <c r="E30" s="59">
        <f t="shared" si="0"/>
        <v>96.486486486486484</v>
      </c>
      <c r="F30" s="58">
        <v>18</v>
      </c>
      <c r="G30" s="62">
        <f t="shared" si="1"/>
        <v>2.5210084033613446E-2</v>
      </c>
      <c r="H30" s="60">
        <v>9</v>
      </c>
      <c r="I30" s="63">
        <f t="shared" si="2"/>
        <v>705</v>
      </c>
      <c r="J30" s="60">
        <v>5</v>
      </c>
      <c r="K30" s="60">
        <v>0</v>
      </c>
      <c r="L30" s="60">
        <v>3</v>
      </c>
      <c r="M30" s="60">
        <v>1</v>
      </c>
      <c r="N30" s="60">
        <v>0</v>
      </c>
      <c r="O30" s="289">
        <v>0</v>
      </c>
      <c r="P30" s="61">
        <f t="shared" si="3"/>
        <v>1.2605042016806722</v>
      </c>
      <c r="Q30" s="65">
        <f t="shared" si="4"/>
        <v>98.739495798319325</v>
      </c>
      <c r="R30" s="65">
        <f t="shared" si="24"/>
        <v>0.70028011204481799</v>
      </c>
      <c r="S30" s="65">
        <f t="shared" si="25"/>
        <v>0</v>
      </c>
      <c r="T30" s="65">
        <f t="shared" si="26"/>
        <v>0.42016806722689076</v>
      </c>
      <c r="U30" s="65">
        <f t="shared" si="27"/>
        <v>0.14005602240896359</v>
      </c>
      <c r="V30" s="65">
        <f t="shared" si="28"/>
        <v>0</v>
      </c>
      <c r="W30" s="66">
        <f t="shared" si="29"/>
        <v>0</v>
      </c>
      <c r="X30" s="1540"/>
      <c r="Y30" s="1442" t="s">
        <v>71</v>
      </c>
      <c r="Z30" s="57">
        <v>114</v>
      </c>
      <c r="AA30" s="67">
        <f t="shared" si="11"/>
        <v>15.966386554621847</v>
      </c>
      <c r="AB30" s="58">
        <v>117</v>
      </c>
      <c r="AC30" s="1048">
        <f t="shared" si="12"/>
        <v>16.386554621848738</v>
      </c>
      <c r="AD30" s="58">
        <v>46</v>
      </c>
      <c r="AE30" s="1068">
        <f t="shared" si="13"/>
        <v>6.4425770308123242</v>
      </c>
      <c r="AF30" s="57">
        <v>142</v>
      </c>
      <c r="AG30" s="58">
        <v>301</v>
      </c>
      <c r="AH30" s="58">
        <v>254</v>
      </c>
      <c r="AI30" s="58">
        <v>17</v>
      </c>
      <c r="AJ30" s="58">
        <v>714</v>
      </c>
      <c r="AK30" s="69">
        <f t="shared" si="14"/>
        <v>19.88795518207283</v>
      </c>
      <c r="AL30" s="69">
        <f t="shared" si="15"/>
        <v>42.156862745098039</v>
      </c>
      <c r="AM30" s="69">
        <f t="shared" si="16"/>
        <v>35.574229691876752</v>
      </c>
      <c r="AN30" s="70">
        <f t="shared" si="17"/>
        <v>2.3809523809523809</v>
      </c>
      <c r="AO30" s="124"/>
    </row>
    <row r="31" spans="1:41" s="55" customFormat="1">
      <c r="A31" s="1538"/>
      <c r="B31" s="56" t="s">
        <v>72</v>
      </c>
      <c r="C31" s="57">
        <v>649</v>
      </c>
      <c r="D31" s="58">
        <v>632</v>
      </c>
      <c r="E31" s="59">
        <f t="shared" si="0"/>
        <v>97.380585516178741</v>
      </c>
      <c r="F31" s="58">
        <v>47</v>
      </c>
      <c r="G31" s="62">
        <f t="shared" si="1"/>
        <v>7.4367088607594931E-2</v>
      </c>
      <c r="H31" s="60">
        <v>12</v>
      </c>
      <c r="I31" s="63">
        <f t="shared" si="2"/>
        <v>620</v>
      </c>
      <c r="J31" s="60">
        <v>2</v>
      </c>
      <c r="K31" s="60">
        <v>2</v>
      </c>
      <c r="L31" s="60">
        <v>2</v>
      </c>
      <c r="M31" s="60">
        <v>2</v>
      </c>
      <c r="N31" s="60">
        <v>4</v>
      </c>
      <c r="O31" s="289">
        <v>0</v>
      </c>
      <c r="P31" s="61">
        <f t="shared" si="3"/>
        <v>1.89873417721519</v>
      </c>
      <c r="Q31" s="65">
        <f t="shared" si="4"/>
        <v>98.101265822784811</v>
      </c>
      <c r="R31" s="65">
        <f t="shared" si="24"/>
        <v>0.31645569620253167</v>
      </c>
      <c r="S31" s="65">
        <f t="shared" si="25"/>
        <v>0.31645569620253167</v>
      </c>
      <c r="T31" s="65">
        <f t="shared" si="26"/>
        <v>0.31645569620253167</v>
      </c>
      <c r="U31" s="65">
        <f t="shared" si="27"/>
        <v>0.31645569620253167</v>
      </c>
      <c r="V31" s="65">
        <f t="shared" si="28"/>
        <v>0.63291139240506333</v>
      </c>
      <c r="W31" s="66">
        <f t="shared" si="29"/>
        <v>0</v>
      </c>
      <c r="X31" s="1540"/>
      <c r="Y31" s="1442" t="s">
        <v>72</v>
      </c>
      <c r="Z31" s="57">
        <v>63</v>
      </c>
      <c r="AA31" s="67">
        <f t="shared" si="11"/>
        <v>9.9683544303797476</v>
      </c>
      <c r="AB31" s="58">
        <v>68</v>
      </c>
      <c r="AC31" s="1048">
        <f t="shared" si="12"/>
        <v>10.759493670886076</v>
      </c>
      <c r="AD31" s="58">
        <v>34</v>
      </c>
      <c r="AE31" s="1068">
        <f t="shared" si="13"/>
        <v>5.3797468354430382</v>
      </c>
      <c r="AF31" s="57">
        <v>25</v>
      </c>
      <c r="AG31" s="58">
        <v>455</v>
      </c>
      <c r="AH31" s="58">
        <v>136</v>
      </c>
      <c r="AI31" s="58">
        <v>16</v>
      </c>
      <c r="AJ31" s="58">
        <v>632</v>
      </c>
      <c r="AK31" s="69">
        <f t="shared" si="14"/>
        <v>3.9556962025316458</v>
      </c>
      <c r="AL31" s="69">
        <f t="shared" si="15"/>
        <v>71.993670886075947</v>
      </c>
      <c r="AM31" s="69">
        <f t="shared" si="16"/>
        <v>21.518987341772153</v>
      </c>
      <c r="AN31" s="70">
        <f t="shared" si="17"/>
        <v>2.5316455696202533</v>
      </c>
      <c r="AO31" s="124"/>
    </row>
    <row r="32" spans="1:41" s="55" customFormat="1">
      <c r="A32" s="1538"/>
      <c r="B32" s="56" t="s">
        <v>73</v>
      </c>
      <c r="C32" s="57">
        <v>84</v>
      </c>
      <c r="D32" s="58">
        <v>86</v>
      </c>
      <c r="E32" s="59">
        <f t="shared" si="0"/>
        <v>102.38095238095238</v>
      </c>
      <c r="F32" s="58">
        <v>0</v>
      </c>
      <c r="G32" s="62">
        <f t="shared" si="1"/>
        <v>0</v>
      </c>
      <c r="H32" s="60">
        <v>0</v>
      </c>
      <c r="I32" s="63">
        <f t="shared" si="2"/>
        <v>86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289">
        <v>0</v>
      </c>
      <c r="P32" s="61">
        <f t="shared" si="3"/>
        <v>0</v>
      </c>
      <c r="Q32" s="65">
        <f t="shared" si="4"/>
        <v>100</v>
      </c>
      <c r="R32" s="65">
        <f t="shared" si="24"/>
        <v>0</v>
      </c>
      <c r="S32" s="65">
        <f t="shared" si="25"/>
        <v>0</v>
      </c>
      <c r="T32" s="65">
        <f t="shared" si="26"/>
        <v>0</v>
      </c>
      <c r="U32" s="65">
        <f t="shared" si="27"/>
        <v>0</v>
      </c>
      <c r="V32" s="65">
        <f t="shared" si="28"/>
        <v>0</v>
      </c>
      <c r="W32" s="66">
        <f t="shared" si="29"/>
        <v>0</v>
      </c>
      <c r="X32" s="1540"/>
      <c r="Y32" s="1442" t="s">
        <v>73</v>
      </c>
      <c r="Z32" s="57">
        <v>22</v>
      </c>
      <c r="AA32" s="67">
        <f t="shared" si="11"/>
        <v>25.581395348837212</v>
      </c>
      <c r="AB32" s="58">
        <v>16</v>
      </c>
      <c r="AC32" s="1048">
        <f t="shared" si="12"/>
        <v>18.604651162790699</v>
      </c>
      <c r="AD32" s="58">
        <v>7</v>
      </c>
      <c r="AE32" s="1068">
        <f t="shared" si="13"/>
        <v>8.1395348837209305</v>
      </c>
      <c r="AF32" s="57">
        <v>35</v>
      </c>
      <c r="AG32" s="58">
        <v>41</v>
      </c>
      <c r="AH32" s="58">
        <v>10</v>
      </c>
      <c r="AI32" s="58">
        <v>0</v>
      </c>
      <c r="AJ32" s="58">
        <v>86</v>
      </c>
      <c r="AK32" s="69">
        <f t="shared" si="14"/>
        <v>40.697674418604649</v>
      </c>
      <c r="AL32" s="69">
        <f t="shared" si="15"/>
        <v>47.674418604651166</v>
      </c>
      <c r="AM32" s="69">
        <f t="shared" si="16"/>
        <v>11.627906976744185</v>
      </c>
      <c r="AN32" s="70">
        <f t="shared" si="17"/>
        <v>0</v>
      </c>
      <c r="AO32" s="124"/>
    </row>
    <row r="33" spans="1:41" s="55" customFormat="1">
      <c r="A33" s="1538"/>
      <c r="B33" s="56" t="s">
        <v>74</v>
      </c>
      <c r="C33" s="57">
        <v>90</v>
      </c>
      <c r="D33" s="58">
        <v>82</v>
      </c>
      <c r="E33" s="59">
        <f t="shared" si="0"/>
        <v>91.111111111111114</v>
      </c>
      <c r="F33" s="58">
        <v>1</v>
      </c>
      <c r="G33" s="62">
        <f t="shared" si="1"/>
        <v>1.2195121951219513E-2</v>
      </c>
      <c r="H33" s="60">
        <v>1</v>
      </c>
      <c r="I33" s="63">
        <f t="shared" si="2"/>
        <v>81</v>
      </c>
      <c r="J33" s="60">
        <v>1</v>
      </c>
      <c r="K33" s="60">
        <v>0</v>
      </c>
      <c r="L33" s="60">
        <v>0</v>
      </c>
      <c r="M33" s="60">
        <v>0</v>
      </c>
      <c r="N33" s="60">
        <v>0</v>
      </c>
      <c r="O33" s="289">
        <v>0</v>
      </c>
      <c r="P33" s="61">
        <f t="shared" si="3"/>
        <v>1.2195121951219512</v>
      </c>
      <c r="Q33" s="65">
        <f t="shared" si="4"/>
        <v>98.780487804878049</v>
      </c>
      <c r="R33" s="65">
        <f t="shared" si="24"/>
        <v>1.2195121951219512</v>
      </c>
      <c r="S33" s="65">
        <f t="shared" si="25"/>
        <v>0</v>
      </c>
      <c r="T33" s="65">
        <f t="shared" si="26"/>
        <v>0</v>
      </c>
      <c r="U33" s="65">
        <f t="shared" si="27"/>
        <v>0</v>
      </c>
      <c r="V33" s="65">
        <f t="shared" si="28"/>
        <v>0</v>
      </c>
      <c r="W33" s="66">
        <f t="shared" si="29"/>
        <v>0</v>
      </c>
      <c r="X33" s="1540"/>
      <c r="Y33" s="1442" t="s">
        <v>74</v>
      </c>
      <c r="Z33" s="57">
        <v>25</v>
      </c>
      <c r="AA33" s="67">
        <f t="shared" si="11"/>
        <v>30.487804878048781</v>
      </c>
      <c r="AB33" s="58">
        <v>12</v>
      </c>
      <c r="AC33" s="1048">
        <f t="shared" si="12"/>
        <v>14.634146341463413</v>
      </c>
      <c r="AD33" s="58">
        <v>3</v>
      </c>
      <c r="AE33" s="1068">
        <f t="shared" si="13"/>
        <v>3.6585365853658534</v>
      </c>
      <c r="AF33" s="57">
        <v>6</v>
      </c>
      <c r="AG33" s="58">
        <v>33</v>
      </c>
      <c r="AH33" s="58">
        <v>32</v>
      </c>
      <c r="AI33" s="58">
        <v>11</v>
      </c>
      <c r="AJ33" s="58">
        <v>82</v>
      </c>
      <c r="AK33" s="69">
        <f t="shared" si="14"/>
        <v>7.3170731707317067</v>
      </c>
      <c r="AL33" s="69">
        <f t="shared" si="15"/>
        <v>40.243902439024396</v>
      </c>
      <c r="AM33" s="69">
        <f t="shared" si="16"/>
        <v>39.024390243902438</v>
      </c>
      <c r="AN33" s="70">
        <f t="shared" si="17"/>
        <v>13.414634146341465</v>
      </c>
      <c r="AO33" s="124"/>
    </row>
    <row r="34" spans="1:41" s="55" customFormat="1" ht="15.65" thickBot="1">
      <c r="A34" s="1539"/>
      <c r="B34" s="87" t="s">
        <v>75</v>
      </c>
      <c r="C34" s="88">
        <v>18</v>
      </c>
      <c r="D34" s="89">
        <v>18</v>
      </c>
      <c r="E34" s="90">
        <f t="shared" si="0"/>
        <v>100</v>
      </c>
      <c r="F34" s="89">
        <v>3</v>
      </c>
      <c r="G34" s="93">
        <f t="shared" si="1"/>
        <v>0.16666666666666666</v>
      </c>
      <c r="H34" s="91">
        <v>2</v>
      </c>
      <c r="I34" s="94">
        <f t="shared" si="2"/>
        <v>16</v>
      </c>
      <c r="J34" s="91">
        <v>1</v>
      </c>
      <c r="K34" s="91">
        <v>1</v>
      </c>
      <c r="L34" s="91">
        <v>0</v>
      </c>
      <c r="M34" s="91">
        <v>0</v>
      </c>
      <c r="N34" s="91">
        <v>0</v>
      </c>
      <c r="O34" s="306">
        <v>0</v>
      </c>
      <c r="P34" s="92">
        <f t="shared" si="3"/>
        <v>11.111111111111111</v>
      </c>
      <c r="Q34" s="95">
        <f t="shared" si="4"/>
        <v>88.888888888888886</v>
      </c>
      <c r="R34" s="95">
        <f t="shared" si="24"/>
        <v>5.5555555555555554</v>
      </c>
      <c r="S34" s="95">
        <f t="shared" si="25"/>
        <v>5.5555555555555554</v>
      </c>
      <c r="T34" s="95">
        <f t="shared" si="26"/>
        <v>0</v>
      </c>
      <c r="U34" s="95">
        <f t="shared" si="27"/>
        <v>0</v>
      </c>
      <c r="V34" s="95">
        <f t="shared" si="28"/>
        <v>0</v>
      </c>
      <c r="W34" s="96">
        <f t="shared" si="29"/>
        <v>0</v>
      </c>
      <c r="X34" s="1541"/>
      <c r="Y34" s="1447" t="s">
        <v>75</v>
      </c>
      <c r="Z34" s="88">
        <v>1</v>
      </c>
      <c r="AA34" s="97">
        <f t="shared" si="11"/>
        <v>5.5555555555555554</v>
      </c>
      <c r="AB34" s="89">
        <v>3</v>
      </c>
      <c r="AC34" s="1049">
        <f t="shared" si="12"/>
        <v>16.666666666666664</v>
      </c>
      <c r="AD34" s="89">
        <v>0</v>
      </c>
      <c r="AE34" s="1066">
        <f t="shared" si="13"/>
        <v>0</v>
      </c>
      <c r="AF34" s="88">
        <v>6</v>
      </c>
      <c r="AG34" s="89">
        <v>7</v>
      </c>
      <c r="AH34" s="89">
        <v>5</v>
      </c>
      <c r="AI34" s="89">
        <v>0</v>
      </c>
      <c r="AJ34" s="89">
        <v>18</v>
      </c>
      <c r="AK34" s="98">
        <f t="shared" si="14"/>
        <v>33.333333333333329</v>
      </c>
      <c r="AL34" s="98">
        <f t="shared" si="15"/>
        <v>38.888888888888893</v>
      </c>
      <c r="AM34" s="98">
        <f t="shared" si="16"/>
        <v>27.777777777777779</v>
      </c>
      <c r="AN34" s="99">
        <f t="shared" si="17"/>
        <v>0</v>
      </c>
      <c r="AO34" s="142">
        <v>17</v>
      </c>
    </row>
    <row r="35" spans="1:41" s="55" customFormat="1">
      <c r="A35" s="1509" t="s">
        <v>76</v>
      </c>
      <c r="B35" s="115" t="s">
        <v>77</v>
      </c>
      <c r="C35" s="138">
        <v>1379</v>
      </c>
      <c r="D35" s="119">
        <v>1332</v>
      </c>
      <c r="E35" s="117">
        <f t="shared" si="0"/>
        <v>96.591733139956489</v>
      </c>
      <c r="F35" s="119">
        <v>58</v>
      </c>
      <c r="G35" s="120">
        <f t="shared" si="1"/>
        <v>4.3543543543543541E-2</v>
      </c>
      <c r="H35" s="116">
        <v>18</v>
      </c>
      <c r="I35" s="121">
        <f t="shared" si="2"/>
        <v>1314</v>
      </c>
      <c r="J35" s="116">
        <v>6</v>
      </c>
      <c r="K35" s="116">
        <v>1</v>
      </c>
      <c r="L35" s="116">
        <v>3</v>
      </c>
      <c r="M35" s="116">
        <v>8</v>
      </c>
      <c r="N35" s="116">
        <v>0</v>
      </c>
      <c r="O35" s="331">
        <v>0</v>
      </c>
      <c r="P35" s="118">
        <f t="shared" si="3"/>
        <v>1.3513513513513513</v>
      </c>
      <c r="Q35" s="122">
        <f t="shared" si="4"/>
        <v>98.648648648648646</v>
      </c>
      <c r="R35" s="122">
        <f t="shared" si="24"/>
        <v>0.45045045045045046</v>
      </c>
      <c r="S35" s="122">
        <f t="shared" si="25"/>
        <v>7.5075075075075076E-2</v>
      </c>
      <c r="T35" s="122">
        <f t="shared" si="26"/>
        <v>0.22522522522522523</v>
      </c>
      <c r="U35" s="122">
        <f t="shared" si="27"/>
        <v>0.60060060060060061</v>
      </c>
      <c r="V35" s="122">
        <f t="shared" si="28"/>
        <v>0</v>
      </c>
      <c r="W35" s="123">
        <f t="shared" si="29"/>
        <v>0</v>
      </c>
      <c r="X35" s="1512" t="s">
        <v>76</v>
      </c>
      <c r="Y35" s="1441" t="s">
        <v>77</v>
      </c>
      <c r="Z35" s="40">
        <v>243</v>
      </c>
      <c r="AA35" s="101">
        <f t="shared" si="11"/>
        <v>18.243243243243242</v>
      </c>
      <c r="AB35" s="41">
        <v>108</v>
      </c>
      <c r="AC35" s="1050">
        <f t="shared" si="12"/>
        <v>8.1081081081081088</v>
      </c>
      <c r="AD35" s="41">
        <v>45</v>
      </c>
      <c r="AE35" s="1067">
        <f t="shared" si="13"/>
        <v>3.3783783783783785</v>
      </c>
      <c r="AF35" s="40">
        <v>32</v>
      </c>
      <c r="AG35" s="41">
        <v>916</v>
      </c>
      <c r="AH35" s="41">
        <v>362</v>
      </c>
      <c r="AI35" s="41">
        <v>22</v>
      </c>
      <c r="AJ35" s="41">
        <v>1332</v>
      </c>
      <c r="AK35" s="102">
        <f t="shared" si="14"/>
        <v>2.4024024024024024</v>
      </c>
      <c r="AL35" s="102">
        <f t="shared" si="15"/>
        <v>68.76876876876878</v>
      </c>
      <c r="AM35" s="102">
        <f t="shared" si="16"/>
        <v>27.177177177177175</v>
      </c>
      <c r="AN35" s="103">
        <f t="shared" si="17"/>
        <v>1.6516516516516515</v>
      </c>
      <c r="AO35" s="146"/>
    </row>
    <row r="36" spans="1:41" s="55" customFormat="1">
      <c r="A36" s="1510"/>
      <c r="B36" s="56" t="s">
        <v>78</v>
      </c>
      <c r="C36" s="57">
        <v>613</v>
      </c>
      <c r="D36" s="58">
        <v>589</v>
      </c>
      <c r="E36" s="59">
        <f t="shared" si="0"/>
        <v>96.084828711256122</v>
      </c>
      <c r="F36" s="58">
        <v>6</v>
      </c>
      <c r="G36" s="62">
        <f t="shared" si="1"/>
        <v>1.0186757215619695E-2</v>
      </c>
      <c r="H36" s="60">
        <v>5</v>
      </c>
      <c r="I36" s="63">
        <f t="shared" si="2"/>
        <v>584</v>
      </c>
      <c r="J36" s="60">
        <v>4</v>
      </c>
      <c r="K36" s="60">
        <v>1</v>
      </c>
      <c r="L36" s="60">
        <v>0</v>
      </c>
      <c r="M36" s="60">
        <v>0</v>
      </c>
      <c r="N36" s="60">
        <v>0</v>
      </c>
      <c r="O36" s="289">
        <v>0</v>
      </c>
      <c r="P36" s="61">
        <f t="shared" si="3"/>
        <v>0.84889643463497455</v>
      </c>
      <c r="Q36" s="65">
        <f t="shared" si="4"/>
        <v>99.151103565365034</v>
      </c>
      <c r="R36" s="65">
        <f t="shared" si="24"/>
        <v>0.6791171477079796</v>
      </c>
      <c r="S36" s="65">
        <f t="shared" si="25"/>
        <v>0.1697792869269949</v>
      </c>
      <c r="T36" s="65">
        <f t="shared" si="26"/>
        <v>0</v>
      </c>
      <c r="U36" s="65">
        <f t="shared" si="27"/>
        <v>0</v>
      </c>
      <c r="V36" s="65">
        <f t="shared" si="28"/>
        <v>0</v>
      </c>
      <c r="W36" s="66">
        <f t="shared" si="29"/>
        <v>0</v>
      </c>
      <c r="X36" s="1513"/>
      <c r="Y36" s="1442" t="s">
        <v>78</v>
      </c>
      <c r="Z36" s="57">
        <v>32</v>
      </c>
      <c r="AA36" s="67">
        <f t="shared" si="11"/>
        <v>5.4329371816638368</v>
      </c>
      <c r="AB36" s="58">
        <v>41</v>
      </c>
      <c r="AC36" s="1048">
        <f t="shared" si="12"/>
        <v>6.9609507640067916</v>
      </c>
      <c r="AD36" s="58">
        <v>31</v>
      </c>
      <c r="AE36" s="1068">
        <f t="shared" si="13"/>
        <v>5.2631578947368416</v>
      </c>
      <c r="AF36" s="57">
        <v>42</v>
      </c>
      <c r="AG36" s="58">
        <v>263</v>
      </c>
      <c r="AH36" s="58">
        <v>280</v>
      </c>
      <c r="AI36" s="58">
        <v>2</v>
      </c>
      <c r="AJ36" s="58">
        <v>587</v>
      </c>
      <c r="AK36" s="69">
        <f t="shared" si="14"/>
        <v>7.1550255536626919</v>
      </c>
      <c r="AL36" s="69">
        <f t="shared" si="15"/>
        <v>44.804088586030666</v>
      </c>
      <c r="AM36" s="69">
        <f t="shared" si="16"/>
        <v>47.700170357751276</v>
      </c>
      <c r="AN36" s="70">
        <f t="shared" si="17"/>
        <v>0.34071550255536626</v>
      </c>
      <c r="AO36" s="124"/>
    </row>
    <row r="37" spans="1:41" s="55" customFormat="1">
      <c r="A37" s="1510"/>
      <c r="B37" s="56" t="s">
        <v>79</v>
      </c>
      <c r="C37" s="57">
        <v>487</v>
      </c>
      <c r="D37" s="58">
        <v>477</v>
      </c>
      <c r="E37" s="59">
        <f t="shared" si="0"/>
        <v>97.946611909650926</v>
      </c>
      <c r="F37" s="147">
        <v>0</v>
      </c>
      <c r="G37" s="62">
        <f t="shared" si="1"/>
        <v>0</v>
      </c>
      <c r="H37" s="147">
        <v>0</v>
      </c>
      <c r="I37" s="63">
        <f t="shared" si="2"/>
        <v>477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8">
        <v>0</v>
      </c>
      <c r="P37" s="61">
        <f t="shared" si="3"/>
        <v>0</v>
      </c>
      <c r="Q37" s="65">
        <f t="shared" si="4"/>
        <v>100</v>
      </c>
      <c r="R37" s="65">
        <f t="shared" si="24"/>
        <v>0</v>
      </c>
      <c r="S37" s="65">
        <f t="shared" si="25"/>
        <v>0</v>
      </c>
      <c r="T37" s="65">
        <f t="shared" si="26"/>
        <v>0</v>
      </c>
      <c r="U37" s="65">
        <f t="shared" si="27"/>
        <v>0</v>
      </c>
      <c r="V37" s="65">
        <f t="shared" si="28"/>
        <v>0</v>
      </c>
      <c r="W37" s="66">
        <f t="shared" si="29"/>
        <v>0</v>
      </c>
      <c r="X37" s="1513"/>
      <c r="Y37" s="56" t="s">
        <v>79</v>
      </c>
      <c r="Z37" s="57">
        <v>61</v>
      </c>
      <c r="AA37" s="67">
        <f t="shared" si="11"/>
        <v>12.788259958071279</v>
      </c>
      <c r="AB37" s="58">
        <v>53</v>
      </c>
      <c r="AC37" s="1048">
        <f t="shared" si="12"/>
        <v>11.111111111111111</v>
      </c>
      <c r="AD37" s="58">
        <v>13</v>
      </c>
      <c r="AE37" s="1068">
        <f t="shared" si="13"/>
        <v>2.7253668763102725</v>
      </c>
      <c r="AF37" s="57">
        <v>65</v>
      </c>
      <c r="AG37" s="58">
        <v>299</v>
      </c>
      <c r="AH37" s="58">
        <v>113</v>
      </c>
      <c r="AI37" s="58">
        <v>0</v>
      </c>
      <c r="AJ37" s="58">
        <v>477</v>
      </c>
      <c r="AK37" s="69">
        <f t="shared" si="14"/>
        <v>13.626834381551362</v>
      </c>
      <c r="AL37" s="69">
        <f t="shared" si="15"/>
        <v>62.683438155136272</v>
      </c>
      <c r="AM37" s="69">
        <f t="shared" si="16"/>
        <v>23.689727463312369</v>
      </c>
      <c r="AN37" s="70">
        <f t="shared" si="17"/>
        <v>0</v>
      </c>
      <c r="AO37" s="124"/>
    </row>
    <row r="38" spans="1:41" s="55" customFormat="1">
      <c r="A38" s="1510"/>
      <c r="B38" s="56" t="s">
        <v>80</v>
      </c>
      <c r="C38" s="57">
        <v>122</v>
      </c>
      <c r="D38" s="58">
        <v>118</v>
      </c>
      <c r="E38" s="59">
        <f t="shared" si="0"/>
        <v>96.721311475409834</v>
      </c>
      <c r="F38" s="58">
        <v>7</v>
      </c>
      <c r="G38" s="62">
        <f t="shared" si="1"/>
        <v>5.9322033898305086E-2</v>
      </c>
      <c r="H38" s="147">
        <v>3</v>
      </c>
      <c r="I38" s="63">
        <f t="shared" si="2"/>
        <v>115</v>
      </c>
      <c r="J38" s="367" t="s">
        <v>47</v>
      </c>
      <c r="K38" s="367" t="s">
        <v>47</v>
      </c>
      <c r="L38" s="367" t="s">
        <v>47</v>
      </c>
      <c r="M38" s="367" t="s">
        <v>47</v>
      </c>
      <c r="N38" s="367" t="s">
        <v>47</v>
      </c>
      <c r="O38" s="367" t="s">
        <v>47</v>
      </c>
      <c r="P38" s="61">
        <f t="shared" si="3"/>
        <v>2.5423728813559325</v>
      </c>
      <c r="Q38" s="65">
        <f t="shared" si="4"/>
        <v>97.457627118644069</v>
      </c>
      <c r="R38" s="1022" t="s">
        <v>81</v>
      </c>
      <c r="S38" s="1022" t="s">
        <v>81</v>
      </c>
      <c r="T38" s="1022" t="s">
        <v>81</v>
      </c>
      <c r="U38" s="1022" t="s">
        <v>81</v>
      </c>
      <c r="V38" s="1022" t="s">
        <v>81</v>
      </c>
      <c r="W38" s="1023" t="s">
        <v>81</v>
      </c>
      <c r="X38" s="1513"/>
      <c r="Y38" s="56" t="s">
        <v>80</v>
      </c>
      <c r="Z38" s="57">
        <v>14</v>
      </c>
      <c r="AA38" s="67">
        <f t="shared" si="11"/>
        <v>11.864406779661017</v>
      </c>
      <c r="AB38" s="58">
        <v>7</v>
      </c>
      <c r="AC38" s="1048">
        <f t="shared" si="12"/>
        <v>5.9322033898305087</v>
      </c>
      <c r="AD38" s="58">
        <v>6</v>
      </c>
      <c r="AE38" s="1068">
        <f t="shared" si="13"/>
        <v>5.0847457627118651</v>
      </c>
      <c r="AF38" s="57">
        <v>29</v>
      </c>
      <c r="AG38" s="58">
        <v>70</v>
      </c>
      <c r="AH38" s="58">
        <v>19</v>
      </c>
      <c r="AI38" s="58">
        <v>0</v>
      </c>
      <c r="AJ38" s="58">
        <v>118</v>
      </c>
      <c r="AK38" s="69">
        <f t="shared" si="14"/>
        <v>24.576271186440678</v>
      </c>
      <c r="AL38" s="69">
        <f t="shared" si="15"/>
        <v>59.322033898305079</v>
      </c>
      <c r="AM38" s="69">
        <f t="shared" si="16"/>
        <v>16.101694915254235</v>
      </c>
      <c r="AN38" s="70">
        <f t="shared" si="17"/>
        <v>0</v>
      </c>
      <c r="AO38" s="124">
        <v>118</v>
      </c>
    </row>
    <row r="39" spans="1:41" s="55" customFormat="1">
      <c r="A39" s="1510"/>
      <c r="B39" s="56" t="s">
        <v>82</v>
      </c>
      <c r="C39" s="57">
        <v>1496</v>
      </c>
      <c r="D39" s="58">
        <v>1420</v>
      </c>
      <c r="E39" s="59">
        <f t="shared" si="0"/>
        <v>94.919786096256686</v>
      </c>
      <c r="F39" s="58">
        <v>52</v>
      </c>
      <c r="G39" s="62">
        <f t="shared" si="1"/>
        <v>3.6619718309859155E-2</v>
      </c>
      <c r="H39" s="60">
        <v>18</v>
      </c>
      <c r="I39" s="63">
        <f t="shared" si="2"/>
        <v>1402</v>
      </c>
      <c r="J39" s="60">
        <v>6</v>
      </c>
      <c r="K39" s="60">
        <v>4</v>
      </c>
      <c r="L39" s="60">
        <v>1</v>
      </c>
      <c r="M39" s="60">
        <v>5</v>
      </c>
      <c r="N39" s="60">
        <v>1</v>
      </c>
      <c r="O39" s="289">
        <v>1</v>
      </c>
      <c r="P39" s="61">
        <f t="shared" si="3"/>
        <v>1.267605633802817</v>
      </c>
      <c r="Q39" s="65">
        <f t="shared" si="4"/>
        <v>98.732394366197184</v>
      </c>
      <c r="R39" s="65">
        <f t="shared" ref="R39:R46" si="30">J39/D39*100</f>
        <v>0.42253521126760557</v>
      </c>
      <c r="S39" s="65">
        <f t="shared" ref="S39:S46" si="31">K39/D39*100</f>
        <v>0.28169014084507044</v>
      </c>
      <c r="T39" s="65">
        <f t="shared" ref="T39:T46" si="32">L39/D39*100</f>
        <v>7.0422535211267609E-2</v>
      </c>
      <c r="U39" s="65">
        <f t="shared" ref="U39:U46" si="33">M39/D39*100</f>
        <v>0.35211267605633806</v>
      </c>
      <c r="V39" s="65">
        <f t="shared" ref="V39:V46" si="34">N39/D39*100</f>
        <v>7.0422535211267609E-2</v>
      </c>
      <c r="W39" s="66">
        <f t="shared" ref="W39:W46" si="35">O39/D39*100</f>
        <v>7.0422535211267609E-2</v>
      </c>
      <c r="X39" s="1513"/>
      <c r="Y39" s="56" t="s">
        <v>82</v>
      </c>
      <c r="Z39" s="57">
        <v>231</v>
      </c>
      <c r="AA39" s="67">
        <f t="shared" si="11"/>
        <v>16.267605633802816</v>
      </c>
      <c r="AB39" s="58">
        <v>123</v>
      </c>
      <c r="AC39" s="1048">
        <f t="shared" si="12"/>
        <v>8.6619718309859159</v>
      </c>
      <c r="AD39" s="58">
        <v>73</v>
      </c>
      <c r="AE39" s="1068">
        <f t="shared" si="13"/>
        <v>5.140845070422535</v>
      </c>
      <c r="AF39" s="57">
        <v>135</v>
      </c>
      <c r="AG39" s="58">
        <v>881</v>
      </c>
      <c r="AH39" s="58">
        <v>377</v>
      </c>
      <c r="AI39" s="58">
        <v>3</v>
      </c>
      <c r="AJ39" s="58">
        <v>1396</v>
      </c>
      <c r="AK39" s="69">
        <f t="shared" si="14"/>
        <v>9.6704871060171929</v>
      </c>
      <c r="AL39" s="69">
        <f t="shared" si="15"/>
        <v>63.108882521489974</v>
      </c>
      <c r="AM39" s="69">
        <f t="shared" si="16"/>
        <v>27.00573065902579</v>
      </c>
      <c r="AN39" s="70">
        <f t="shared" si="17"/>
        <v>0.21489971346704873</v>
      </c>
      <c r="AO39" s="124"/>
    </row>
    <row r="40" spans="1:41" s="55" customFormat="1">
      <c r="A40" s="1510"/>
      <c r="B40" s="56" t="s">
        <v>83</v>
      </c>
      <c r="C40" s="57">
        <v>648</v>
      </c>
      <c r="D40" s="58">
        <v>630</v>
      </c>
      <c r="E40" s="59">
        <f t="shared" si="0"/>
        <v>97.222222222222214</v>
      </c>
      <c r="F40" s="58">
        <v>20</v>
      </c>
      <c r="G40" s="62">
        <f t="shared" si="1"/>
        <v>3.1746031746031744E-2</v>
      </c>
      <c r="H40" s="60">
        <v>8</v>
      </c>
      <c r="I40" s="63">
        <f t="shared" si="2"/>
        <v>622</v>
      </c>
      <c r="J40" s="60">
        <v>3</v>
      </c>
      <c r="K40" s="60">
        <v>1</v>
      </c>
      <c r="L40" s="60">
        <v>1</v>
      </c>
      <c r="M40" s="60">
        <v>3</v>
      </c>
      <c r="N40" s="60">
        <v>0</v>
      </c>
      <c r="O40" s="289">
        <v>0</v>
      </c>
      <c r="P40" s="61">
        <f t="shared" si="3"/>
        <v>1.2698412698412698</v>
      </c>
      <c r="Q40" s="65">
        <f t="shared" si="4"/>
        <v>98.730158730158735</v>
      </c>
      <c r="R40" s="65">
        <f t="shared" si="30"/>
        <v>0.47619047619047622</v>
      </c>
      <c r="S40" s="65">
        <f t="shared" si="31"/>
        <v>0.15873015873015872</v>
      </c>
      <c r="T40" s="65">
        <f t="shared" si="32"/>
        <v>0.15873015873015872</v>
      </c>
      <c r="U40" s="65">
        <f t="shared" si="33"/>
        <v>0.47619047619047622</v>
      </c>
      <c r="V40" s="65">
        <f t="shared" si="34"/>
        <v>0</v>
      </c>
      <c r="W40" s="66">
        <f t="shared" si="35"/>
        <v>0</v>
      </c>
      <c r="X40" s="1513"/>
      <c r="Y40" s="56" t="s">
        <v>83</v>
      </c>
      <c r="Z40" s="57">
        <v>56</v>
      </c>
      <c r="AA40" s="67">
        <f t="shared" si="11"/>
        <v>8.8888888888888893</v>
      </c>
      <c r="AB40" s="58">
        <v>41</v>
      </c>
      <c r="AC40" s="1048">
        <f t="shared" si="12"/>
        <v>6.5079365079365088</v>
      </c>
      <c r="AD40" s="58">
        <v>19</v>
      </c>
      <c r="AE40" s="1068">
        <f t="shared" si="13"/>
        <v>3.0158730158730158</v>
      </c>
      <c r="AF40" s="149"/>
      <c r="AG40" s="150"/>
      <c r="AH40" s="150"/>
      <c r="AI40" s="150"/>
      <c r="AJ40" s="150"/>
      <c r="AK40" s="151" t="str">
        <f t="shared" si="14"/>
        <v/>
      </c>
      <c r="AL40" s="151" t="str">
        <f t="shared" si="15"/>
        <v/>
      </c>
      <c r="AM40" s="151" t="str">
        <f t="shared" si="16"/>
        <v/>
      </c>
      <c r="AN40" s="152" t="str">
        <f t="shared" si="17"/>
        <v/>
      </c>
      <c r="AO40" s="153"/>
    </row>
    <row r="41" spans="1:41" s="55" customFormat="1">
      <c r="A41" s="1510"/>
      <c r="B41" s="56" t="s">
        <v>84</v>
      </c>
      <c r="C41" s="57">
        <v>688</v>
      </c>
      <c r="D41" s="58">
        <v>684</v>
      </c>
      <c r="E41" s="59">
        <f t="shared" si="0"/>
        <v>99.418604651162795</v>
      </c>
      <c r="F41" s="58">
        <v>50</v>
      </c>
      <c r="G41" s="62">
        <f t="shared" si="1"/>
        <v>7.3099415204678359E-2</v>
      </c>
      <c r="H41" s="60">
        <v>14</v>
      </c>
      <c r="I41" s="63">
        <f t="shared" si="2"/>
        <v>670</v>
      </c>
      <c r="J41" s="60">
        <v>3</v>
      </c>
      <c r="K41" s="60">
        <v>4</v>
      </c>
      <c r="L41" s="60">
        <v>0</v>
      </c>
      <c r="M41" s="60">
        <v>3</v>
      </c>
      <c r="N41" s="60">
        <v>4</v>
      </c>
      <c r="O41" s="289">
        <v>0</v>
      </c>
      <c r="P41" s="61">
        <f t="shared" si="3"/>
        <v>2.0467836257309941</v>
      </c>
      <c r="Q41" s="65">
        <f t="shared" si="4"/>
        <v>97.953216374269005</v>
      </c>
      <c r="R41" s="65">
        <f t="shared" si="30"/>
        <v>0.43859649122807015</v>
      </c>
      <c r="S41" s="65">
        <f t="shared" si="31"/>
        <v>0.58479532163742687</v>
      </c>
      <c r="T41" s="65">
        <f t="shared" si="32"/>
        <v>0</v>
      </c>
      <c r="U41" s="65">
        <f t="shared" si="33"/>
        <v>0.43859649122807015</v>
      </c>
      <c r="V41" s="65">
        <f t="shared" si="34"/>
        <v>0.58479532163742687</v>
      </c>
      <c r="W41" s="66">
        <f t="shared" si="35"/>
        <v>0</v>
      </c>
      <c r="X41" s="1513"/>
      <c r="Y41" s="56" t="s">
        <v>84</v>
      </c>
      <c r="Z41" s="57">
        <v>92</v>
      </c>
      <c r="AA41" s="67">
        <f t="shared" si="11"/>
        <v>13.450292397660817</v>
      </c>
      <c r="AB41" s="58">
        <v>33</v>
      </c>
      <c r="AC41" s="1048">
        <f t="shared" si="12"/>
        <v>4.8245614035087714</v>
      </c>
      <c r="AD41" s="58">
        <v>16</v>
      </c>
      <c r="AE41" s="1068">
        <f t="shared" si="13"/>
        <v>2.3391812865497075</v>
      </c>
      <c r="AF41" s="57">
        <v>16</v>
      </c>
      <c r="AG41" s="58">
        <v>470</v>
      </c>
      <c r="AH41" s="58">
        <v>193</v>
      </c>
      <c r="AI41" s="58">
        <v>3</v>
      </c>
      <c r="AJ41" s="58">
        <v>682</v>
      </c>
      <c r="AK41" s="69">
        <f t="shared" si="14"/>
        <v>2.3460410557184752</v>
      </c>
      <c r="AL41" s="69">
        <f t="shared" si="15"/>
        <v>68.914956011730212</v>
      </c>
      <c r="AM41" s="69">
        <f t="shared" si="16"/>
        <v>28.299120234604107</v>
      </c>
      <c r="AN41" s="70">
        <f t="shared" si="17"/>
        <v>0.43988269794721413</v>
      </c>
      <c r="AO41" s="124"/>
    </row>
    <row r="42" spans="1:41" s="55" customFormat="1">
      <c r="A42" s="1510"/>
      <c r="B42" s="56" t="s">
        <v>85</v>
      </c>
      <c r="C42" s="57">
        <v>361</v>
      </c>
      <c r="D42" s="58">
        <v>355</v>
      </c>
      <c r="E42" s="59">
        <f t="shared" si="0"/>
        <v>98.337950138504155</v>
      </c>
      <c r="F42" s="58">
        <v>12</v>
      </c>
      <c r="G42" s="62">
        <f t="shared" si="1"/>
        <v>3.3802816901408447E-2</v>
      </c>
      <c r="H42" s="60">
        <v>4</v>
      </c>
      <c r="I42" s="63">
        <f t="shared" si="2"/>
        <v>351</v>
      </c>
      <c r="J42" s="60">
        <v>1</v>
      </c>
      <c r="K42" s="60">
        <v>0</v>
      </c>
      <c r="L42" s="60">
        <v>1</v>
      </c>
      <c r="M42" s="60">
        <v>2</v>
      </c>
      <c r="N42" s="60">
        <v>0</v>
      </c>
      <c r="O42" s="289">
        <v>0</v>
      </c>
      <c r="P42" s="61">
        <f t="shared" si="3"/>
        <v>1.1267605633802817</v>
      </c>
      <c r="Q42" s="65">
        <f t="shared" si="4"/>
        <v>98.873239436619713</v>
      </c>
      <c r="R42" s="65">
        <f t="shared" si="30"/>
        <v>0.28169014084507044</v>
      </c>
      <c r="S42" s="65">
        <f t="shared" si="31"/>
        <v>0</v>
      </c>
      <c r="T42" s="65">
        <f t="shared" si="32"/>
        <v>0.28169014084507044</v>
      </c>
      <c r="U42" s="65">
        <f t="shared" si="33"/>
        <v>0.56338028169014087</v>
      </c>
      <c r="V42" s="65">
        <f t="shared" si="34"/>
        <v>0</v>
      </c>
      <c r="W42" s="66">
        <f t="shared" si="35"/>
        <v>0</v>
      </c>
      <c r="X42" s="1513"/>
      <c r="Y42" s="1452" t="s">
        <v>85</v>
      </c>
      <c r="Z42" s="57">
        <v>47</v>
      </c>
      <c r="AA42" s="67">
        <f t="shared" si="11"/>
        <v>13.239436619718308</v>
      </c>
      <c r="AB42" s="58">
        <v>33</v>
      </c>
      <c r="AC42" s="1048">
        <f t="shared" si="12"/>
        <v>9.295774647887324</v>
      </c>
      <c r="AD42" s="58">
        <v>7</v>
      </c>
      <c r="AE42" s="1068">
        <f t="shared" si="13"/>
        <v>1.971830985915493</v>
      </c>
      <c r="AF42" s="57"/>
      <c r="AG42" s="58"/>
      <c r="AH42" s="58"/>
      <c r="AI42" s="58"/>
      <c r="AJ42" s="58"/>
      <c r="AK42" s="69" t="str">
        <f t="shared" si="14"/>
        <v/>
      </c>
      <c r="AL42" s="69" t="str">
        <f t="shared" si="15"/>
        <v/>
      </c>
      <c r="AM42" s="69" t="str">
        <f t="shared" si="16"/>
        <v/>
      </c>
      <c r="AN42" s="70" t="str">
        <f t="shared" si="17"/>
        <v/>
      </c>
      <c r="AO42" s="124"/>
    </row>
    <row r="43" spans="1:41" s="55" customFormat="1">
      <c r="A43" s="1510"/>
      <c r="B43" s="56" t="s">
        <v>86</v>
      </c>
      <c r="C43" s="57">
        <v>66</v>
      </c>
      <c r="D43" s="58">
        <v>63</v>
      </c>
      <c r="E43" s="59">
        <f t="shared" si="0"/>
        <v>95.454545454545453</v>
      </c>
      <c r="F43" s="58">
        <v>0</v>
      </c>
      <c r="G43" s="62">
        <f t="shared" si="1"/>
        <v>0</v>
      </c>
      <c r="H43" s="147">
        <v>0</v>
      </c>
      <c r="I43" s="63">
        <f t="shared" si="2"/>
        <v>63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289">
        <v>0</v>
      </c>
      <c r="P43" s="61">
        <f t="shared" si="3"/>
        <v>0</v>
      </c>
      <c r="Q43" s="65">
        <f t="shared" si="4"/>
        <v>100</v>
      </c>
      <c r="R43" s="65">
        <f t="shared" si="30"/>
        <v>0</v>
      </c>
      <c r="S43" s="65">
        <f t="shared" si="31"/>
        <v>0</v>
      </c>
      <c r="T43" s="65">
        <f t="shared" si="32"/>
        <v>0</v>
      </c>
      <c r="U43" s="65">
        <f t="shared" si="33"/>
        <v>0</v>
      </c>
      <c r="V43" s="65">
        <f t="shared" si="34"/>
        <v>0</v>
      </c>
      <c r="W43" s="66">
        <f t="shared" si="35"/>
        <v>0</v>
      </c>
      <c r="X43" s="1513"/>
      <c r="Y43" s="1442" t="s">
        <v>86</v>
      </c>
      <c r="Z43" s="57">
        <v>6</v>
      </c>
      <c r="AA43" s="67">
        <f t="shared" si="11"/>
        <v>9.5238095238095237</v>
      </c>
      <c r="AB43" s="58">
        <v>1</v>
      </c>
      <c r="AC43" s="1048">
        <f t="shared" si="12"/>
        <v>1.5873015873015872</v>
      </c>
      <c r="AD43" s="58">
        <v>0</v>
      </c>
      <c r="AE43" s="1068">
        <f t="shared" si="13"/>
        <v>0</v>
      </c>
      <c r="AF43" s="57"/>
      <c r="AG43" s="58"/>
      <c r="AH43" s="58"/>
      <c r="AI43" s="58"/>
      <c r="AJ43" s="58"/>
      <c r="AK43" s="69" t="str">
        <f t="shared" si="14"/>
        <v/>
      </c>
      <c r="AL43" s="69" t="str">
        <f t="shared" si="15"/>
        <v/>
      </c>
      <c r="AM43" s="69" t="str">
        <f t="shared" si="16"/>
        <v/>
      </c>
      <c r="AN43" s="70" t="str">
        <f t="shared" si="17"/>
        <v/>
      </c>
      <c r="AO43" s="124"/>
    </row>
    <row r="44" spans="1:41" s="55" customFormat="1">
      <c r="A44" s="1510"/>
      <c r="B44" s="56" t="s">
        <v>87</v>
      </c>
      <c r="C44" s="57">
        <v>463</v>
      </c>
      <c r="D44" s="58">
        <v>442</v>
      </c>
      <c r="E44" s="59">
        <f t="shared" si="0"/>
        <v>95.464362850971924</v>
      </c>
      <c r="F44" s="58">
        <v>27</v>
      </c>
      <c r="G44" s="62">
        <f t="shared" si="1"/>
        <v>6.1085972850678731E-2</v>
      </c>
      <c r="H44" s="60">
        <v>6</v>
      </c>
      <c r="I44" s="63">
        <f t="shared" si="2"/>
        <v>436</v>
      </c>
      <c r="J44" s="60">
        <v>1</v>
      </c>
      <c r="K44" s="60">
        <v>1</v>
      </c>
      <c r="L44" s="60">
        <v>0</v>
      </c>
      <c r="M44" s="60">
        <v>1</v>
      </c>
      <c r="N44" s="60">
        <v>3</v>
      </c>
      <c r="O44" s="289">
        <v>0</v>
      </c>
      <c r="P44" s="61">
        <f t="shared" si="3"/>
        <v>1.3574660633484164</v>
      </c>
      <c r="Q44" s="65">
        <f t="shared" si="4"/>
        <v>98.642533936651589</v>
      </c>
      <c r="R44" s="65">
        <f t="shared" si="30"/>
        <v>0.22624434389140274</v>
      </c>
      <c r="S44" s="65">
        <f t="shared" si="31"/>
        <v>0.22624434389140274</v>
      </c>
      <c r="T44" s="65">
        <f t="shared" si="32"/>
        <v>0</v>
      </c>
      <c r="U44" s="65">
        <f t="shared" si="33"/>
        <v>0.22624434389140274</v>
      </c>
      <c r="V44" s="65">
        <f t="shared" si="34"/>
        <v>0.67873303167420818</v>
      </c>
      <c r="W44" s="66">
        <f t="shared" si="35"/>
        <v>0</v>
      </c>
      <c r="X44" s="1513"/>
      <c r="Y44" s="1442" t="s">
        <v>87</v>
      </c>
      <c r="Z44" s="57">
        <v>36</v>
      </c>
      <c r="AA44" s="67">
        <f t="shared" si="11"/>
        <v>8.1447963800904972</v>
      </c>
      <c r="AB44" s="58">
        <v>21</v>
      </c>
      <c r="AC44" s="1048">
        <f t="shared" si="12"/>
        <v>4.751131221719457</v>
      </c>
      <c r="AD44" s="58">
        <v>17</v>
      </c>
      <c r="AE44" s="1068">
        <f t="shared" si="13"/>
        <v>3.8461538461538463</v>
      </c>
      <c r="AF44" s="57"/>
      <c r="AG44" s="58"/>
      <c r="AH44" s="58"/>
      <c r="AI44" s="58"/>
      <c r="AJ44" s="58"/>
      <c r="AK44" s="69" t="str">
        <f t="shared" si="14"/>
        <v/>
      </c>
      <c r="AL44" s="69" t="str">
        <f t="shared" si="15"/>
        <v/>
      </c>
      <c r="AM44" s="69" t="str">
        <f t="shared" si="16"/>
        <v/>
      </c>
      <c r="AN44" s="70" t="str">
        <f t="shared" si="17"/>
        <v/>
      </c>
      <c r="AO44" s="124"/>
    </row>
    <row r="45" spans="1:41" s="55" customFormat="1">
      <c r="A45" s="1510"/>
      <c r="B45" s="56" t="s">
        <v>88</v>
      </c>
      <c r="C45" s="57">
        <v>312</v>
      </c>
      <c r="D45" s="58">
        <v>299</v>
      </c>
      <c r="E45" s="59">
        <f t="shared" si="0"/>
        <v>95.833333333333343</v>
      </c>
      <c r="F45" s="58">
        <v>14</v>
      </c>
      <c r="G45" s="62">
        <f t="shared" si="1"/>
        <v>4.6822742474916385E-2</v>
      </c>
      <c r="H45" s="60">
        <v>6</v>
      </c>
      <c r="I45" s="63">
        <f t="shared" si="2"/>
        <v>293</v>
      </c>
      <c r="J45" s="60">
        <v>2</v>
      </c>
      <c r="K45" s="60">
        <v>2</v>
      </c>
      <c r="L45" s="60">
        <v>0</v>
      </c>
      <c r="M45" s="60">
        <v>2</v>
      </c>
      <c r="N45" s="60">
        <v>0</v>
      </c>
      <c r="O45" s="289">
        <v>0</v>
      </c>
      <c r="P45" s="61">
        <f t="shared" si="3"/>
        <v>2.0066889632107023</v>
      </c>
      <c r="Q45" s="65">
        <f t="shared" si="4"/>
        <v>97.993311036789294</v>
      </c>
      <c r="R45" s="65">
        <f t="shared" si="30"/>
        <v>0.66889632107023411</v>
      </c>
      <c r="S45" s="65">
        <f t="shared" si="31"/>
        <v>0.66889632107023411</v>
      </c>
      <c r="T45" s="65">
        <f t="shared" si="32"/>
        <v>0</v>
      </c>
      <c r="U45" s="65">
        <f t="shared" si="33"/>
        <v>0.66889632107023411</v>
      </c>
      <c r="V45" s="65">
        <f t="shared" si="34"/>
        <v>0</v>
      </c>
      <c r="W45" s="66">
        <f t="shared" si="35"/>
        <v>0</v>
      </c>
      <c r="X45" s="1513"/>
      <c r="Y45" s="1443" t="s">
        <v>88</v>
      </c>
      <c r="Z45" s="57">
        <v>34</v>
      </c>
      <c r="AA45" s="67">
        <f t="shared" si="11"/>
        <v>11.371237458193979</v>
      </c>
      <c r="AB45" s="58">
        <v>38</v>
      </c>
      <c r="AC45" s="1048">
        <f t="shared" si="12"/>
        <v>12.709030100334449</v>
      </c>
      <c r="AD45" s="58">
        <v>14</v>
      </c>
      <c r="AE45" s="1068">
        <f t="shared" si="13"/>
        <v>4.6822742474916383</v>
      </c>
      <c r="AF45" s="57">
        <v>71</v>
      </c>
      <c r="AG45" s="58">
        <v>155</v>
      </c>
      <c r="AH45" s="58">
        <v>64</v>
      </c>
      <c r="AI45" s="58">
        <v>9</v>
      </c>
      <c r="AJ45" s="58">
        <v>299</v>
      </c>
      <c r="AK45" s="69">
        <f t="shared" si="14"/>
        <v>23.745819397993312</v>
      </c>
      <c r="AL45" s="69">
        <f t="shared" si="15"/>
        <v>51.83946488294314</v>
      </c>
      <c r="AM45" s="69">
        <f t="shared" si="16"/>
        <v>21.404682274247492</v>
      </c>
      <c r="AN45" s="70">
        <f t="shared" si="17"/>
        <v>3.0100334448160537</v>
      </c>
      <c r="AO45" s="124">
        <v>268</v>
      </c>
    </row>
    <row r="46" spans="1:41" s="55" customFormat="1" ht="15.65" thickBot="1">
      <c r="A46" s="1511"/>
      <c r="B46" s="126" t="s">
        <v>89</v>
      </c>
      <c r="C46" s="127">
        <v>74</v>
      </c>
      <c r="D46" s="128">
        <v>73</v>
      </c>
      <c r="E46" s="74">
        <f t="shared" si="0"/>
        <v>98.648648648648646</v>
      </c>
      <c r="F46" s="128">
        <v>6</v>
      </c>
      <c r="G46" s="77">
        <f t="shared" si="1"/>
        <v>8.2191780821917804E-2</v>
      </c>
      <c r="H46" s="76">
        <v>2</v>
      </c>
      <c r="I46" s="154">
        <f t="shared" si="2"/>
        <v>71</v>
      </c>
      <c r="J46" s="76">
        <v>1</v>
      </c>
      <c r="K46" s="76">
        <v>0</v>
      </c>
      <c r="L46" s="76">
        <v>0</v>
      </c>
      <c r="M46" s="76">
        <v>0</v>
      </c>
      <c r="N46" s="76">
        <v>1</v>
      </c>
      <c r="O46" s="78">
        <v>0</v>
      </c>
      <c r="P46" s="75">
        <f t="shared" si="3"/>
        <v>2.7397260273972601</v>
      </c>
      <c r="Q46" s="79">
        <f t="shared" si="4"/>
        <v>97.260273972602747</v>
      </c>
      <c r="R46" s="79">
        <f t="shared" si="30"/>
        <v>1.3698630136986301</v>
      </c>
      <c r="S46" s="79">
        <f t="shared" si="31"/>
        <v>0</v>
      </c>
      <c r="T46" s="79">
        <f t="shared" si="32"/>
        <v>0</v>
      </c>
      <c r="U46" s="79">
        <f t="shared" si="33"/>
        <v>0</v>
      </c>
      <c r="V46" s="79">
        <f t="shared" si="34"/>
        <v>1.3698630136986301</v>
      </c>
      <c r="W46" s="80">
        <f t="shared" si="35"/>
        <v>0</v>
      </c>
      <c r="X46" s="1514"/>
      <c r="Y46" s="87" t="s">
        <v>89</v>
      </c>
      <c r="Z46" s="88">
        <v>4</v>
      </c>
      <c r="AA46" s="97">
        <f t="shared" si="11"/>
        <v>5.4794520547945202</v>
      </c>
      <c r="AB46" s="89">
        <v>7</v>
      </c>
      <c r="AC46" s="1049">
        <f t="shared" si="12"/>
        <v>9.5890410958904102</v>
      </c>
      <c r="AD46" s="89">
        <v>0</v>
      </c>
      <c r="AE46" s="1066">
        <f t="shared" si="13"/>
        <v>0</v>
      </c>
      <c r="AF46" s="88"/>
      <c r="AG46" s="89"/>
      <c r="AH46" s="89"/>
      <c r="AI46" s="89"/>
      <c r="AJ46" s="89"/>
      <c r="AK46" s="98" t="str">
        <f t="shared" si="14"/>
        <v/>
      </c>
      <c r="AL46" s="98" t="str">
        <f t="shared" si="15"/>
        <v/>
      </c>
      <c r="AM46" s="98" t="str">
        <f t="shared" si="16"/>
        <v/>
      </c>
      <c r="AN46" s="99" t="str">
        <f t="shared" si="17"/>
        <v/>
      </c>
      <c r="AO46" s="142">
        <v>70</v>
      </c>
    </row>
    <row r="47" spans="1:41" s="114" customFormat="1" ht="15.65" thickBot="1">
      <c r="A47" s="155" t="s">
        <v>90</v>
      </c>
      <c r="B47" s="1234" t="s">
        <v>90</v>
      </c>
      <c r="C47" s="156">
        <v>20443</v>
      </c>
      <c r="D47" s="157">
        <v>20269</v>
      </c>
      <c r="E47" s="158">
        <f t="shared" si="0"/>
        <v>99.1488529080859</v>
      </c>
      <c r="F47" s="161">
        <v>706</v>
      </c>
      <c r="G47" s="162">
        <f t="shared" si="1"/>
        <v>3.4831516108342793E-2</v>
      </c>
      <c r="H47" s="159">
        <v>206</v>
      </c>
      <c r="I47" s="163">
        <f t="shared" si="2"/>
        <v>20063</v>
      </c>
      <c r="J47" s="1285" t="s">
        <v>47</v>
      </c>
      <c r="K47" s="1285" t="s">
        <v>47</v>
      </c>
      <c r="L47" s="1285" t="s">
        <v>47</v>
      </c>
      <c r="M47" s="1285" t="s">
        <v>47</v>
      </c>
      <c r="N47" s="1285" t="s">
        <v>47</v>
      </c>
      <c r="O47" s="1286" t="s">
        <v>47</v>
      </c>
      <c r="P47" s="160">
        <f t="shared" si="3"/>
        <v>1.0163303567023534</v>
      </c>
      <c r="Q47" s="1295">
        <f t="shared" si="4"/>
        <v>98.983669643297645</v>
      </c>
      <c r="R47" s="1283" t="s">
        <v>81</v>
      </c>
      <c r="S47" s="1283" t="s">
        <v>81</v>
      </c>
      <c r="T47" s="1283" t="s">
        <v>81</v>
      </c>
      <c r="U47" s="1283" t="s">
        <v>81</v>
      </c>
      <c r="V47" s="1283" t="s">
        <v>81</v>
      </c>
      <c r="W47" s="1284" t="s">
        <v>81</v>
      </c>
      <c r="X47" s="164" t="s">
        <v>91</v>
      </c>
      <c r="Y47" s="1453" t="s">
        <v>90</v>
      </c>
      <c r="Z47" s="1438">
        <v>881</v>
      </c>
      <c r="AA47" s="166">
        <f t="shared" si="11"/>
        <v>4.3465390497804526</v>
      </c>
      <c r="AB47" s="167">
        <v>1150</v>
      </c>
      <c r="AC47" s="196">
        <f t="shared" si="12"/>
        <v>5.673688884503429</v>
      </c>
      <c r="AD47" s="167">
        <v>914</v>
      </c>
      <c r="AE47" s="1070">
        <f t="shared" si="13"/>
        <v>4.50934925255316</v>
      </c>
      <c r="AF47" s="168"/>
      <c r="AG47" s="169"/>
      <c r="AH47" s="169"/>
      <c r="AI47" s="169"/>
      <c r="AJ47" s="170"/>
      <c r="AK47" s="171" t="str">
        <f t="shared" si="14"/>
        <v/>
      </c>
      <c r="AL47" s="171" t="str">
        <f t="shared" si="15"/>
        <v/>
      </c>
      <c r="AM47" s="171" t="str">
        <f t="shared" si="16"/>
        <v/>
      </c>
      <c r="AN47" s="172" t="str">
        <f t="shared" si="17"/>
        <v/>
      </c>
      <c r="AO47" s="173">
        <v>19177</v>
      </c>
    </row>
    <row r="48" spans="1:41" s="114" customFormat="1" ht="15.65" thickBot="1">
      <c r="A48" s="174" t="s">
        <v>92</v>
      </c>
      <c r="B48" s="1235" t="s">
        <v>92</v>
      </c>
      <c r="C48" s="175">
        <v>6577</v>
      </c>
      <c r="D48" s="176">
        <v>6420</v>
      </c>
      <c r="E48" s="177">
        <f t="shared" si="0"/>
        <v>97.612893416451271</v>
      </c>
      <c r="F48" s="180">
        <v>240</v>
      </c>
      <c r="G48" s="181">
        <f t="shared" si="1"/>
        <v>3.7383177570093455E-2</v>
      </c>
      <c r="H48" s="178">
        <v>77</v>
      </c>
      <c r="I48" s="182">
        <f t="shared" si="2"/>
        <v>6343</v>
      </c>
      <c r="J48" s="180">
        <v>22</v>
      </c>
      <c r="K48" s="180">
        <v>28</v>
      </c>
      <c r="L48" s="180">
        <v>7</v>
      </c>
      <c r="M48" s="180">
        <v>12</v>
      </c>
      <c r="N48" s="180">
        <v>8</v>
      </c>
      <c r="O48" s="183">
        <v>0</v>
      </c>
      <c r="P48" s="179">
        <f t="shared" si="3"/>
        <v>1.1993769470404985</v>
      </c>
      <c r="Q48" s="184">
        <f t="shared" si="4"/>
        <v>98.800623052959509</v>
      </c>
      <c r="R48" s="184">
        <f>J48/D48*100</f>
        <v>0.34267912772585668</v>
      </c>
      <c r="S48" s="184">
        <f>K48/D48*100</f>
        <v>0.43613707165109034</v>
      </c>
      <c r="T48" s="184">
        <f>L48/D48*100</f>
        <v>0.10903426791277258</v>
      </c>
      <c r="U48" s="184">
        <f>M48/D48*100</f>
        <v>0.18691588785046731</v>
      </c>
      <c r="V48" s="184">
        <f>N48/D48*100</f>
        <v>0.12461059190031153</v>
      </c>
      <c r="W48" s="185">
        <f>O48/D48*100</f>
        <v>0</v>
      </c>
      <c r="X48" s="186" t="s">
        <v>92</v>
      </c>
      <c r="Y48" s="1454" t="s">
        <v>92</v>
      </c>
      <c r="Z48" s="1439">
        <v>545</v>
      </c>
      <c r="AA48" s="188">
        <f t="shared" si="11"/>
        <v>8.4890965732087231</v>
      </c>
      <c r="AB48" s="189">
        <v>434</v>
      </c>
      <c r="AC48" s="179">
        <f t="shared" si="12"/>
        <v>6.7601246105919</v>
      </c>
      <c r="AD48" s="189">
        <v>1</v>
      </c>
      <c r="AE48" s="1071">
        <f t="shared" si="13"/>
        <v>1.5576323987538941E-2</v>
      </c>
      <c r="AF48" s="190">
        <v>1354</v>
      </c>
      <c r="AG48" s="187">
        <v>4013</v>
      </c>
      <c r="AH48" s="187">
        <v>967</v>
      </c>
      <c r="AI48" s="187">
        <v>86</v>
      </c>
      <c r="AJ48" s="176">
        <v>6420</v>
      </c>
      <c r="AK48" s="191">
        <f t="shared" si="14"/>
        <v>21.090342679127726</v>
      </c>
      <c r="AL48" s="191">
        <f t="shared" si="15"/>
        <v>62.507788161993773</v>
      </c>
      <c r="AM48" s="191">
        <f t="shared" si="16"/>
        <v>15.062305295950157</v>
      </c>
      <c r="AN48" s="191">
        <f t="shared" si="17"/>
        <v>1.3395638629283491</v>
      </c>
      <c r="AO48" s="192">
        <v>6135</v>
      </c>
    </row>
    <row r="49" spans="1:41" s="55" customFormat="1" ht="16.3" thickTop="1" thickBot="1">
      <c r="A49" s="1534" t="s">
        <v>93</v>
      </c>
      <c r="B49" s="1535"/>
      <c r="C49" s="193">
        <v>67212</v>
      </c>
      <c r="D49" s="193">
        <v>65350</v>
      </c>
      <c r="E49" s="194">
        <v>97.229661369993465</v>
      </c>
      <c r="F49" s="193">
        <v>2225</v>
      </c>
      <c r="G49" s="197">
        <v>3.404743687834736E-2</v>
      </c>
      <c r="H49" s="195">
        <v>706</v>
      </c>
      <c r="I49" s="198">
        <v>64644</v>
      </c>
      <c r="J49" s="193">
        <v>136</v>
      </c>
      <c r="K49" s="193">
        <v>130</v>
      </c>
      <c r="L49" s="193">
        <v>47</v>
      </c>
      <c r="M49" s="193">
        <v>110</v>
      </c>
      <c r="N49" s="193">
        <v>55</v>
      </c>
      <c r="O49" s="199">
        <v>7</v>
      </c>
      <c r="P49" s="196">
        <v>1.0803366488140782</v>
      </c>
      <c r="Q49" s="200">
        <v>98.919663351185932</v>
      </c>
      <c r="R49" s="200">
        <v>0.31288103618837282</v>
      </c>
      <c r="S49" s="200">
        <v>0.29907746106241517</v>
      </c>
      <c r="T49" s="200">
        <v>0.10812800515333471</v>
      </c>
      <c r="U49" s="200">
        <v>0.25306554397588976</v>
      </c>
      <c r="V49" s="200">
        <v>0.12653277198794488</v>
      </c>
      <c r="W49" s="201">
        <v>1.6104170980283893E-2</v>
      </c>
      <c r="X49" s="1534" t="s">
        <v>93</v>
      </c>
      <c r="Y49" s="1536"/>
      <c r="Z49" s="1440">
        <v>6096</v>
      </c>
      <c r="AA49" s="203">
        <v>9.3282325937260904</v>
      </c>
      <c r="AB49" s="202">
        <v>4843</v>
      </c>
      <c r="AC49" s="1053">
        <v>7.4108645753634281</v>
      </c>
      <c r="AD49" s="202">
        <v>2572</v>
      </c>
      <c r="AE49" s="1070">
        <v>3.9357306809487373</v>
      </c>
      <c r="AF49" s="204">
        <v>6077</v>
      </c>
      <c r="AG49" s="205">
        <v>23458</v>
      </c>
      <c r="AH49" s="205">
        <v>10110</v>
      </c>
      <c r="AI49" s="205">
        <v>593</v>
      </c>
      <c r="AJ49" s="202">
        <v>40238</v>
      </c>
      <c r="AK49" s="206">
        <v>15.102639296187684</v>
      </c>
      <c r="AL49" s="206">
        <v>58.298126149410997</v>
      </c>
      <c r="AM49" s="206">
        <v>25.125503255629006</v>
      </c>
      <c r="AN49" s="207">
        <v>1.4737312987723048</v>
      </c>
      <c r="AO49" s="208">
        <v>28563</v>
      </c>
    </row>
  </sheetData>
  <mergeCells count="39">
    <mergeCell ref="A12:A15"/>
    <mergeCell ref="X12:X15"/>
    <mergeCell ref="A16:A22"/>
    <mergeCell ref="X16:X22"/>
    <mergeCell ref="A49:B49"/>
    <mergeCell ref="X49:Y49"/>
    <mergeCell ref="A23:A25"/>
    <mergeCell ref="X23:X25"/>
    <mergeCell ref="A26:A34"/>
    <mergeCell ref="X26:X34"/>
    <mergeCell ref="A35:A46"/>
    <mergeCell ref="X35:X46"/>
    <mergeCell ref="A6:A11"/>
    <mergeCell ref="X6:X11"/>
    <mergeCell ref="J3:O4"/>
    <mergeCell ref="R3:W4"/>
    <mergeCell ref="Q3:Q4"/>
    <mergeCell ref="C3:C4"/>
    <mergeCell ref="D3:D4"/>
    <mergeCell ref="F3:F4"/>
    <mergeCell ref="H3:H4"/>
    <mergeCell ref="I3:I4"/>
    <mergeCell ref="P3:P4"/>
    <mergeCell ref="B3:B5"/>
    <mergeCell ref="E3:E4"/>
    <mergeCell ref="AN1:AO1"/>
    <mergeCell ref="U1:W1"/>
    <mergeCell ref="V2:W2"/>
    <mergeCell ref="AN2:AO2"/>
    <mergeCell ref="A3:A5"/>
    <mergeCell ref="G3:G4"/>
    <mergeCell ref="X3:X5"/>
    <mergeCell ref="Z3:Z4"/>
    <mergeCell ref="AB3:AB4"/>
    <mergeCell ref="AD3:AD4"/>
    <mergeCell ref="AO3:AO4"/>
    <mergeCell ref="Y3:Y5"/>
    <mergeCell ref="AF3:AJ4"/>
    <mergeCell ref="AK3:AN4"/>
  </mergeCells>
  <phoneticPr fontId="4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horizontalDpi="1200" verticalDpi="1200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view="pageBreakPreview" zoomScale="90" zoomScaleNormal="100" zoomScaleSheetLayoutView="90" workbookViewId="0"/>
  </sheetViews>
  <sheetFormatPr defaultRowHeight="14.95"/>
  <cols>
    <col min="1" max="1" width="8" style="7" customWidth="1"/>
    <col min="2" max="2" width="11.25" style="55" customWidth="1"/>
    <col min="3" max="3" width="5.625" style="275" customWidth="1"/>
    <col min="4" max="4" width="22.25" style="400" customWidth="1"/>
    <col min="5" max="5" width="9.5" style="5" customWidth="1"/>
    <col min="6" max="6" width="7.25" style="209" customWidth="1"/>
    <col min="7" max="7" width="6.75" style="209" customWidth="1"/>
    <col min="8" max="8" width="9.5" style="209" customWidth="1"/>
    <col min="9" max="9" width="7.25" style="209" customWidth="1"/>
    <col min="10" max="10" width="9.75" style="209" customWidth="1"/>
    <col min="11" max="11" width="7.5" style="209" customWidth="1"/>
    <col min="12" max="12" width="7" style="209" customWidth="1"/>
    <col min="13" max="16" width="5.25" style="209" customWidth="1"/>
    <col min="17" max="17" width="5.75" style="209" customWidth="1"/>
    <col min="18" max="18" width="5.375" style="209" customWidth="1"/>
    <col min="19" max="19" width="9.125" style="209" customWidth="1"/>
    <col min="20" max="20" width="9.75" style="209" customWidth="1"/>
    <col min="21" max="26" width="5.625" style="209" customWidth="1"/>
    <col min="27" max="27" width="7.875" style="7" customWidth="1"/>
    <col min="28" max="28" width="12.25" style="209" bestFit="1" customWidth="1"/>
    <col min="29" max="29" width="11.375" style="277" customWidth="1"/>
    <col min="30" max="30" width="9.125" style="209" bestFit="1" customWidth="1"/>
    <col min="31" max="31" width="10.375" style="210" customWidth="1"/>
    <col min="32" max="32" width="9.125" style="209" bestFit="1" customWidth="1"/>
    <col min="33" max="33" width="10.125" style="210" customWidth="1"/>
    <col min="34" max="34" width="10.75" style="209" customWidth="1"/>
    <col min="35" max="35" width="10.125" style="209" customWidth="1"/>
    <col min="36" max="36" width="9.125" style="209" bestFit="1" customWidth="1"/>
    <col min="37" max="38" width="10.125" style="209" bestFit="1" customWidth="1"/>
    <col min="39" max="39" width="9.125" style="209" bestFit="1" customWidth="1"/>
    <col min="40" max="40" width="10.125" style="209" bestFit="1" customWidth="1"/>
    <col min="41" max="44" width="9.125" style="209" bestFit="1" customWidth="1"/>
    <col min="45" max="45" width="10.125" style="209" bestFit="1" customWidth="1"/>
    <col min="46" max="46" width="9.125" style="209" bestFit="1" customWidth="1"/>
    <col min="47" max="16384" width="9" style="209"/>
  </cols>
  <sheetData>
    <row r="1" spans="1:48" s="7" customFormat="1" ht="19.05">
      <c r="A1" s="1" t="s">
        <v>347</v>
      </c>
      <c r="B1" s="2"/>
      <c r="C1" s="275"/>
      <c r="D1" s="276"/>
      <c r="E1" s="277"/>
      <c r="F1" s="3"/>
      <c r="G1" s="4"/>
      <c r="H1" s="4"/>
      <c r="I1" s="3"/>
      <c r="J1" s="3"/>
      <c r="K1" s="4"/>
      <c r="L1" s="3"/>
      <c r="M1" s="3"/>
      <c r="N1" s="3"/>
      <c r="O1" s="3"/>
      <c r="P1" s="3"/>
      <c r="Q1" s="3"/>
      <c r="R1" s="3"/>
      <c r="S1" s="4"/>
      <c r="T1" s="3"/>
      <c r="U1" s="3"/>
      <c r="V1" s="3"/>
      <c r="W1" s="3"/>
      <c r="X1" s="1542"/>
      <c r="Y1" s="1542"/>
      <c r="Z1" s="1542"/>
      <c r="AA1" s="1" t="s">
        <v>348</v>
      </c>
      <c r="AB1" s="5"/>
      <c r="AC1" s="275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1542"/>
      <c r="AR1" s="1543"/>
      <c r="AS1" s="1543"/>
      <c r="AT1" s="6"/>
    </row>
    <row r="2" spans="1:48" s="12" customFormat="1" ht="19.2" customHeight="1" thickBot="1">
      <c r="A2" s="8"/>
      <c r="B2" s="9"/>
      <c r="C2" s="9"/>
      <c r="D2" s="9"/>
      <c r="E2" s="9"/>
      <c r="F2" s="10"/>
      <c r="G2" s="10"/>
      <c r="H2" s="10"/>
      <c r="I2" s="10"/>
      <c r="J2" s="11"/>
      <c r="K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480" t="s">
        <v>301</v>
      </c>
      <c r="Z2" s="1480"/>
      <c r="AB2" s="8"/>
      <c r="AC2" s="8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R2" s="1480" t="s">
        <v>302</v>
      </c>
      <c r="AS2" s="1480"/>
      <c r="AT2" s="13"/>
    </row>
    <row r="3" spans="1:48" s="20" customFormat="1" ht="14.3" customHeight="1">
      <c r="A3" s="1544" t="s">
        <v>2</v>
      </c>
      <c r="B3" s="1119"/>
      <c r="C3" s="1547" t="s">
        <v>110</v>
      </c>
      <c r="D3" s="1558" t="s">
        <v>343</v>
      </c>
      <c r="E3" s="1561" t="s">
        <v>344</v>
      </c>
      <c r="F3" s="1564" t="s">
        <v>97</v>
      </c>
      <c r="G3" s="1526" t="s">
        <v>98</v>
      </c>
      <c r="H3" s="1532" t="s">
        <v>334</v>
      </c>
      <c r="I3" s="1526" t="s">
        <v>10</v>
      </c>
      <c r="J3" s="1484" t="s">
        <v>333</v>
      </c>
      <c r="K3" s="1528" t="s">
        <v>8</v>
      </c>
      <c r="L3" s="1530" t="s">
        <v>332</v>
      </c>
      <c r="M3" s="1486" t="s">
        <v>335</v>
      </c>
      <c r="N3" s="1486"/>
      <c r="O3" s="1486"/>
      <c r="P3" s="1486"/>
      <c r="Q3" s="1486"/>
      <c r="R3" s="1515"/>
      <c r="S3" s="1530" t="s">
        <v>9</v>
      </c>
      <c r="T3" s="1522" t="s">
        <v>346</v>
      </c>
      <c r="U3" s="1518" t="s">
        <v>336</v>
      </c>
      <c r="V3" s="1518"/>
      <c r="W3" s="1518"/>
      <c r="X3" s="1518"/>
      <c r="Y3" s="1518"/>
      <c r="Z3" s="1519"/>
      <c r="AA3" s="1544" t="s">
        <v>2</v>
      </c>
      <c r="AB3" s="1099"/>
      <c r="AC3" s="1547" t="s">
        <v>111</v>
      </c>
      <c r="AD3" s="1486" t="s">
        <v>3</v>
      </c>
      <c r="AE3" s="14"/>
      <c r="AF3" s="1488" t="s">
        <v>4</v>
      </c>
      <c r="AG3" s="15"/>
      <c r="AH3" s="1490" t="s">
        <v>5</v>
      </c>
      <c r="AI3" s="16"/>
      <c r="AJ3" s="17"/>
      <c r="AK3" s="16"/>
      <c r="AL3" s="16"/>
      <c r="AM3" s="16"/>
      <c r="AN3" s="14"/>
      <c r="AO3" s="18"/>
      <c r="AP3" s="18"/>
      <c r="AQ3" s="18"/>
      <c r="AR3" s="18"/>
      <c r="AS3" s="1492" t="s">
        <v>6</v>
      </c>
      <c r="AT3" s="19"/>
    </row>
    <row r="4" spans="1:48" s="24" customFormat="1" ht="40.1" customHeight="1">
      <c r="A4" s="1545"/>
      <c r="B4" s="1120" t="s">
        <v>7</v>
      </c>
      <c r="C4" s="1548"/>
      <c r="D4" s="1559"/>
      <c r="E4" s="1562"/>
      <c r="F4" s="1565"/>
      <c r="G4" s="1527"/>
      <c r="H4" s="1533"/>
      <c r="I4" s="1527"/>
      <c r="J4" s="1485"/>
      <c r="K4" s="1529"/>
      <c r="L4" s="1531"/>
      <c r="M4" s="1516"/>
      <c r="N4" s="1516"/>
      <c r="O4" s="1516"/>
      <c r="P4" s="1516"/>
      <c r="Q4" s="1516"/>
      <c r="R4" s="1517"/>
      <c r="S4" s="1531"/>
      <c r="T4" s="1523"/>
      <c r="U4" s="1520"/>
      <c r="V4" s="1520"/>
      <c r="W4" s="1520"/>
      <c r="X4" s="1520"/>
      <c r="Y4" s="1520"/>
      <c r="Z4" s="1521"/>
      <c r="AA4" s="1545"/>
      <c r="AB4" s="1100" t="s">
        <v>7</v>
      </c>
      <c r="AC4" s="1548"/>
      <c r="AD4" s="1487"/>
      <c r="AE4" s="21" t="s">
        <v>11</v>
      </c>
      <c r="AF4" s="1489"/>
      <c r="AG4" s="22" t="s">
        <v>11</v>
      </c>
      <c r="AH4" s="1491"/>
      <c r="AI4" s="23" t="s">
        <v>12</v>
      </c>
      <c r="AJ4" s="1550" t="s">
        <v>13</v>
      </c>
      <c r="AK4" s="1551"/>
      <c r="AL4" s="1551"/>
      <c r="AM4" s="1551"/>
      <c r="AN4" s="1552"/>
      <c r="AO4" s="1553" t="s">
        <v>14</v>
      </c>
      <c r="AP4" s="1554"/>
      <c r="AQ4" s="1554"/>
      <c r="AR4" s="1554"/>
      <c r="AS4" s="1493"/>
    </row>
    <row r="5" spans="1:48" s="20" customFormat="1" ht="22.45" thickBot="1">
      <c r="A5" s="1546"/>
      <c r="B5" s="1120"/>
      <c r="C5" s="1549"/>
      <c r="D5" s="1560"/>
      <c r="E5" s="1563"/>
      <c r="F5" s="1470" t="s">
        <v>15</v>
      </c>
      <c r="G5" s="963" t="s">
        <v>16</v>
      </c>
      <c r="H5" s="964" t="s">
        <v>17</v>
      </c>
      <c r="I5" s="963" t="s">
        <v>20</v>
      </c>
      <c r="J5" s="966" t="s">
        <v>323</v>
      </c>
      <c r="K5" s="965" t="s">
        <v>18</v>
      </c>
      <c r="L5" s="1429" t="s">
        <v>324</v>
      </c>
      <c r="M5" s="1434" t="s">
        <v>21</v>
      </c>
      <c r="N5" s="25" t="s">
        <v>22</v>
      </c>
      <c r="O5" s="25" t="s">
        <v>23</v>
      </c>
      <c r="P5" s="25" t="s">
        <v>24</v>
      </c>
      <c r="Q5" s="26" t="s">
        <v>25</v>
      </c>
      <c r="R5" s="27" t="s">
        <v>26</v>
      </c>
      <c r="S5" s="964" t="s">
        <v>19</v>
      </c>
      <c r="T5" s="1435" t="s">
        <v>325</v>
      </c>
      <c r="U5" s="1433" t="s">
        <v>21</v>
      </c>
      <c r="V5" s="28" t="s">
        <v>22</v>
      </c>
      <c r="W5" s="28" t="s">
        <v>23</v>
      </c>
      <c r="X5" s="28" t="s">
        <v>24</v>
      </c>
      <c r="Y5" s="29" t="s">
        <v>27</v>
      </c>
      <c r="Z5" s="30" t="s">
        <v>28</v>
      </c>
      <c r="AA5" s="1546"/>
      <c r="AB5" s="1100"/>
      <c r="AC5" s="1549"/>
      <c r="AD5" s="1436" t="s">
        <v>337</v>
      </c>
      <c r="AE5" s="972" t="s">
        <v>99</v>
      </c>
      <c r="AF5" s="968" t="s">
        <v>338</v>
      </c>
      <c r="AG5" s="971" t="s">
        <v>339</v>
      </c>
      <c r="AH5" s="968" t="s">
        <v>340</v>
      </c>
      <c r="AI5" s="1455" t="s">
        <v>341</v>
      </c>
      <c r="AJ5" s="31" t="s">
        <v>34</v>
      </c>
      <c r="AK5" s="32" t="s">
        <v>113</v>
      </c>
      <c r="AL5" s="33" t="s">
        <v>31</v>
      </c>
      <c r="AM5" s="33" t="s">
        <v>32</v>
      </c>
      <c r="AN5" s="34" t="s">
        <v>33</v>
      </c>
      <c r="AO5" s="35" t="s">
        <v>114</v>
      </c>
      <c r="AP5" s="35" t="s">
        <v>113</v>
      </c>
      <c r="AQ5" s="36" t="s">
        <v>115</v>
      </c>
      <c r="AR5" s="37" t="s">
        <v>32</v>
      </c>
      <c r="AS5" s="38"/>
    </row>
    <row r="6" spans="1:48" s="55" customFormat="1">
      <c r="A6" s="1555" t="s">
        <v>38</v>
      </c>
      <c r="B6" s="1089" t="s">
        <v>39</v>
      </c>
      <c r="C6" s="281" t="str">
        <f>IF(D6="","×","○")</f>
        <v>×</v>
      </c>
      <c r="D6" s="282"/>
      <c r="E6" s="283"/>
      <c r="F6" s="41"/>
      <c r="G6" s="41"/>
      <c r="H6" s="42" t="str">
        <f>IF($G$6="","",$G$6/$F$6*100)</f>
        <v/>
      </c>
      <c r="I6" s="43"/>
      <c r="J6" s="45" t="str">
        <f>IF($I$6="","",$I$6/$G$6)</f>
        <v/>
      </c>
      <c r="K6" s="43"/>
      <c r="L6" s="46" t="str">
        <f>IF($G$6="","",$G$6-$K$6)</f>
        <v/>
      </c>
      <c r="M6" s="43"/>
      <c r="N6" s="43"/>
      <c r="O6" s="43"/>
      <c r="P6" s="43"/>
      <c r="Q6" s="43"/>
      <c r="R6" s="133"/>
      <c r="S6" s="44" t="str">
        <f>IF($K$6="","",$K$6/$G$6*100)</f>
        <v/>
      </c>
      <c r="T6" s="48" t="str">
        <f>IF($G$6="","",$L$6/$G$6*100)</f>
        <v/>
      </c>
      <c r="U6" s="48" t="str">
        <f>IF($G$6="","",$M$6/$G$6*100)</f>
        <v/>
      </c>
      <c r="V6" s="48" t="str">
        <f>IF($G$6="","",$N$6/$G$6*100)</f>
        <v/>
      </c>
      <c r="W6" s="48" t="str">
        <f>IF($G$6="","",$O$6/$G$6*100)</f>
        <v/>
      </c>
      <c r="X6" s="48" t="str">
        <f>IF($G$6="","",$P$6/$G$6*100)</f>
        <v/>
      </c>
      <c r="Y6" s="48" t="str">
        <f>IF($G$6="","",$Q$6/$G$6*100)</f>
        <v/>
      </c>
      <c r="Z6" s="49" t="str">
        <f>IF($G$6="","",$R$6/$G$6*100)</f>
        <v/>
      </c>
      <c r="AA6" s="1555" t="s">
        <v>38</v>
      </c>
      <c r="AB6" s="1089" t="s">
        <v>39</v>
      </c>
      <c r="AC6" s="284" t="str">
        <f>IF(AD6="","×","○")</f>
        <v>×</v>
      </c>
      <c r="AD6" s="41"/>
      <c r="AE6" s="1047" t="str">
        <f t="shared" ref="AE6:AE48" si="0">IF(AD6="","",AD6/G6*100)</f>
        <v/>
      </c>
      <c r="AF6" s="41"/>
      <c r="AG6" s="1054" t="str">
        <f t="shared" ref="AG6:AG48" si="1">IF(AF6="","",AF6/G6*100)</f>
        <v/>
      </c>
      <c r="AH6" s="41"/>
      <c r="AI6" s="51" t="str">
        <f t="shared" ref="AI6:AI48" si="2">IF(AH6="","",AH6/G6*100)</f>
        <v/>
      </c>
      <c r="AJ6" s="285"/>
      <c r="AK6" s="286"/>
      <c r="AL6" s="286"/>
      <c r="AM6" s="286"/>
      <c r="AN6" s="286"/>
      <c r="AO6" s="52" t="str">
        <f>IF(AN6="","",AJ6/(AJ6+AK6+AL6+AM6)*100)</f>
        <v/>
      </c>
      <c r="AP6" s="52" t="str">
        <f>IF(AN6="","",AK6/(AJ6+AK6+AL6+AM6)*100)</f>
        <v/>
      </c>
      <c r="AQ6" s="52" t="str">
        <f>IF(AN6="","",AL6/(AJ6+AK6+AL6+AM6)*100)</f>
        <v/>
      </c>
      <c r="AR6" s="53" t="str">
        <f>IF(AN6="","",AM6/(AJ6+AK6+AL6+AM6)*100)</f>
        <v/>
      </c>
      <c r="AS6" s="54"/>
    </row>
    <row r="7" spans="1:48" s="55" customFormat="1">
      <c r="A7" s="1556"/>
      <c r="B7" s="1090" t="s">
        <v>40</v>
      </c>
      <c r="C7" s="281" t="str">
        <f t="shared" ref="C7:C48" si="3">IF(D7="","×","○")</f>
        <v>×</v>
      </c>
      <c r="D7" s="287"/>
      <c r="E7" s="288"/>
      <c r="F7" s="58"/>
      <c r="G7" s="58"/>
      <c r="H7" s="59" t="str">
        <f>IF($G$7="","",$G$7/$F$7*100)</f>
        <v/>
      </c>
      <c r="I7" s="60"/>
      <c r="J7" s="62" t="str">
        <f>IF($I$7="","",$I$7/$G$7)</f>
        <v/>
      </c>
      <c r="K7" s="60"/>
      <c r="L7" s="63" t="str">
        <f>IF($G$7="","",$G$7-$K$7)</f>
        <v/>
      </c>
      <c r="M7" s="60"/>
      <c r="N7" s="60"/>
      <c r="O7" s="60"/>
      <c r="P7" s="60"/>
      <c r="Q7" s="60"/>
      <c r="R7" s="289"/>
      <c r="S7" s="61" t="str">
        <f>IF($K$7="","",$K$7/$G$7*100)</f>
        <v/>
      </c>
      <c r="T7" s="65" t="str">
        <f>IF($G$7="","",$L$7/$G$7*100)</f>
        <v/>
      </c>
      <c r="U7" s="65" t="str">
        <f>IF($G$7="","",$M$7/$G$7*100)</f>
        <v/>
      </c>
      <c r="V7" s="65" t="str">
        <f>IF($G$7="","",$N$7/$G$7*100)</f>
        <v/>
      </c>
      <c r="W7" s="65" t="str">
        <f>IF($G$7="","",$O$7/$G$7*100)</f>
        <v/>
      </c>
      <c r="X7" s="65" t="str">
        <f>IF($G$7="","",$P$7/$G$7*100)</f>
        <v/>
      </c>
      <c r="Y7" s="65" t="str">
        <f>IF($G$7="","",$Q$7/$G$7*100)</f>
        <v/>
      </c>
      <c r="Z7" s="66" t="str">
        <f>IF($G$7="","",$R$7/$G$7*100)</f>
        <v/>
      </c>
      <c r="AA7" s="1556"/>
      <c r="AB7" s="1090" t="s">
        <v>40</v>
      </c>
      <c r="AC7" s="290" t="str">
        <f t="shared" ref="AC7:AC48" si="4">IF(AD7="","×","○")</f>
        <v>×</v>
      </c>
      <c r="AD7" s="58"/>
      <c r="AE7" s="1048" t="str">
        <f t="shared" si="0"/>
        <v/>
      </c>
      <c r="AF7" s="58"/>
      <c r="AG7" s="1055" t="str">
        <f t="shared" si="1"/>
        <v/>
      </c>
      <c r="AH7" s="58"/>
      <c r="AI7" s="68" t="str">
        <f t="shared" si="2"/>
        <v/>
      </c>
      <c r="AJ7" s="291"/>
      <c r="AK7" s="292"/>
      <c r="AL7" s="292"/>
      <c r="AM7" s="292"/>
      <c r="AN7" s="292"/>
      <c r="AO7" s="69" t="str">
        <f t="shared" ref="AO7:AO48" si="5">IF(AN7="","",AJ7/(AJ7+AK7+AL7+AM7)*100)</f>
        <v/>
      </c>
      <c r="AP7" s="69" t="str">
        <f t="shared" ref="AP7:AP48" si="6">IF(AN7="","",AK7/(AJ7+AK7+AL7+AM7)*100)</f>
        <v/>
      </c>
      <c r="AQ7" s="69" t="str">
        <f t="shared" ref="AQ7:AQ48" si="7">IF(AN7="","",AL7/(AJ7+AK7+AL7+AM7)*100)</f>
        <v/>
      </c>
      <c r="AR7" s="70" t="str">
        <f t="shared" ref="AR7:AR48" si="8">IF(AN7="","",AM7/(AJ7+AK7+AL7+AM7)*100)</f>
        <v/>
      </c>
      <c r="AS7" s="71"/>
    </row>
    <row r="8" spans="1:48" s="55" customFormat="1">
      <c r="A8" s="1556"/>
      <c r="B8" s="1090" t="s">
        <v>116</v>
      </c>
      <c r="C8" s="281" t="str">
        <f t="shared" si="3"/>
        <v>×</v>
      </c>
      <c r="D8" s="293"/>
      <c r="E8" s="294"/>
      <c r="F8" s="58"/>
      <c r="G8" s="58"/>
      <c r="H8" s="59" t="str">
        <f>IF($G$8="","",$G$8/$F$8*100)</f>
        <v/>
      </c>
      <c r="I8" s="60"/>
      <c r="J8" s="62" t="str">
        <f>IF($I$8="","",$I$8/$G$8)</f>
        <v/>
      </c>
      <c r="K8" s="60"/>
      <c r="L8" s="63" t="str">
        <f>IF($G$8="","",$G$8-$K$8)</f>
        <v/>
      </c>
      <c r="M8" s="60"/>
      <c r="N8" s="60"/>
      <c r="O8" s="60"/>
      <c r="P8" s="60"/>
      <c r="Q8" s="60"/>
      <c r="R8" s="289"/>
      <c r="S8" s="61" t="str">
        <f>IF($K$8="","",$K$8/$G$8*100)</f>
        <v/>
      </c>
      <c r="T8" s="65" t="str">
        <f>IF($G$8="","",$L$8/$G$8*100)</f>
        <v/>
      </c>
      <c r="U8" s="65" t="str">
        <f>IF($G$8="","",$M$8/$G$8*100)</f>
        <v/>
      </c>
      <c r="V8" s="65" t="str">
        <f>IF($G$8="","",$N$8/$G$8*100)</f>
        <v/>
      </c>
      <c r="W8" s="65" t="str">
        <f>IF($G$8="","",$O$8/$G$8*100)</f>
        <v/>
      </c>
      <c r="X8" s="65" t="str">
        <f>IF($G$8="","",$P$8/$G$8*100)</f>
        <v/>
      </c>
      <c r="Y8" s="65" t="str">
        <f>IF($G$8="","",$Q$8/$G$8*100)</f>
        <v/>
      </c>
      <c r="Z8" s="66" t="str">
        <f>IF($G$8="","",$R$8/$G$8*100)</f>
        <v/>
      </c>
      <c r="AA8" s="1556"/>
      <c r="AB8" s="1090" t="s">
        <v>117</v>
      </c>
      <c r="AC8" s="290" t="str">
        <f t="shared" si="4"/>
        <v>×</v>
      </c>
      <c r="AD8" s="58"/>
      <c r="AE8" s="1048" t="str">
        <f t="shared" si="0"/>
        <v/>
      </c>
      <c r="AF8" s="58"/>
      <c r="AG8" s="1055" t="str">
        <f t="shared" si="1"/>
        <v/>
      </c>
      <c r="AH8" s="58"/>
      <c r="AI8" s="68" t="str">
        <f t="shared" si="2"/>
        <v/>
      </c>
      <c r="AJ8" s="291"/>
      <c r="AK8" s="292"/>
      <c r="AL8" s="292"/>
      <c r="AM8" s="292"/>
      <c r="AN8" s="292"/>
      <c r="AO8" s="69" t="str">
        <f t="shared" si="5"/>
        <v/>
      </c>
      <c r="AP8" s="69" t="str">
        <f t="shared" si="6"/>
        <v/>
      </c>
      <c r="AQ8" s="69" t="str">
        <f t="shared" si="7"/>
        <v/>
      </c>
      <c r="AR8" s="70" t="str">
        <f t="shared" si="8"/>
        <v/>
      </c>
      <c r="AS8" s="71"/>
    </row>
    <row r="9" spans="1:48" s="55" customFormat="1">
      <c r="A9" s="1556"/>
      <c r="B9" s="1090" t="s">
        <v>42</v>
      </c>
      <c r="C9" s="295" t="str">
        <f t="shared" si="3"/>
        <v>×</v>
      </c>
      <c r="D9" s="296"/>
      <c r="E9" s="297"/>
      <c r="F9" s="58"/>
      <c r="G9" s="58"/>
      <c r="H9" s="59" t="str">
        <f>IF($G$9="","",$G$9/$F$9*100)</f>
        <v/>
      </c>
      <c r="I9" s="60"/>
      <c r="J9" s="62" t="str">
        <f>IF($I$9="","",$I$9/$G$9)</f>
        <v/>
      </c>
      <c r="K9" s="60"/>
      <c r="L9" s="63" t="str">
        <f>IF($G$9="","",$G$9-$K$9)</f>
        <v/>
      </c>
      <c r="M9" s="60"/>
      <c r="N9" s="60"/>
      <c r="O9" s="60"/>
      <c r="P9" s="60"/>
      <c r="Q9" s="60"/>
      <c r="R9" s="289"/>
      <c r="S9" s="61" t="str">
        <f>IF($K$9="","",$K$9/$G$9*100)</f>
        <v/>
      </c>
      <c r="T9" s="65" t="str">
        <f>IF($G$9="","",$L$9/$G$9*100)</f>
        <v/>
      </c>
      <c r="U9" s="65" t="str">
        <f>IF($G$9="","",$M$9/$G$9*100)</f>
        <v/>
      </c>
      <c r="V9" s="65" t="str">
        <f>IF($G$9="","",$N$9/$G$9*100)</f>
        <v/>
      </c>
      <c r="W9" s="65" t="str">
        <f>IF($G$9="","",$O$9/$G$9*100)</f>
        <v/>
      </c>
      <c r="X9" s="65" t="str">
        <f>IF($G$9="","",$P$9/$G$9*100)</f>
        <v/>
      </c>
      <c r="Y9" s="65" t="str">
        <f>IF($G$9="","",$Q$9/$G$9*100)</f>
        <v/>
      </c>
      <c r="Z9" s="66" t="str">
        <f>IF($G$9="","",$R$9/$G$9*100)</f>
        <v/>
      </c>
      <c r="AA9" s="1556"/>
      <c r="AB9" s="1090" t="s">
        <v>42</v>
      </c>
      <c r="AC9" s="298" t="str">
        <f t="shared" si="4"/>
        <v>×</v>
      </c>
      <c r="AD9" s="58"/>
      <c r="AE9" s="1048" t="str">
        <f t="shared" si="0"/>
        <v/>
      </c>
      <c r="AF9" s="58"/>
      <c r="AG9" s="1055" t="str">
        <f t="shared" si="1"/>
        <v/>
      </c>
      <c r="AH9" s="58"/>
      <c r="AI9" s="68" t="str">
        <f t="shared" si="2"/>
        <v/>
      </c>
      <c r="AJ9" s="291"/>
      <c r="AK9" s="292"/>
      <c r="AL9" s="292"/>
      <c r="AM9" s="292"/>
      <c r="AN9" s="292"/>
      <c r="AO9" s="69" t="str">
        <f t="shared" si="5"/>
        <v/>
      </c>
      <c r="AP9" s="69" t="str">
        <f t="shared" si="6"/>
        <v/>
      </c>
      <c r="AQ9" s="69" t="str">
        <f t="shared" si="7"/>
        <v/>
      </c>
      <c r="AR9" s="70" t="str">
        <f t="shared" si="8"/>
        <v/>
      </c>
      <c r="AS9" s="71"/>
    </row>
    <row r="10" spans="1:48" s="85" customFormat="1">
      <c r="A10" s="1556"/>
      <c r="B10" s="1236" t="s">
        <v>43</v>
      </c>
      <c r="C10" s="295" t="str">
        <f t="shared" si="3"/>
        <v>×</v>
      </c>
      <c r="D10" s="299"/>
      <c r="E10" s="300"/>
      <c r="F10" s="73"/>
      <c r="G10" s="73"/>
      <c r="H10" s="74" t="str">
        <f>IF($G$10="","",$G$10/$F$10*100)</f>
        <v/>
      </c>
      <c r="I10" s="76"/>
      <c r="J10" s="77" t="str">
        <f>IF($I$10="","",$I$10/$G$10)</f>
        <v/>
      </c>
      <c r="K10" s="60"/>
      <c r="L10" s="63" t="str">
        <f>IF($G$10="","",$G$10-$K$10)</f>
        <v/>
      </c>
      <c r="M10" s="76"/>
      <c r="N10" s="76"/>
      <c r="O10" s="76"/>
      <c r="P10" s="76"/>
      <c r="Q10" s="76"/>
      <c r="R10" s="78"/>
      <c r="S10" s="75" t="str">
        <f>IF($K$10="","",$K$10/$G$10*100)</f>
        <v/>
      </c>
      <c r="T10" s="79" t="str">
        <f>IF($G$10="","",$L$10/$G$10*100)</f>
        <v/>
      </c>
      <c r="U10" s="79" t="str">
        <f>IF($G$10="","",$M$10/$G$10*100)</f>
        <v/>
      </c>
      <c r="V10" s="79" t="str">
        <f>IF($G$10="","",$N$10/$G$10*100)</f>
        <v/>
      </c>
      <c r="W10" s="79" t="str">
        <f>IF($G$10="","",$O$10/$G$10*100)</f>
        <v/>
      </c>
      <c r="X10" s="79" t="str">
        <f>IF($G$10="","",$P$10/$G$10*100)</f>
        <v/>
      </c>
      <c r="Y10" s="79" t="str">
        <f>IF($G$10="","",$Q$10/$G$10*100)</f>
        <v/>
      </c>
      <c r="Z10" s="80" t="str">
        <f>IF($G$10="","",$R$10/$G$10*100)</f>
        <v/>
      </c>
      <c r="AA10" s="1556"/>
      <c r="AB10" s="1236" t="s">
        <v>43</v>
      </c>
      <c r="AC10" s="298" t="str">
        <f t="shared" si="4"/>
        <v>×</v>
      </c>
      <c r="AD10" s="76"/>
      <c r="AE10" s="75" t="str">
        <f t="shared" si="0"/>
        <v/>
      </c>
      <c r="AF10" s="76"/>
      <c r="AG10" s="1056" t="str">
        <f t="shared" si="1"/>
        <v/>
      </c>
      <c r="AH10" s="76"/>
      <c r="AI10" s="1065" t="str">
        <f t="shared" si="2"/>
        <v/>
      </c>
      <c r="AJ10" s="301"/>
      <c r="AK10" s="302"/>
      <c r="AL10" s="302"/>
      <c r="AM10" s="302"/>
      <c r="AN10" s="292"/>
      <c r="AO10" s="82" t="str">
        <f t="shared" si="5"/>
        <v/>
      </c>
      <c r="AP10" s="82" t="str">
        <f t="shared" si="6"/>
        <v/>
      </c>
      <c r="AQ10" s="82" t="str">
        <f t="shared" si="7"/>
        <v/>
      </c>
      <c r="AR10" s="83" t="str">
        <f t="shared" si="8"/>
        <v/>
      </c>
      <c r="AS10" s="84"/>
      <c r="AU10" s="86"/>
      <c r="AV10" s="86"/>
    </row>
    <row r="11" spans="1:48" s="55" customFormat="1" ht="15.65" thickBot="1">
      <c r="A11" s="1557"/>
      <c r="B11" s="1091" t="s">
        <v>44</v>
      </c>
      <c r="C11" s="303" t="str">
        <f t="shared" si="3"/>
        <v>×</v>
      </c>
      <c r="D11" s="304"/>
      <c r="E11" s="305"/>
      <c r="F11" s="89"/>
      <c r="G11" s="89"/>
      <c r="H11" s="90" t="str">
        <f>IF($G$11="","",$G$11/$F$11*100)</f>
        <v/>
      </c>
      <c r="I11" s="91"/>
      <c r="J11" s="93" t="str">
        <f>IF($I$11="","",$I$11/$G$11)</f>
        <v/>
      </c>
      <c r="K11" s="91"/>
      <c r="L11" s="94" t="str">
        <f>IF($G$11="","",$G$11-$K$11)</f>
        <v/>
      </c>
      <c r="M11" s="91"/>
      <c r="N11" s="91"/>
      <c r="O11" s="91"/>
      <c r="P11" s="91"/>
      <c r="Q11" s="91"/>
      <c r="R11" s="306"/>
      <c r="S11" s="92" t="str">
        <f>IF($K$11="","",$K$11/$G$11*100)</f>
        <v/>
      </c>
      <c r="T11" s="95" t="str">
        <f>IF($G$11="","",$L$11/$G$11*100)</f>
        <v/>
      </c>
      <c r="U11" s="95" t="str">
        <f>IF($G$11="","",$M$11/$G$11*100)</f>
        <v/>
      </c>
      <c r="V11" s="95" t="str">
        <f>IF($G$11="","",$N$11/$G$11*100)</f>
        <v/>
      </c>
      <c r="W11" s="95" t="str">
        <f>IF($G$11="","",$O$11/$G$11*100)</f>
        <v/>
      </c>
      <c r="X11" s="95" t="str">
        <f>IF($G$11="","",$P$11/$G$11*100)</f>
        <v/>
      </c>
      <c r="Y11" s="95" t="str">
        <f>IF($G$11="","",$Q$11/$G$11*100)</f>
        <v/>
      </c>
      <c r="Z11" s="96" t="str">
        <f>IF($G$11="","",$R$11/$G$11*100)</f>
        <v/>
      </c>
      <c r="AA11" s="1557"/>
      <c r="AB11" s="1091" t="s">
        <v>44</v>
      </c>
      <c r="AC11" s="307" t="str">
        <f t="shared" si="4"/>
        <v>×</v>
      </c>
      <c r="AD11" s="89"/>
      <c r="AE11" s="1049" t="str">
        <f t="shared" si="0"/>
        <v/>
      </c>
      <c r="AF11" s="89"/>
      <c r="AG11" s="1057" t="str">
        <f t="shared" si="1"/>
        <v/>
      </c>
      <c r="AH11" s="89"/>
      <c r="AI11" s="1066" t="str">
        <f t="shared" si="2"/>
        <v/>
      </c>
      <c r="AJ11" s="308"/>
      <c r="AK11" s="309"/>
      <c r="AL11" s="309"/>
      <c r="AM11" s="309"/>
      <c r="AN11" s="309"/>
      <c r="AO11" s="98" t="str">
        <f t="shared" si="5"/>
        <v/>
      </c>
      <c r="AP11" s="98" t="str">
        <f t="shared" si="6"/>
        <v/>
      </c>
      <c r="AQ11" s="98" t="str">
        <f t="shared" si="7"/>
        <v/>
      </c>
      <c r="AR11" s="99" t="str">
        <f t="shared" si="8"/>
        <v/>
      </c>
      <c r="AS11" s="100"/>
    </row>
    <row r="12" spans="1:48" s="55" customFormat="1">
      <c r="A12" s="1555" t="s">
        <v>45</v>
      </c>
      <c r="B12" s="1089" t="s">
        <v>118</v>
      </c>
      <c r="C12" s="310" t="str">
        <f t="shared" si="3"/>
        <v>×</v>
      </c>
      <c r="D12" s="311"/>
      <c r="E12" s="283"/>
      <c r="F12" s="41"/>
      <c r="G12" s="41"/>
      <c r="H12" s="42" t="str">
        <f>IF($G$12="","",$G$12/$F$12*100)</f>
        <v/>
      </c>
      <c r="I12" s="43"/>
      <c r="J12" s="45" t="str">
        <f>IF($I$12="","",$I$12/$G$12)</f>
        <v/>
      </c>
      <c r="K12" s="43"/>
      <c r="L12" s="46" t="str">
        <f>IF($G$12="","",$G$12-$K$12)</f>
        <v/>
      </c>
      <c r="M12" s="312"/>
      <c r="N12" s="312"/>
      <c r="O12" s="312"/>
      <c r="P12" s="312"/>
      <c r="Q12" s="312"/>
      <c r="R12" s="313"/>
      <c r="S12" s="44" t="str">
        <f>IF($K$12="","",$K$12/$G$12*100)</f>
        <v/>
      </c>
      <c r="T12" s="48" t="str">
        <f>IF($G$12="","",$L$12/$G$12*100)</f>
        <v/>
      </c>
      <c r="U12" s="48" t="str">
        <f>IF($G$12="","",$M$12/$G$12*100)</f>
        <v/>
      </c>
      <c r="V12" s="48" t="str">
        <f>IF($G$12="","",$N$12/$G$12*100)</f>
        <v/>
      </c>
      <c r="W12" s="48" t="str">
        <f>IF($G$12="","",$O$12/$G$12*100)</f>
        <v/>
      </c>
      <c r="X12" s="48" t="str">
        <f>IF($G$12="","",$P$12/$G$12*100)</f>
        <v/>
      </c>
      <c r="Y12" s="48" t="str">
        <f>IF($G$12="","",$Q$12/$G$12*100)</f>
        <v/>
      </c>
      <c r="Z12" s="49" t="str">
        <f>IF($G$12="","",$R$12/$G$12*100)</f>
        <v/>
      </c>
      <c r="AA12" s="1555" t="s">
        <v>45</v>
      </c>
      <c r="AB12" s="1089" t="s">
        <v>119</v>
      </c>
      <c r="AC12" s="314" t="str">
        <f t="shared" si="4"/>
        <v>×</v>
      </c>
      <c r="AD12" s="41"/>
      <c r="AE12" s="1050" t="str">
        <f t="shared" si="0"/>
        <v/>
      </c>
      <c r="AF12" s="41"/>
      <c r="AG12" s="1058" t="str">
        <f t="shared" si="1"/>
        <v/>
      </c>
      <c r="AH12" s="41"/>
      <c r="AI12" s="1067" t="str">
        <f t="shared" si="2"/>
        <v/>
      </c>
      <c r="AJ12" s="285"/>
      <c r="AK12" s="286"/>
      <c r="AL12" s="286"/>
      <c r="AM12" s="286"/>
      <c r="AN12" s="286"/>
      <c r="AO12" s="102" t="str">
        <f t="shared" si="5"/>
        <v/>
      </c>
      <c r="AP12" s="102" t="str">
        <f t="shared" si="6"/>
        <v/>
      </c>
      <c r="AQ12" s="102" t="str">
        <f t="shared" si="7"/>
        <v/>
      </c>
      <c r="AR12" s="103" t="str">
        <f t="shared" si="8"/>
        <v/>
      </c>
      <c r="AS12" s="54"/>
    </row>
    <row r="13" spans="1:48" s="55" customFormat="1">
      <c r="A13" s="1556"/>
      <c r="B13" s="1090" t="s">
        <v>48</v>
      </c>
      <c r="C13" s="315" t="str">
        <f t="shared" si="3"/>
        <v>○</v>
      </c>
      <c r="D13" s="293" t="s">
        <v>120</v>
      </c>
      <c r="E13" s="294" t="s">
        <v>121</v>
      </c>
      <c r="F13" s="58">
        <v>2601</v>
      </c>
      <c r="G13" s="58">
        <v>2246</v>
      </c>
      <c r="H13" s="59">
        <f>IF($G$13="","",$G$13/$F$13*100)</f>
        <v>86.351403306420607</v>
      </c>
      <c r="I13" s="60">
        <v>140</v>
      </c>
      <c r="J13" s="62">
        <f>IF($I$13="","",$I$13/$G$13)</f>
        <v>6.2333036509349952E-2</v>
      </c>
      <c r="K13" s="60">
        <v>55</v>
      </c>
      <c r="L13" s="63">
        <f>IF($G$13="","",$G$13-$K$13)</f>
        <v>2191</v>
      </c>
      <c r="M13" s="60">
        <v>13</v>
      </c>
      <c r="N13" s="60">
        <v>12</v>
      </c>
      <c r="O13" s="60">
        <v>15</v>
      </c>
      <c r="P13" s="60">
        <v>5</v>
      </c>
      <c r="Q13" s="60">
        <v>10</v>
      </c>
      <c r="R13" s="289">
        <v>0</v>
      </c>
      <c r="S13" s="61">
        <f>IF($K$13="","",$K$13/$G$13*100)</f>
        <v>2.4487978628673197</v>
      </c>
      <c r="T13" s="65">
        <f>IF($G$13="","",$L$13/$G$13*100)</f>
        <v>97.551202137132677</v>
      </c>
      <c r="U13" s="122">
        <f>IF($G$13="","",$M$13/$G$13*100)</f>
        <v>0.57880676758682104</v>
      </c>
      <c r="V13" s="122">
        <f>IF($G$13="","",$N$13/$G$13*100)</f>
        <v>0.53428317008014248</v>
      </c>
      <c r="W13" s="122">
        <f>IF($G$13="","",$O$13/$G$13*100)</f>
        <v>0.66785396260017804</v>
      </c>
      <c r="X13" s="122">
        <f>IF($G$13="","",$P$13/$G$13*100)</f>
        <v>0.22261798753339268</v>
      </c>
      <c r="Y13" s="122">
        <f>IF($G$13="","",$Q$13/$G$13*100)</f>
        <v>0.44523597506678536</v>
      </c>
      <c r="Z13" s="123">
        <f>IF($G$13="","",$R$13/$G$13*100)</f>
        <v>0</v>
      </c>
      <c r="AA13" s="1556"/>
      <c r="AB13" s="1090" t="s">
        <v>48</v>
      </c>
      <c r="AC13" s="290" t="str">
        <f t="shared" si="4"/>
        <v>○</v>
      </c>
      <c r="AD13" s="58">
        <v>218</v>
      </c>
      <c r="AE13" s="1048">
        <f t="shared" si="0"/>
        <v>9.7061442564559215</v>
      </c>
      <c r="AF13" s="58">
        <v>190</v>
      </c>
      <c r="AG13" s="1055">
        <f t="shared" si="1"/>
        <v>8.4594835262689223</v>
      </c>
      <c r="AH13" s="58">
        <v>0</v>
      </c>
      <c r="AI13" s="1068">
        <f t="shared" si="2"/>
        <v>0</v>
      </c>
      <c r="AJ13" s="291">
        <v>5</v>
      </c>
      <c r="AK13" s="292">
        <v>1509</v>
      </c>
      <c r="AL13" s="292">
        <v>725</v>
      </c>
      <c r="AM13" s="292">
        <v>7</v>
      </c>
      <c r="AN13" s="292">
        <v>2246</v>
      </c>
      <c r="AO13" s="69">
        <f t="shared" si="5"/>
        <v>0.22261798753339268</v>
      </c>
      <c r="AP13" s="69">
        <f t="shared" si="6"/>
        <v>67.186108637577917</v>
      </c>
      <c r="AQ13" s="69">
        <f t="shared" si="7"/>
        <v>32.279608192341939</v>
      </c>
      <c r="AR13" s="70">
        <f t="shared" si="8"/>
        <v>0.3116651825467498</v>
      </c>
      <c r="AS13" s="316">
        <v>2231</v>
      </c>
    </row>
    <row r="14" spans="1:48" s="85" customFormat="1">
      <c r="A14" s="1556"/>
      <c r="B14" s="1236" t="s">
        <v>49</v>
      </c>
      <c r="C14" s="315" t="str">
        <f t="shared" si="3"/>
        <v>○</v>
      </c>
      <c r="D14" s="317" t="s">
        <v>123</v>
      </c>
      <c r="E14" s="294" t="s">
        <v>124</v>
      </c>
      <c r="F14" s="318" t="s">
        <v>34</v>
      </c>
      <c r="G14" s="73">
        <v>262</v>
      </c>
      <c r="H14" s="1015" t="s">
        <v>47</v>
      </c>
      <c r="I14" s="76">
        <v>27</v>
      </c>
      <c r="J14" s="77">
        <f>IF($I$14="","",$I$14/$G$14)</f>
        <v>0.10305343511450382</v>
      </c>
      <c r="K14" s="76">
        <v>12</v>
      </c>
      <c r="L14" s="63">
        <f>IF($G$14="","",$G$14-$K$14)</f>
        <v>250</v>
      </c>
      <c r="M14" s="76">
        <v>3</v>
      </c>
      <c r="N14" s="76">
        <v>7</v>
      </c>
      <c r="O14" s="76">
        <v>0</v>
      </c>
      <c r="P14" s="76">
        <v>1</v>
      </c>
      <c r="Q14" s="76">
        <v>1</v>
      </c>
      <c r="R14" s="78">
        <v>0</v>
      </c>
      <c r="S14" s="75">
        <f>IF($K$14="","",$K$14/$G$14*100)</f>
        <v>4.5801526717557248</v>
      </c>
      <c r="T14" s="79">
        <f>IF($G$14="","",$L$14/$G$14*100)</f>
        <v>95.419847328244273</v>
      </c>
      <c r="U14" s="79">
        <f>IF($G$14="","",$M$14/$G$14*100)</f>
        <v>1.1450381679389312</v>
      </c>
      <c r="V14" s="79">
        <f>IF($G$14="","",$N$14/$G$14*100)</f>
        <v>2.6717557251908395</v>
      </c>
      <c r="W14" s="79">
        <f>IF($G$14="","",$O$14/$G$14*100)</f>
        <v>0</v>
      </c>
      <c r="X14" s="79">
        <f>IF($G$14="","",$P$14/$G$14*100)</f>
        <v>0.38167938931297707</v>
      </c>
      <c r="Y14" s="79">
        <f>IF($G$14="","",$Q$14/$G$14*100)</f>
        <v>0.38167938931297707</v>
      </c>
      <c r="Z14" s="80">
        <f>IF($G$14="","",$R$14/$G$14*100)</f>
        <v>0</v>
      </c>
      <c r="AA14" s="1556"/>
      <c r="AB14" s="1106" t="s">
        <v>49</v>
      </c>
      <c r="AC14" s="290" t="str">
        <f t="shared" si="4"/>
        <v>○</v>
      </c>
      <c r="AD14" s="73">
        <v>6</v>
      </c>
      <c r="AE14" s="75">
        <f t="shared" si="0"/>
        <v>2.2900763358778624</v>
      </c>
      <c r="AF14" s="76">
        <v>37</v>
      </c>
      <c r="AG14" s="1056">
        <f t="shared" si="1"/>
        <v>14.122137404580155</v>
      </c>
      <c r="AH14" s="76">
        <v>10</v>
      </c>
      <c r="AI14" s="1065">
        <f t="shared" si="2"/>
        <v>3.8167938931297711</v>
      </c>
      <c r="AJ14" s="291"/>
      <c r="AK14" s="292"/>
      <c r="AL14" s="292"/>
      <c r="AM14" s="292"/>
      <c r="AN14" s="292"/>
      <c r="AO14" s="82" t="str">
        <f t="shared" si="5"/>
        <v/>
      </c>
      <c r="AP14" s="82" t="str">
        <f t="shared" si="6"/>
        <v/>
      </c>
      <c r="AQ14" s="82" t="str">
        <f t="shared" si="7"/>
        <v/>
      </c>
      <c r="AR14" s="83" t="str">
        <f t="shared" si="8"/>
        <v/>
      </c>
      <c r="AS14" s="319"/>
      <c r="AU14" s="86"/>
      <c r="AV14" s="86"/>
    </row>
    <row r="15" spans="1:48" s="55" customFormat="1" ht="15.65" thickBot="1">
      <c r="A15" s="1556"/>
      <c r="B15" s="1091" t="s">
        <v>50</v>
      </c>
      <c r="C15" s="315" t="str">
        <f t="shared" si="3"/>
        <v>×</v>
      </c>
      <c r="D15" s="320"/>
      <c r="E15" s="321"/>
      <c r="F15" s="91"/>
      <c r="G15" s="91"/>
      <c r="H15" s="90" t="str">
        <f>IF($G$15="","",$G$15/$F$15*100)</f>
        <v/>
      </c>
      <c r="I15" s="91"/>
      <c r="J15" s="93" t="str">
        <f>IF($I$15="","",$I$15/$G$15)</f>
        <v/>
      </c>
      <c r="K15" s="91"/>
      <c r="L15" s="94" t="str">
        <f>IF($G$15="","",$G$15-$K$15)</f>
        <v/>
      </c>
      <c r="M15" s="91"/>
      <c r="N15" s="91"/>
      <c r="O15" s="91"/>
      <c r="P15" s="91"/>
      <c r="Q15" s="91"/>
      <c r="R15" s="306"/>
      <c r="S15" s="92" t="str">
        <f>IF($K$15="","",$K$15/$G$15*100)</f>
        <v/>
      </c>
      <c r="T15" s="95" t="str">
        <f>IF($G$15="","",$L$15/$G$15*100)</f>
        <v/>
      </c>
      <c r="U15" s="95" t="str">
        <f>IF($G$15="","",$M$15/$G$15*100)</f>
        <v/>
      </c>
      <c r="V15" s="95" t="str">
        <f>IF($G$15="","",$N$15/$G$15*100)</f>
        <v/>
      </c>
      <c r="W15" s="95" t="str">
        <f>IF($G$15="","",$O$15/$G$15*100)</f>
        <v/>
      </c>
      <c r="X15" s="95" t="str">
        <f>IF($G$15="","",$P$15/$G$15*100)</f>
        <v/>
      </c>
      <c r="Y15" s="95" t="str">
        <f>IF($G$15="","",$Q$15/$G$15*100)</f>
        <v/>
      </c>
      <c r="Z15" s="96" t="str">
        <f>IF($G$15="","",$R$15/$G$15*100)</f>
        <v/>
      </c>
      <c r="AA15" s="1556"/>
      <c r="AB15" s="1091" t="s">
        <v>50</v>
      </c>
      <c r="AC15" s="290" t="str">
        <f t="shared" si="4"/>
        <v>×</v>
      </c>
      <c r="AD15" s="89"/>
      <c r="AE15" s="1049" t="str">
        <f t="shared" si="0"/>
        <v/>
      </c>
      <c r="AF15" s="89"/>
      <c r="AG15" s="1057" t="str">
        <f t="shared" si="1"/>
        <v/>
      </c>
      <c r="AH15" s="89"/>
      <c r="AI15" s="1066" t="str">
        <f t="shared" si="2"/>
        <v/>
      </c>
      <c r="AJ15" s="308"/>
      <c r="AK15" s="309"/>
      <c r="AL15" s="309"/>
      <c r="AM15" s="309"/>
      <c r="AN15" s="309"/>
      <c r="AO15" s="98" t="str">
        <f t="shared" si="5"/>
        <v/>
      </c>
      <c r="AP15" s="98" t="str">
        <f t="shared" si="6"/>
        <v/>
      </c>
      <c r="AQ15" s="98" t="str">
        <f t="shared" si="7"/>
        <v/>
      </c>
      <c r="AR15" s="99" t="str">
        <f t="shared" si="8"/>
        <v/>
      </c>
      <c r="AS15" s="100"/>
    </row>
    <row r="16" spans="1:48" s="114" customFormat="1">
      <c r="A16" s="1555" t="s">
        <v>51</v>
      </c>
      <c r="B16" s="1237" t="s">
        <v>52</v>
      </c>
      <c r="C16" s="322" t="str">
        <f t="shared" si="3"/>
        <v>×</v>
      </c>
      <c r="D16" s="323"/>
      <c r="E16" s="324"/>
      <c r="F16" s="106"/>
      <c r="G16" s="106"/>
      <c r="H16" s="42" t="str">
        <f>IF($G$16="","",$G$16/$F$16*100)</f>
        <v/>
      </c>
      <c r="I16" s="43"/>
      <c r="J16" s="45" t="str">
        <f>IF($I$16="","",$I$16/$G$16)</f>
        <v/>
      </c>
      <c r="K16" s="43"/>
      <c r="L16" s="46" t="str">
        <f>IF($G$16="","",$G$16-$K$16)</f>
        <v/>
      </c>
      <c r="M16" s="43"/>
      <c r="N16" s="43"/>
      <c r="O16" s="43"/>
      <c r="P16" s="43"/>
      <c r="Q16" s="43"/>
      <c r="R16" s="133"/>
      <c r="S16" s="44" t="str">
        <f>IF($K$16="","",$K$16/$G$16*100)</f>
        <v/>
      </c>
      <c r="T16" s="48" t="str">
        <f>IF($G$16="","",$L$16/$G$16*100)</f>
        <v/>
      </c>
      <c r="U16" s="48" t="str">
        <f>IF($G$16="","",$M$16/$G$16*100)</f>
        <v/>
      </c>
      <c r="V16" s="48" t="str">
        <f>IF($G$16="","",$N$16/$G$16*100)</f>
        <v/>
      </c>
      <c r="W16" s="48" t="str">
        <f>IF($G$16="","",$O$16/$G$16*100)</f>
        <v/>
      </c>
      <c r="X16" s="48" t="str">
        <f>IF($G$16="","",$P$16/$G$16*100)</f>
        <v/>
      </c>
      <c r="Y16" s="48" t="str">
        <f>IF($G$16="","",$Q$16/$G$16*100)</f>
        <v/>
      </c>
      <c r="Z16" s="49" t="str">
        <f>IF($G$16="","",$R$16/$G$16*100)</f>
        <v/>
      </c>
      <c r="AA16" s="1555" t="s">
        <v>51</v>
      </c>
      <c r="AB16" s="1237" t="s">
        <v>52</v>
      </c>
      <c r="AC16" s="325" t="str">
        <f t="shared" si="4"/>
        <v>×</v>
      </c>
      <c r="AD16" s="108"/>
      <c r="AE16" s="44" t="str">
        <f t="shared" si="0"/>
        <v/>
      </c>
      <c r="AF16" s="107"/>
      <c r="AG16" s="1059" t="str">
        <f t="shared" si="1"/>
        <v/>
      </c>
      <c r="AH16" s="107"/>
      <c r="AI16" s="1067" t="str">
        <f t="shared" si="2"/>
        <v/>
      </c>
      <c r="AJ16" s="326"/>
      <c r="AK16" s="327"/>
      <c r="AL16" s="327"/>
      <c r="AM16" s="327"/>
      <c r="AN16" s="327"/>
      <c r="AO16" s="111" t="str">
        <f t="shared" si="5"/>
        <v/>
      </c>
      <c r="AP16" s="111" t="str">
        <f t="shared" si="6"/>
        <v/>
      </c>
      <c r="AQ16" s="111" t="str">
        <f t="shared" si="7"/>
        <v/>
      </c>
      <c r="AR16" s="112" t="str">
        <f t="shared" si="8"/>
        <v/>
      </c>
      <c r="AS16" s="113"/>
      <c r="AU16" s="86"/>
      <c r="AV16" s="86"/>
    </row>
    <row r="17" spans="1:48" s="55" customFormat="1">
      <c r="A17" s="1556"/>
      <c r="B17" s="1092" t="s">
        <v>125</v>
      </c>
      <c r="C17" s="328" t="str">
        <f t="shared" si="3"/>
        <v>○</v>
      </c>
      <c r="D17" s="329" t="s">
        <v>169</v>
      </c>
      <c r="E17" s="330" t="s">
        <v>159</v>
      </c>
      <c r="F17" s="116">
        <v>1671</v>
      </c>
      <c r="G17" s="116">
        <v>1175</v>
      </c>
      <c r="H17" s="117">
        <f>IF($G$17="","",$G$17/$F$17*100)</f>
        <v>70.317175344105337</v>
      </c>
      <c r="I17" s="116">
        <v>131</v>
      </c>
      <c r="J17" s="120">
        <f>IF($I$17="","",$I$17/$G$17)</f>
        <v>0.11148936170212766</v>
      </c>
      <c r="K17" s="116">
        <v>47</v>
      </c>
      <c r="L17" s="121">
        <f>IF($G$17="","",$G$17-$K$17)</f>
        <v>1128</v>
      </c>
      <c r="M17" s="116">
        <v>12</v>
      </c>
      <c r="N17" s="116">
        <v>20</v>
      </c>
      <c r="O17" s="116">
        <v>2</v>
      </c>
      <c r="P17" s="116">
        <v>6</v>
      </c>
      <c r="Q17" s="116">
        <v>6</v>
      </c>
      <c r="R17" s="331">
        <v>1</v>
      </c>
      <c r="S17" s="118">
        <f>IF($K$17="","",$K$17/$G$17*100)</f>
        <v>4</v>
      </c>
      <c r="T17" s="122">
        <f>IF($G$17="","",$L$17/$G$17*100)</f>
        <v>96</v>
      </c>
      <c r="U17" s="122">
        <f>IF($G$17="","",$M$17/$G$17*100)</f>
        <v>1.0212765957446808</v>
      </c>
      <c r="V17" s="122">
        <f>IF($G$17="","",$N$17/$G$17*100)</f>
        <v>1.7021276595744681</v>
      </c>
      <c r="W17" s="122">
        <f>IF($G$17="","",$O$17/$G$17*100)</f>
        <v>0.1702127659574468</v>
      </c>
      <c r="X17" s="122">
        <f>IF($G$17="","",$P$17/$G$17*100)</f>
        <v>0.51063829787234039</v>
      </c>
      <c r="Y17" s="122">
        <f>IF($G$17="","",$Q$17/$G$17*100)</f>
        <v>0.51063829787234039</v>
      </c>
      <c r="Z17" s="123">
        <f>IF($G$17="","",$R$17/$G$17*100)</f>
        <v>8.5106382978723402E-2</v>
      </c>
      <c r="AA17" s="1556"/>
      <c r="AB17" s="1092" t="s">
        <v>125</v>
      </c>
      <c r="AC17" s="332" t="str">
        <f t="shared" si="4"/>
        <v>○</v>
      </c>
      <c r="AD17" s="58">
        <v>116</v>
      </c>
      <c r="AE17" s="1048">
        <f t="shared" si="0"/>
        <v>9.8723404255319149</v>
      </c>
      <c r="AF17" s="58">
        <v>99</v>
      </c>
      <c r="AG17" s="1048">
        <f t="shared" si="1"/>
        <v>8.4255319148936163</v>
      </c>
      <c r="AH17" s="58">
        <v>49</v>
      </c>
      <c r="AI17" s="1068">
        <f t="shared" si="2"/>
        <v>4.1702127659574471</v>
      </c>
      <c r="AJ17" s="292">
        <v>32</v>
      </c>
      <c r="AK17" s="292">
        <v>565</v>
      </c>
      <c r="AL17" s="292">
        <v>575</v>
      </c>
      <c r="AM17" s="292">
        <v>3</v>
      </c>
      <c r="AN17" s="292">
        <v>1175</v>
      </c>
      <c r="AO17" s="69">
        <f t="shared" si="5"/>
        <v>2.7234042553191489</v>
      </c>
      <c r="AP17" s="69">
        <f t="shared" si="6"/>
        <v>48.085106382978722</v>
      </c>
      <c r="AQ17" s="69">
        <f t="shared" si="7"/>
        <v>48.936170212765958</v>
      </c>
      <c r="AR17" s="70">
        <f t="shared" si="8"/>
        <v>0.25531914893617019</v>
      </c>
      <c r="AS17" s="316">
        <v>1041</v>
      </c>
    </row>
    <row r="18" spans="1:48" s="55" customFormat="1">
      <c r="A18" s="1556"/>
      <c r="B18" s="1090" t="s">
        <v>55</v>
      </c>
      <c r="C18" s="328" t="str">
        <f t="shared" si="3"/>
        <v>○</v>
      </c>
      <c r="D18" s="333" t="s">
        <v>126</v>
      </c>
      <c r="E18" s="334" t="s">
        <v>127</v>
      </c>
      <c r="F18" s="60">
        <v>1058</v>
      </c>
      <c r="G18" s="60">
        <v>936</v>
      </c>
      <c r="H18" s="59">
        <f>IF($G$18="","",$G$18/$F$18*100)</f>
        <v>88.468809073724003</v>
      </c>
      <c r="I18" s="60">
        <v>55</v>
      </c>
      <c r="J18" s="62">
        <f>IF($I$18="","",$I$18/$G$18)</f>
        <v>5.876068376068376E-2</v>
      </c>
      <c r="K18" s="60">
        <v>16</v>
      </c>
      <c r="L18" s="63">
        <f>IF($G$18="","",$G$18-$K$18)</f>
        <v>920</v>
      </c>
      <c r="M18" s="60">
        <v>3</v>
      </c>
      <c r="N18" s="60">
        <v>7</v>
      </c>
      <c r="O18" s="60">
        <v>1</v>
      </c>
      <c r="P18" s="60">
        <v>2</v>
      </c>
      <c r="Q18" s="60">
        <v>2</v>
      </c>
      <c r="R18" s="289">
        <v>1</v>
      </c>
      <c r="S18" s="61">
        <f>IF($K$18="","",$K$18/$G$18*100)</f>
        <v>1.7094017094017095</v>
      </c>
      <c r="T18" s="65">
        <f>IF($G$18="","",$L$18/$G$18*100)</f>
        <v>98.290598290598282</v>
      </c>
      <c r="U18" s="65">
        <f>IF($G$18="","",$M$18/$G$18*100)</f>
        <v>0.32051282051282048</v>
      </c>
      <c r="V18" s="65">
        <f>IF($G$18="","",$N$18/$G$18*100)</f>
        <v>0.74786324786324787</v>
      </c>
      <c r="W18" s="65">
        <f>IF($G$18="","",$O$18/$G$18*100)</f>
        <v>0.10683760683760685</v>
      </c>
      <c r="X18" s="65">
        <f>IF($G$18="","",$P$18/$G$18*100)</f>
        <v>0.21367521367521369</v>
      </c>
      <c r="Y18" s="65">
        <f>IF($G$18="","",$Q$18/$G$18*100)</f>
        <v>0.21367521367521369</v>
      </c>
      <c r="Z18" s="66">
        <f>IF($G$18="","",$R$18/$G$18*100)</f>
        <v>0.10683760683760685</v>
      </c>
      <c r="AA18" s="1556"/>
      <c r="AB18" s="1090" t="s">
        <v>55</v>
      </c>
      <c r="AC18" s="314" t="str">
        <f t="shared" si="4"/>
        <v>○</v>
      </c>
      <c r="AD18" s="58">
        <v>224</v>
      </c>
      <c r="AE18" s="1048">
        <f t="shared" si="0"/>
        <v>23.931623931623932</v>
      </c>
      <c r="AF18" s="58">
        <v>132</v>
      </c>
      <c r="AG18" s="1055">
        <f t="shared" si="1"/>
        <v>14.102564102564102</v>
      </c>
      <c r="AH18" s="58">
        <v>58</v>
      </c>
      <c r="AI18" s="1068">
        <f t="shared" si="2"/>
        <v>6.1965811965811968</v>
      </c>
      <c r="AJ18" s="291">
        <v>64</v>
      </c>
      <c r="AK18" s="292">
        <v>471</v>
      </c>
      <c r="AL18" s="292">
        <v>358</v>
      </c>
      <c r="AM18" s="292">
        <v>42</v>
      </c>
      <c r="AN18" s="292">
        <v>935</v>
      </c>
      <c r="AO18" s="69">
        <f t="shared" si="5"/>
        <v>6.8449197860962565</v>
      </c>
      <c r="AP18" s="69">
        <f t="shared" si="6"/>
        <v>50.37433155080214</v>
      </c>
      <c r="AQ18" s="69">
        <f t="shared" si="7"/>
        <v>38.288770053475936</v>
      </c>
      <c r="AR18" s="70">
        <f t="shared" si="8"/>
        <v>4.4919786096256686</v>
      </c>
      <c r="AS18" s="124"/>
    </row>
    <row r="19" spans="1:48" s="55" customFormat="1">
      <c r="A19" s="1556"/>
      <c r="B19" s="1090" t="s">
        <v>128</v>
      </c>
      <c r="C19" s="310" t="str">
        <f t="shared" si="3"/>
        <v>×</v>
      </c>
      <c r="D19" s="335"/>
      <c r="E19" s="336"/>
      <c r="F19" s="60"/>
      <c r="G19" s="60"/>
      <c r="H19" s="59" t="str">
        <f>IF($G$19="","",$G$19/$F$19*100)</f>
        <v/>
      </c>
      <c r="I19" s="60"/>
      <c r="J19" s="62" t="str">
        <f>IF($I$19="","",$I$19/$G$19)</f>
        <v/>
      </c>
      <c r="K19" s="60"/>
      <c r="L19" s="63" t="str">
        <f>IF($G$19="","",$G$19-$K$19)</f>
        <v/>
      </c>
      <c r="M19" s="60"/>
      <c r="N19" s="60"/>
      <c r="O19" s="60"/>
      <c r="P19" s="60"/>
      <c r="Q19" s="60"/>
      <c r="R19" s="289"/>
      <c r="S19" s="61" t="str">
        <f>IF($K$19="","",$K$19/$G$19*100)</f>
        <v/>
      </c>
      <c r="T19" s="65" t="str">
        <f>IF($G$19="","",$L$19/$G$19*100)</f>
        <v/>
      </c>
      <c r="U19" s="65" t="str">
        <f>IF($G$19="","",$M$19/$G$19*100)</f>
        <v/>
      </c>
      <c r="V19" s="65" t="str">
        <f>IF($G$19="","",$N$19/$G$19*100)</f>
        <v/>
      </c>
      <c r="W19" s="65" t="str">
        <f>IF($G$19="","",$O$19/$G$19*100)</f>
        <v/>
      </c>
      <c r="X19" s="65" t="str">
        <f>IF($G$19="","",$P$19/$G$19*100)</f>
        <v/>
      </c>
      <c r="Y19" s="65" t="str">
        <f>IF($G$19="","",$Q$19/$G$19*100)</f>
        <v/>
      </c>
      <c r="Z19" s="66" t="str">
        <f>IF($G$19="","",$R$19/$G$19*100)</f>
        <v/>
      </c>
      <c r="AA19" s="1556"/>
      <c r="AB19" s="1090" t="s">
        <v>129</v>
      </c>
      <c r="AC19" s="298" t="str">
        <f t="shared" si="4"/>
        <v>×</v>
      </c>
      <c r="AD19" s="58"/>
      <c r="AE19" s="1048" t="str">
        <f t="shared" si="0"/>
        <v/>
      </c>
      <c r="AF19" s="58"/>
      <c r="AG19" s="1055" t="str">
        <f t="shared" si="1"/>
        <v/>
      </c>
      <c r="AH19" s="58"/>
      <c r="AI19" s="1068" t="str">
        <f t="shared" si="2"/>
        <v/>
      </c>
      <c r="AJ19" s="291"/>
      <c r="AK19" s="292"/>
      <c r="AL19" s="292"/>
      <c r="AM19" s="292"/>
      <c r="AN19" s="292"/>
      <c r="AO19" s="69" t="str">
        <f t="shared" si="5"/>
        <v/>
      </c>
      <c r="AP19" s="69" t="str">
        <f t="shared" si="6"/>
        <v/>
      </c>
      <c r="AQ19" s="69" t="str">
        <f t="shared" si="7"/>
        <v/>
      </c>
      <c r="AR19" s="70" t="str">
        <f t="shared" si="8"/>
        <v/>
      </c>
      <c r="AS19" s="124"/>
    </row>
    <row r="20" spans="1:48" s="55" customFormat="1">
      <c r="A20" s="1556"/>
      <c r="B20" s="1090" t="s">
        <v>58</v>
      </c>
      <c r="C20" s="337" t="str">
        <f t="shared" si="3"/>
        <v>○</v>
      </c>
      <c r="D20" s="338" t="s">
        <v>130</v>
      </c>
      <c r="E20" s="334" t="s">
        <v>131</v>
      </c>
      <c r="F20" s="58">
        <v>910</v>
      </c>
      <c r="G20" s="58">
        <v>864</v>
      </c>
      <c r="H20" s="59">
        <f>IF($G$20="","",$G$20/$F$20*100)</f>
        <v>94.945054945054935</v>
      </c>
      <c r="I20" s="60">
        <v>80</v>
      </c>
      <c r="J20" s="62">
        <f>IF($I$20="","",$I$20/$G$20)</f>
        <v>9.2592592592592587E-2</v>
      </c>
      <c r="K20" s="60">
        <v>26</v>
      </c>
      <c r="L20" s="63">
        <f>IF($G$20="","",$G$20-$K$20)</f>
        <v>838</v>
      </c>
      <c r="M20" s="60">
        <v>6</v>
      </c>
      <c r="N20" s="60">
        <v>6</v>
      </c>
      <c r="O20" s="60">
        <v>1</v>
      </c>
      <c r="P20" s="60">
        <v>8</v>
      </c>
      <c r="Q20" s="60">
        <v>5</v>
      </c>
      <c r="R20" s="289">
        <v>0</v>
      </c>
      <c r="S20" s="61">
        <f>IF($K$20="","",$K$20/$G$20*100)</f>
        <v>3.0092592592592591</v>
      </c>
      <c r="T20" s="65">
        <f>IF($G$20="","",$L$20/$G$20*100)</f>
        <v>96.990740740740748</v>
      </c>
      <c r="U20" s="65">
        <f>IF($G$20="","",$M$20/$G$20*100)</f>
        <v>0.69444444444444442</v>
      </c>
      <c r="V20" s="65">
        <f>IF($G$20="","",$N$20/$G$20*100)</f>
        <v>0.69444444444444442</v>
      </c>
      <c r="W20" s="65">
        <f>IF($G$20="","",$O$20/$G$20*100)</f>
        <v>0.11574074074074073</v>
      </c>
      <c r="X20" s="65">
        <f>IF($G$20="","",$P$20/$G$20*100)</f>
        <v>0.92592592592592582</v>
      </c>
      <c r="Y20" s="65">
        <f>IF($G$20="","",$Q$20/$G$20*100)</f>
        <v>0.57870370370370372</v>
      </c>
      <c r="Z20" s="66">
        <f>IF($G$20="","",$R$20/$G$20*100)</f>
        <v>0</v>
      </c>
      <c r="AA20" s="1556"/>
      <c r="AB20" s="1090" t="s">
        <v>58</v>
      </c>
      <c r="AC20" s="314" t="str">
        <f t="shared" si="4"/>
        <v>○</v>
      </c>
      <c r="AD20" s="58">
        <v>56</v>
      </c>
      <c r="AE20" s="1048">
        <f t="shared" si="0"/>
        <v>6.481481481481481</v>
      </c>
      <c r="AF20" s="58">
        <v>103</v>
      </c>
      <c r="AG20" s="1055">
        <f t="shared" si="1"/>
        <v>11.921296296296296</v>
      </c>
      <c r="AH20" s="58">
        <v>24</v>
      </c>
      <c r="AI20" s="1068">
        <f t="shared" si="2"/>
        <v>2.7777777777777777</v>
      </c>
      <c r="AJ20" s="291">
        <v>161</v>
      </c>
      <c r="AK20" s="292">
        <v>442</v>
      </c>
      <c r="AL20" s="292">
        <v>258</v>
      </c>
      <c r="AM20" s="292">
        <v>2</v>
      </c>
      <c r="AN20" s="292">
        <v>863</v>
      </c>
      <c r="AO20" s="69">
        <f t="shared" si="5"/>
        <v>18.6558516801854</v>
      </c>
      <c r="AP20" s="69">
        <f t="shared" si="6"/>
        <v>51.216685979142525</v>
      </c>
      <c r="AQ20" s="69">
        <f t="shared" si="7"/>
        <v>29.89571263035921</v>
      </c>
      <c r="AR20" s="70">
        <f t="shared" si="8"/>
        <v>0.23174971031286209</v>
      </c>
      <c r="AS20" s="124"/>
    </row>
    <row r="21" spans="1:48" s="55" customFormat="1">
      <c r="A21" s="1556"/>
      <c r="B21" s="1090" t="s">
        <v>59</v>
      </c>
      <c r="C21" s="315" t="str">
        <f t="shared" si="3"/>
        <v>○</v>
      </c>
      <c r="D21" s="335" t="s">
        <v>132</v>
      </c>
      <c r="E21" s="288" t="s">
        <v>133</v>
      </c>
      <c r="F21" s="58">
        <v>402</v>
      </c>
      <c r="G21" s="58">
        <v>155</v>
      </c>
      <c r="H21" s="59">
        <f>IF($G$21="","",$G$21/$F$21*100)</f>
        <v>38.557213930348261</v>
      </c>
      <c r="I21" s="60">
        <v>6</v>
      </c>
      <c r="J21" s="62">
        <f>IF($I$21="","",$I$21/$G$21)</f>
        <v>3.870967741935484E-2</v>
      </c>
      <c r="K21" s="60">
        <v>2</v>
      </c>
      <c r="L21" s="63">
        <f>IF($G$21="","",$G$21-$K$21)</f>
        <v>153</v>
      </c>
      <c r="M21" s="60">
        <v>0</v>
      </c>
      <c r="N21" s="60">
        <v>1</v>
      </c>
      <c r="O21" s="60">
        <v>0</v>
      </c>
      <c r="P21" s="60">
        <v>1</v>
      </c>
      <c r="Q21" s="60">
        <v>0</v>
      </c>
      <c r="R21" s="289">
        <v>0</v>
      </c>
      <c r="S21" s="61">
        <f>IF($K$21="","",$K$21/$G$21*100)</f>
        <v>1.2903225806451613</v>
      </c>
      <c r="T21" s="65">
        <f>IF($G$21="","",$L$21/$G$21*100)</f>
        <v>98.709677419354833</v>
      </c>
      <c r="U21" s="65">
        <f>IF($G$21="","",$M$21/$G$21*100)</f>
        <v>0</v>
      </c>
      <c r="V21" s="65">
        <f>IF($G$21="","",$N$21/$G$21*100)</f>
        <v>0.64516129032258063</v>
      </c>
      <c r="W21" s="65">
        <f>IF($G$21="","",$O$21/$G$21*100)</f>
        <v>0</v>
      </c>
      <c r="X21" s="65">
        <f>IF($G$21="","",$P$21/$G$21*100)</f>
        <v>0.64516129032258063</v>
      </c>
      <c r="Y21" s="65">
        <f>IF($G$21="","",$Q$21/$G$21*100)</f>
        <v>0</v>
      </c>
      <c r="Z21" s="66">
        <f>IF($G$21="","",$R$21/$G$21*100)</f>
        <v>0</v>
      </c>
      <c r="AA21" s="1556"/>
      <c r="AB21" s="1090" t="s">
        <v>59</v>
      </c>
      <c r="AC21" s="290" t="str">
        <f t="shared" si="4"/>
        <v>○</v>
      </c>
      <c r="AD21" s="58">
        <v>17</v>
      </c>
      <c r="AE21" s="1048">
        <f t="shared" si="0"/>
        <v>10.967741935483872</v>
      </c>
      <c r="AF21" s="58">
        <v>17</v>
      </c>
      <c r="AG21" s="1055">
        <f t="shared" si="1"/>
        <v>10.967741935483872</v>
      </c>
      <c r="AH21" s="58">
        <v>4</v>
      </c>
      <c r="AI21" s="1068">
        <f t="shared" si="2"/>
        <v>2.5806451612903225</v>
      </c>
      <c r="AJ21" s="291"/>
      <c r="AK21" s="292"/>
      <c r="AL21" s="292"/>
      <c r="AM21" s="292"/>
      <c r="AN21" s="292"/>
      <c r="AO21" s="69" t="str">
        <f t="shared" si="5"/>
        <v/>
      </c>
      <c r="AP21" s="69" t="str">
        <f t="shared" si="6"/>
        <v/>
      </c>
      <c r="AQ21" s="69" t="str">
        <f t="shared" si="7"/>
        <v/>
      </c>
      <c r="AR21" s="70" t="str">
        <f t="shared" si="8"/>
        <v/>
      </c>
      <c r="AS21" s="124">
        <v>150</v>
      </c>
    </row>
    <row r="22" spans="1:48" s="55" customFormat="1" ht="15.65" thickBot="1">
      <c r="A22" s="1557" t="s">
        <v>61</v>
      </c>
      <c r="B22" s="1093" t="s">
        <v>134</v>
      </c>
      <c r="C22" s="339" t="str">
        <f t="shared" si="3"/>
        <v>×</v>
      </c>
      <c r="D22" s="335"/>
      <c r="E22" s="288"/>
      <c r="F22" s="128"/>
      <c r="G22" s="128"/>
      <c r="H22" s="74" t="str">
        <f>IF($G$22="","",$G$22/$F$22*100)</f>
        <v/>
      </c>
      <c r="I22" s="76"/>
      <c r="J22" s="77" t="str">
        <f>IF($I$22="","",$I$22/$G$22)</f>
        <v/>
      </c>
      <c r="K22" s="76"/>
      <c r="L22" s="94" t="str">
        <f>IF($G$22="","",$G$22-$K$22)</f>
        <v/>
      </c>
      <c r="M22" s="76"/>
      <c r="N22" s="76"/>
      <c r="O22" s="76"/>
      <c r="P22" s="76"/>
      <c r="Q22" s="76"/>
      <c r="R22" s="78"/>
      <c r="S22" s="75" t="str">
        <f>IF($K$22="","",$K$22/$G$22*100)</f>
        <v/>
      </c>
      <c r="T22" s="79" t="str">
        <f>IF($G$22="","",$L$22/$G$22*100)</f>
        <v/>
      </c>
      <c r="U22" s="79" t="str">
        <f>IF($G$22="","",$M$22/$G$22*100)</f>
        <v/>
      </c>
      <c r="V22" s="79" t="str">
        <f>IF($G$22="","",$N$22/$G$22*100)</f>
        <v/>
      </c>
      <c r="W22" s="79" t="str">
        <f>IF($G$22="","",$O$22/$G$22*100)</f>
        <v/>
      </c>
      <c r="X22" s="79" t="str">
        <f>IF($G$22="","",$P$22/$G$22*100)</f>
        <v/>
      </c>
      <c r="Y22" s="79" t="str">
        <f>IF($G$22="","",$Q$22/$G$22*100)</f>
        <v/>
      </c>
      <c r="Z22" s="80" t="str">
        <f>IF($G$22="","",$R$22/$G$22*100)</f>
        <v/>
      </c>
      <c r="AA22" s="1557" t="s">
        <v>61</v>
      </c>
      <c r="AB22" s="1093" t="s">
        <v>135</v>
      </c>
      <c r="AC22" s="340" t="str">
        <f t="shared" si="4"/>
        <v>×</v>
      </c>
      <c r="AD22" s="128"/>
      <c r="AE22" s="1051" t="str">
        <f t="shared" si="0"/>
        <v/>
      </c>
      <c r="AF22" s="128"/>
      <c r="AG22" s="1060" t="str">
        <f t="shared" si="1"/>
        <v/>
      </c>
      <c r="AH22" s="128"/>
      <c r="AI22" s="1065" t="str">
        <f t="shared" si="2"/>
        <v/>
      </c>
      <c r="AJ22" s="341"/>
      <c r="AK22" s="342"/>
      <c r="AL22" s="342"/>
      <c r="AM22" s="342"/>
      <c r="AN22" s="342"/>
      <c r="AO22" s="130" t="str">
        <f t="shared" si="5"/>
        <v/>
      </c>
      <c r="AP22" s="130" t="str">
        <f t="shared" si="6"/>
        <v/>
      </c>
      <c r="AQ22" s="130" t="str">
        <f t="shared" si="7"/>
        <v/>
      </c>
      <c r="AR22" s="131" t="str">
        <f t="shared" si="8"/>
        <v/>
      </c>
      <c r="AS22" s="132"/>
    </row>
    <row r="23" spans="1:48" s="85" customFormat="1">
      <c r="A23" s="1555" t="s">
        <v>61</v>
      </c>
      <c r="B23" s="1238" t="s">
        <v>62</v>
      </c>
      <c r="C23" s="322" t="str">
        <f t="shared" si="3"/>
        <v>○</v>
      </c>
      <c r="D23" s="323" t="s">
        <v>136</v>
      </c>
      <c r="E23" s="324" t="s">
        <v>137</v>
      </c>
      <c r="F23" s="106">
        <v>3357</v>
      </c>
      <c r="G23" s="106">
        <v>566</v>
      </c>
      <c r="H23" s="42">
        <f>IF($G$23="","",$G$23/$F$23*100)</f>
        <v>16.860291927316055</v>
      </c>
      <c r="I23" s="43">
        <v>16</v>
      </c>
      <c r="J23" s="45">
        <f>IF($I$23="","",$I$23/$G$23)</f>
        <v>2.8268551236749116E-2</v>
      </c>
      <c r="K23" s="43">
        <v>8</v>
      </c>
      <c r="L23" s="121">
        <f>IF($G$23="","",$G$23-$K$23)</f>
        <v>558</v>
      </c>
      <c r="M23" s="43">
        <v>3</v>
      </c>
      <c r="N23" s="43">
        <v>3</v>
      </c>
      <c r="O23" s="43">
        <v>1</v>
      </c>
      <c r="P23" s="43">
        <v>1</v>
      </c>
      <c r="Q23" s="43">
        <v>0</v>
      </c>
      <c r="R23" s="133">
        <v>0</v>
      </c>
      <c r="S23" s="44">
        <f>IF($K$23="","",$K$23/$G$23*100)</f>
        <v>1.4134275618374559</v>
      </c>
      <c r="T23" s="48">
        <f>IF($G$23="","",$L$23/$G$23*100)</f>
        <v>98.586572438162548</v>
      </c>
      <c r="U23" s="48">
        <f>IF($G$23="","",$M$23/$G$23*100)</f>
        <v>0.53003533568904593</v>
      </c>
      <c r="V23" s="48">
        <f>IF($G$23="","",$N$23/$G$23*100)</f>
        <v>0.53003533568904593</v>
      </c>
      <c r="W23" s="48">
        <f>IF($G$23="","",$O$23/$G$23*100)</f>
        <v>0.17667844522968199</v>
      </c>
      <c r="X23" s="48">
        <f>IF($G$23="","",$P$23/$G$23*100)</f>
        <v>0.17667844522968199</v>
      </c>
      <c r="Y23" s="48">
        <f>IF($G$23="","",$Q$23/$G$23*100)</f>
        <v>0</v>
      </c>
      <c r="Z23" s="49">
        <f>IF($G$23="","",$R$23/$G$23*100)</f>
        <v>0</v>
      </c>
      <c r="AA23" s="1555" t="s">
        <v>61</v>
      </c>
      <c r="AB23" s="1238" t="s">
        <v>62</v>
      </c>
      <c r="AC23" s="325" t="str">
        <f t="shared" si="4"/>
        <v>○</v>
      </c>
      <c r="AD23" s="106">
        <v>8</v>
      </c>
      <c r="AE23" s="44">
        <f t="shared" si="0"/>
        <v>1.4134275618374559</v>
      </c>
      <c r="AF23" s="43">
        <v>56</v>
      </c>
      <c r="AG23" s="1059">
        <f t="shared" si="1"/>
        <v>9.8939929328621901</v>
      </c>
      <c r="AH23" s="43">
        <v>30</v>
      </c>
      <c r="AI23" s="1067">
        <f t="shared" si="2"/>
        <v>5.3003533568904597</v>
      </c>
      <c r="AJ23" s="343"/>
      <c r="AK23" s="344"/>
      <c r="AL23" s="344"/>
      <c r="AM23" s="344"/>
      <c r="AN23" s="344"/>
      <c r="AO23" s="136" t="str">
        <f t="shared" si="5"/>
        <v/>
      </c>
      <c r="AP23" s="136" t="str">
        <f t="shared" si="6"/>
        <v/>
      </c>
      <c r="AQ23" s="136" t="str">
        <f t="shared" si="7"/>
        <v/>
      </c>
      <c r="AR23" s="136" t="str">
        <f t="shared" si="8"/>
        <v/>
      </c>
      <c r="AS23" s="137"/>
      <c r="AU23" s="86"/>
      <c r="AV23" s="86"/>
    </row>
    <row r="24" spans="1:48" s="55" customFormat="1">
      <c r="A24" s="1556"/>
      <c r="B24" s="1092" t="s">
        <v>64</v>
      </c>
      <c r="C24" s="345" t="str">
        <f t="shared" si="3"/>
        <v>×</v>
      </c>
      <c r="D24" s="333"/>
      <c r="E24" s="334"/>
      <c r="F24" s="119"/>
      <c r="G24" s="119"/>
      <c r="H24" s="117" t="str">
        <f>IF($G$24="","",$G$24/$F$24*100)</f>
        <v/>
      </c>
      <c r="I24" s="116"/>
      <c r="J24" s="120" t="str">
        <f>IF($I$24="","",$I$24/$G$24)</f>
        <v/>
      </c>
      <c r="K24" s="116"/>
      <c r="L24" s="121" t="str">
        <f>IF($G$24="","",$G$24-$K$24)</f>
        <v/>
      </c>
      <c r="M24" s="116"/>
      <c r="N24" s="116"/>
      <c r="O24" s="116"/>
      <c r="P24" s="116"/>
      <c r="Q24" s="116"/>
      <c r="R24" s="331"/>
      <c r="S24" s="118" t="str">
        <f>IF($K$24="","",$K$24/$G$24*100)</f>
        <v/>
      </c>
      <c r="T24" s="122" t="str">
        <f>IF($G$24="","",$L$24/$G$24*100)</f>
        <v/>
      </c>
      <c r="U24" s="122" t="str">
        <f>IF($G$24="","",$M$24/$G$24*100)</f>
        <v/>
      </c>
      <c r="V24" s="122" t="str">
        <f>IF($G$24="","",$N$24/$G$24*100)</f>
        <v/>
      </c>
      <c r="W24" s="122" t="str">
        <f>IF($G$24="","",$O$24/$G$24*100)</f>
        <v/>
      </c>
      <c r="X24" s="122" t="str">
        <f>IF($G$24="","",$P$24/$G$24*100)</f>
        <v/>
      </c>
      <c r="Y24" s="122" t="str">
        <f>IF($G$24="","",$Q$24/$G$24*100)</f>
        <v/>
      </c>
      <c r="Z24" s="123" t="str">
        <f>IF($G$24="","",$R$24/$G$24*100)</f>
        <v/>
      </c>
      <c r="AA24" s="1556"/>
      <c r="AB24" s="1092" t="s">
        <v>64</v>
      </c>
      <c r="AC24" s="332" t="str">
        <f t="shared" si="4"/>
        <v>×</v>
      </c>
      <c r="AD24" s="119"/>
      <c r="AE24" s="1052" t="str">
        <f t="shared" si="0"/>
        <v/>
      </c>
      <c r="AF24" s="119"/>
      <c r="AG24" s="1061" t="str">
        <f t="shared" si="1"/>
        <v/>
      </c>
      <c r="AH24" s="119"/>
      <c r="AI24" s="1069" t="str">
        <f t="shared" si="2"/>
        <v/>
      </c>
      <c r="AJ24" s="346"/>
      <c r="AK24" s="347"/>
      <c r="AL24" s="347"/>
      <c r="AM24" s="347"/>
      <c r="AN24" s="347"/>
      <c r="AO24" s="140" t="str">
        <f t="shared" si="5"/>
        <v/>
      </c>
      <c r="AP24" s="140" t="str">
        <f t="shared" si="6"/>
        <v/>
      </c>
      <c r="AQ24" s="140" t="str">
        <f t="shared" si="7"/>
        <v/>
      </c>
      <c r="AR24" s="140" t="str">
        <f t="shared" si="8"/>
        <v/>
      </c>
      <c r="AS24" s="141"/>
    </row>
    <row r="25" spans="1:48" s="55" customFormat="1" ht="15.65" thickBot="1">
      <c r="A25" s="1557"/>
      <c r="B25" s="1091" t="s">
        <v>65</v>
      </c>
      <c r="C25" s="348" t="str">
        <f t="shared" si="3"/>
        <v>×</v>
      </c>
      <c r="D25" s="349"/>
      <c r="E25" s="350"/>
      <c r="F25" s="89"/>
      <c r="G25" s="89"/>
      <c r="H25" s="90" t="str">
        <f>IF($G$25="","",$G$25/$F$25*100)</f>
        <v/>
      </c>
      <c r="I25" s="91"/>
      <c r="J25" s="93" t="str">
        <f>IF($I$25="","",$I$25/$G$25)</f>
        <v/>
      </c>
      <c r="K25" s="91"/>
      <c r="L25" s="94" t="str">
        <f>IF($G$25="","",$G$25-$K$25)</f>
        <v/>
      </c>
      <c r="M25" s="91"/>
      <c r="N25" s="91"/>
      <c r="O25" s="91"/>
      <c r="P25" s="91"/>
      <c r="Q25" s="91"/>
      <c r="R25" s="306"/>
      <c r="S25" s="92" t="str">
        <f>IF($K$25="","",$K$25/$G$25*100)</f>
        <v/>
      </c>
      <c r="T25" s="95" t="str">
        <f>IF($G$25="","",$L$25/$G$25*100)</f>
        <v/>
      </c>
      <c r="U25" s="95" t="str">
        <f>IF($G$25="","",$M$25/$G$25*100)</f>
        <v/>
      </c>
      <c r="V25" s="95" t="str">
        <f>IF($G$25="","",$N$25/$G$25*100)</f>
        <v/>
      </c>
      <c r="W25" s="95" t="str">
        <f>IF($G$25="","",$O$25/$G$25*100)</f>
        <v/>
      </c>
      <c r="X25" s="95" t="str">
        <f>IF($G$25="","",$P$25/$G$25*100)</f>
        <v/>
      </c>
      <c r="Y25" s="95" t="str">
        <f>IF($G$25="","",$Q$25/$G$25*100)</f>
        <v/>
      </c>
      <c r="Z25" s="96" t="str">
        <f>IF($G$25="","",$R$25/$G$25*100)</f>
        <v/>
      </c>
      <c r="AA25" s="1557"/>
      <c r="AB25" s="1091" t="s">
        <v>65</v>
      </c>
      <c r="AC25" s="307" t="str">
        <f t="shared" si="4"/>
        <v>×</v>
      </c>
      <c r="AD25" s="89"/>
      <c r="AE25" s="1049" t="str">
        <f t="shared" si="0"/>
        <v/>
      </c>
      <c r="AF25" s="89"/>
      <c r="AG25" s="1057" t="str">
        <f t="shared" si="1"/>
        <v/>
      </c>
      <c r="AH25" s="89"/>
      <c r="AI25" s="1066" t="str">
        <f t="shared" si="2"/>
        <v/>
      </c>
      <c r="AJ25" s="308"/>
      <c r="AK25" s="309"/>
      <c r="AL25" s="309"/>
      <c r="AM25" s="309"/>
      <c r="AN25" s="309"/>
      <c r="AO25" s="98" t="str">
        <f t="shared" si="5"/>
        <v/>
      </c>
      <c r="AP25" s="98" t="str">
        <f t="shared" si="6"/>
        <v/>
      </c>
      <c r="AQ25" s="98" t="str">
        <f t="shared" si="7"/>
        <v/>
      </c>
      <c r="AR25" s="99" t="str">
        <f t="shared" si="8"/>
        <v/>
      </c>
      <c r="AS25" s="142"/>
    </row>
    <row r="26" spans="1:48" s="55" customFormat="1">
      <c r="A26" s="1568" t="s">
        <v>66</v>
      </c>
      <c r="B26" s="1094" t="s">
        <v>67</v>
      </c>
      <c r="C26" s="351" t="str">
        <f t="shared" si="3"/>
        <v>○</v>
      </c>
      <c r="D26" s="352" t="s">
        <v>138</v>
      </c>
      <c r="E26" s="353" t="s">
        <v>127</v>
      </c>
      <c r="F26" s="144">
        <v>822</v>
      </c>
      <c r="G26" s="144">
        <v>648</v>
      </c>
      <c r="H26" s="145">
        <f>IF($G$26="","",$G$26/$F$26*100)</f>
        <v>78.832116788321173</v>
      </c>
      <c r="I26" s="116">
        <v>26</v>
      </c>
      <c r="J26" s="120">
        <f>IF($I$26="","",$I$26/$G$26)</f>
        <v>4.0123456790123455E-2</v>
      </c>
      <c r="K26" s="116">
        <v>11</v>
      </c>
      <c r="L26" s="121">
        <f>IF($G$26="","",$G$26-$K$26)</f>
        <v>637</v>
      </c>
      <c r="M26" s="354" t="s">
        <v>47</v>
      </c>
      <c r="N26" s="354" t="s">
        <v>47</v>
      </c>
      <c r="O26" s="354" t="s">
        <v>47</v>
      </c>
      <c r="P26" s="354" t="s">
        <v>47</v>
      </c>
      <c r="Q26" s="354" t="s">
        <v>47</v>
      </c>
      <c r="R26" s="355" t="s">
        <v>47</v>
      </c>
      <c r="S26" s="118">
        <f>IF($K$26="","",$K$26/$G$26*100)</f>
        <v>1.6975308641975309</v>
      </c>
      <c r="T26" s="1292">
        <f>IF($G$26="","",$L$26/$G$26*100)</f>
        <v>98.302469135802468</v>
      </c>
      <c r="U26" s="1017" t="s">
        <v>47</v>
      </c>
      <c r="V26" s="1017" t="s">
        <v>47</v>
      </c>
      <c r="W26" s="1017" t="s">
        <v>47</v>
      </c>
      <c r="X26" s="1017" t="s">
        <v>47</v>
      </c>
      <c r="Y26" s="1017" t="s">
        <v>47</v>
      </c>
      <c r="Z26" s="1018" t="s">
        <v>47</v>
      </c>
      <c r="AA26" s="1568" t="s">
        <v>66</v>
      </c>
      <c r="AB26" s="1094" t="s">
        <v>67</v>
      </c>
      <c r="AC26" s="314" t="str">
        <f t="shared" si="4"/>
        <v>○</v>
      </c>
      <c r="AD26" s="41">
        <v>62</v>
      </c>
      <c r="AE26" s="1050">
        <f t="shared" si="0"/>
        <v>9.5679012345679002</v>
      </c>
      <c r="AF26" s="41">
        <v>80</v>
      </c>
      <c r="AG26" s="1058">
        <f t="shared" si="1"/>
        <v>12.345679012345679</v>
      </c>
      <c r="AH26" s="41">
        <v>35</v>
      </c>
      <c r="AI26" s="1067">
        <f t="shared" si="2"/>
        <v>5.4012345679012341</v>
      </c>
      <c r="AJ26" s="285"/>
      <c r="AK26" s="286"/>
      <c r="AL26" s="286"/>
      <c r="AM26" s="286"/>
      <c r="AN26" s="286"/>
      <c r="AO26" s="102" t="str">
        <f t="shared" si="5"/>
        <v/>
      </c>
      <c r="AP26" s="102" t="str">
        <f t="shared" si="6"/>
        <v/>
      </c>
      <c r="AQ26" s="102" t="str">
        <f t="shared" si="7"/>
        <v/>
      </c>
      <c r="AR26" s="103" t="str">
        <f t="shared" si="8"/>
        <v/>
      </c>
      <c r="AS26" s="141">
        <v>628</v>
      </c>
      <c r="AT26" s="1472"/>
    </row>
    <row r="27" spans="1:48" s="55" customFormat="1">
      <c r="A27" s="1569"/>
      <c r="B27" s="1095" t="s">
        <v>68</v>
      </c>
      <c r="C27" s="356" t="str">
        <f t="shared" si="3"/>
        <v>×</v>
      </c>
      <c r="D27" s="352"/>
      <c r="E27" s="353"/>
      <c r="F27" s="58"/>
      <c r="G27" s="58"/>
      <c r="H27" s="59" t="str">
        <f>IF($G$27="","",$G$27/$F$27*100)</f>
        <v/>
      </c>
      <c r="I27" s="60"/>
      <c r="J27" s="62" t="str">
        <f>IF($I$27="","",$I$27/$G$27)</f>
        <v/>
      </c>
      <c r="K27" s="60"/>
      <c r="L27" s="63" t="str">
        <f>IF($G$27="","",$G$27-$K$27)</f>
        <v/>
      </c>
      <c r="M27" s="60"/>
      <c r="N27" s="60"/>
      <c r="O27" s="60"/>
      <c r="P27" s="60"/>
      <c r="Q27" s="60"/>
      <c r="R27" s="289"/>
      <c r="S27" s="61" t="str">
        <f>IF($K$27="","",$K$27/$G$27*100)</f>
        <v/>
      </c>
      <c r="T27" s="65" t="str">
        <f>IF($G$27="","",$L$27/$G$27*100)</f>
        <v/>
      </c>
      <c r="U27" s="122" t="str">
        <f>IF($G$27="","",$M$27/$G$27*100)</f>
        <v/>
      </c>
      <c r="V27" s="122" t="str">
        <f>IF($G$27="","",$N$27/$G$27*100)</f>
        <v/>
      </c>
      <c r="W27" s="122" t="str">
        <f>IF($G$27="","",$O$27/$G$27*100)</f>
        <v/>
      </c>
      <c r="X27" s="122" t="str">
        <f>IF($G$27="","",$P$27/$G$27*100)</f>
        <v/>
      </c>
      <c r="Y27" s="122" t="str">
        <f>IF($G$27="","",$Q$27/$G$27*100)</f>
        <v/>
      </c>
      <c r="Z27" s="123" t="str">
        <f>IF($G$27="","",$R$27/$G$27*100)</f>
        <v/>
      </c>
      <c r="AA27" s="1569"/>
      <c r="AB27" s="1095" t="s">
        <v>68</v>
      </c>
      <c r="AC27" s="290" t="str">
        <f t="shared" si="4"/>
        <v>×</v>
      </c>
      <c r="AD27" s="58"/>
      <c r="AE27" s="1048" t="str">
        <f t="shared" si="0"/>
        <v/>
      </c>
      <c r="AF27" s="58"/>
      <c r="AG27" s="1055" t="str">
        <f t="shared" si="1"/>
        <v/>
      </c>
      <c r="AH27" s="58"/>
      <c r="AI27" s="1068" t="str">
        <f t="shared" si="2"/>
        <v/>
      </c>
      <c r="AJ27" s="291"/>
      <c r="AK27" s="292"/>
      <c r="AL27" s="292"/>
      <c r="AM27" s="292"/>
      <c r="AN27" s="292"/>
      <c r="AO27" s="69" t="str">
        <f t="shared" si="5"/>
        <v/>
      </c>
      <c r="AP27" s="69" t="str">
        <f t="shared" si="6"/>
        <v/>
      </c>
      <c r="AQ27" s="69" t="str">
        <f t="shared" si="7"/>
        <v/>
      </c>
      <c r="AR27" s="70" t="str">
        <f t="shared" si="8"/>
        <v/>
      </c>
      <c r="AS27" s="124"/>
    </row>
    <row r="28" spans="1:48" s="55" customFormat="1">
      <c r="A28" s="1569"/>
      <c r="B28" s="1095" t="s">
        <v>69</v>
      </c>
      <c r="C28" s="356" t="str">
        <f t="shared" si="3"/>
        <v>×</v>
      </c>
      <c r="D28" s="357"/>
      <c r="E28" s="358"/>
      <c r="F28" s="58"/>
      <c r="G28" s="58"/>
      <c r="H28" s="59" t="str">
        <f>IF($G$28="","",$G$28/$F$28*100)</f>
        <v/>
      </c>
      <c r="I28" s="60"/>
      <c r="J28" s="62" t="str">
        <f>IF($I$28="","",$I$28/$G$28)</f>
        <v/>
      </c>
      <c r="K28" s="60"/>
      <c r="L28" s="63" t="str">
        <f>IF($G$28="","",$G$28-$K$28)</f>
        <v/>
      </c>
      <c r="M28" s="60"/>
      <c r="N28" s="60"/>
      <c r="O28" s="60"/>
      <c r="P28" s="60"/>
      <c r="Q28" s="60"/>
      <c r="R28" s="289"/>
      <c r="S28" s="61" t="str">
        <f>IF($K$28="","",$K$28/$G$28*100)</f>
        <v/>
      </c>
      <c r="T28" s="65" t="str">
        <f>IF($G$28="","",$L$28/$G$28*100)</f>
        <v/>
      </c>
      <c r="U28" s="65" t="str">
        <f>IF($G$28="","",$M$28/$G$28*100)</f>
        <v/>
      </c>
      <c r="V28" s="65" t="str">
        <f>IF($G$28="","",$N$28/$G$28*100)</f>
        <v/>
      </c>
      <c r="W28" s="65" t="str">
        <f>IF($G$28="","",$O$28/$G$28*100)</f>
        <v/>
      </c>
      <c r="X28" s="65" t="str">
        <f>IF($G$28="","",$P$28/$G$28*100)</f>
        <v/>
      </c>
      <c r="Y28" s="65" t="str">
        <f>IF($G$28="","",$Q$28/$G$28*100)</f>
        <v/>
      </c>
      <c r="Z28" s="66" t="str">
        <f>IF($G$28="","",$R$28/$G$28*100)</f>
        <v/>
      </c>
      <c r="AA28" s="1569"/>
      <c r="AB28" s="1095" t="s">
        <v>69</v>
      </c>
      <c r="AC28" s="290" t="str">
        <f t="shared" si="4"/>
        <v>×</v>
      </c>
      <c r="AD28" s="58"/>
      <c r="AE28" s="1048" t="str">
        <f t="shared" si="0"/>
        <v/>
      </c>
      <c r="AF28" s="58"/>
      <c r="AG28" s="1055" t="str">
        <f t="shared" si="1"/>
        <v/>
      </c>
      <c r="AH28" s="58"/>
      <c r="AI28" s="1068" t="str">
        <f t="shared" si="2"/>
        <v/>
      </c>
      <c r="AJ28" s="291"/>
      <c r="AK28" s="292"/>
      <c r="AL28" s="292"/>
      <c r="AM28" s="292"/>
      <c r="AN28" s="292"/>
      <c r="AO28" s="69" t="str">
        <f t="shared" si="5"/>
        <v/>
      </c>
      <c r="AP28" s="69" t="str">
        <f t="shared" si="6"/>
        <v/>
      </c>
      <c r="AQ28" s="69" t="str">
        <f t="shared" si="7"/>
        <v/>
      </c>
      <c r="AR28" s="70" t="str">
        <f t="shared" si="8"/>
        <v/>
      </c>
      <c r="AS28" s="124"/>
    </row>
    <row r="29" spans="1:48" s="55" customFormat="1">
      <c r="A29" s="1569"/>
      <c r="B29" s="1095" t="s">
        <v>70</v>
      </c>
      <c r="C29" s="359" t="str">
        <f t="shared" si="3"/>
        <v>×</v>
      </c>
      <c r="D29" s="357"/>
      <c r="E29" s="358"/>
      <c r="F29" s="58"/>
      <c r="G29" s="58"/>
      <c r="H29" s="59" t="str">
        <f>IF($G$29="","",$G$29/$F$29*100)</f>
        <v/>
      </c>
      <c r="I29" s="60"/>
      <c r="J29" s="62" t="str">
        <f>IF($I$29="","",$I$29/$G$29)</f>
        <v/>
      </c>
      <c r="K29" s="60"/>
      <c r="L29" s="63" t="str">
        <f>IF($G$29="","",$G$29-$K$29)</f>
        <v/>
      </c>
      <c r="M29" s="60"/>
      <c r="N29" s="60"/>
      <c r="O29" s="60"/>
      <c r="P29" s="60"/>
      <c r="Q29" s="60"/>
      <c r="R29" s="289"/>
      <c r="S29" s="61" t="str">
        <f>IF($K$29="","",$K$29/$G$29*100)</f>
        <v/>
      </c>
      <c r="T29" s="65" t="str">
        <f>IF($G$29="","",$L$29/$G$29*100)</f>
        <v/>
      </c>
      <c r="U29" s="65" t="str">
        <f>IF($G$29="","",$M$29/$G$29*100)</f>
        <v/>
      </c>
      <c r="V29" s="65" t="str">
        <f>IF($G$29="","",$N$29/$G$29*100)</f>
        <v/>
      </c>
      <c r="W29" s="65" t="str">
        <f>IF($G$29="","",$O$29/$G$29*100)</f>
        <v/>
      </c>
      <c r="X29" s="65" t="str">
        <f>IF($G$29="","",$P$29/$G$29*100)</f>
        <v/>
      </c>
      <c r="Y29" s="65" t="str">
        <f>IF($G$29="","",$Q$29/$G$29*100)</f>
        <v/>
      </c>
      <c r="Z29" s="66" t="str">
        <f>IF($G$29="","",$R$29/$G$29*100)</f>
        <v/>
      </c>
      <c r="AA29" s="1569"/>
      <c r="AB29" s="1095" t="s">
        <v>70</v>
      </c>
      <c r="AC29" s="360" t="str">
        <f t="shared" si="4"/>
        <v>×</v>
      </c>
      <c r="AD29" s="58"/>
      <c r="AE29" s="1048" t="str">
        <f t="shared" si="0"/>
        <v/>
      </c>
      <c r="AF29" s="58"/>
      <c r="AG29" s="1055" t="str">
        <f t="shared" si="1"/>
        <v/>
      </c>
      <c r="AH29" s="58"/>
      <c r="AI29" s="1068" t="str">
        <f t="shared" si="2"/>
        <v/>
      </c>
      <c r="AJ29" s="291"/>
      <c r="AK29" s="292"/>
      <c r="AL29" s="292"/>
      <c r="AM29" s="292"/>
      <c r="AN29" s="292"/>
      <c r="AO29" s="69" t="str">
        <f t="shared" si="5"/>
        <v/>
      </c>
      <c r="AP29" s="69" t="str">
        <f t="shared" si="6"/>
        <v/>
      </c>
      <c r="AQ29" s="69" t="str">
        <f t="shared" si="7"/>
        <v/>
      </c>
      <c r="AR29" s="70" t="str">
        <f t="shared" si="8"/>
        <v/>
      </c>
      <c r="AS29" s="124"/>
    </row>
    <row r="30" spans="1:48" s="55" customFormat="1">
      <c r="A30" s="1569"/>
      <c r="B30" s="1095" t="s">
        <v>71</v>
      </c>
      <c r="C30" s="356" t="str">
        <f t="shared" si="3"/>
        <v>×</v>
      </c>
      <c r="D30" s="352"/>
      <c r="E30" s="353"/>
      <c r="F30" s="58"/>
      <c r="G30" s="58"/>
      <c r="H30" s="59" t="str">
        <f>IF($G$30="","",$G$30/$F$30*100)</f>
        <v/>
      </c>
      <c r="I30" s="60"/>
      <c r="J30" s="62" t="str">
        <f>IF($I$30="","",$I$30/$G$30)</f>
        <v/>
      </c>
      <c r="K30" s="60"/>
      <c r="L30" s="63" t="str">
        <f>IF($G$30="","",$G$30-$K$30)</f>
        <v/>
      </c>
      <c r="M30" s="60"/>
      <c r="N30" s="60"/>
      <c r="O30" s="60"/>
      <c r="P30" s="60"/>
      <c r="Q30" s="60"/>
      <c r="R30" s="289"/>
      <c r="S30" s="61" t="str">
        <f>IF($K$30="","",$K$30/$G$30*100)</f>
        <v/>
      </c>
      <c r="T30" s="65" t="str">
        <f>IF($G$30="","",$L$30/$G$30*100)</f>
        <v/>
      </c>
      <c r="U30" s="65" t="str">
        <f>IF($G$30="","",$M$30/$G$30*100)</f>
        <v/>
      </c>
      <c r="V30" s="65" t="str">
        <f>IF($G$30="","",$N$30/$G$30*100)</f>
        <v/>
      </c>
      <c r="W30" s="65" t="str">
        <f>IF($G$30="","",$O$30/$G$30*100)</f>
        <v/>
      </c>
      <c r="X30" s="65" t="str">
        <f>IF($G$30="","",$P$30/$G$30*100)</f>
        <v/>
      </c>
      <c r="Y30" s="65" t="str">
        <f>IF($G$30="","",$Q$30/$G$30*100)</f>
        <v/>
      </c>
      <c r="Z30" s="66" t="str">
        <f>IF($G$30="","",$R$30/$G$30*100)</f>
        <v/>
      </c>
      <c r="AA30" s="1569"/>
      <c r="AB30" s="1095" t="s">
        <v>71</v>
      </c>
      <c r="AC30" s="290" t="str">
        <f t="shared" si="4"/>
        <v>×</v>
      </c>
      <c r="AD30" s="58"/>
      <c r="AE30" s="1048" t="str">
        <f t="shared" si="0"/>
        <v/>
      </c>
      <c r="AF30" s="58"/>
      <c r="AG30" s="1055" t="str">
        <f t="shared" si="1"/>
        <v/>
      </c>
      <c r="AH30" s="58"/>
      <c r="AI30" s="1068" t="str">
        <f t="shared" si="2"/>
        <v/>
      </c>
      <c r="AJ30" s="291"/>
      <c r="AK30" s="292"/>
      <c r="AL30" s="292"/>
      <c r="AM30" s="292"/>
      <c r="AN30" s="292"/>
      <c r="AO30" s="69" t="str">
        <f t="shared" si="5"/>
        <v/>
      </c>
      <c r="AP30" s="69" t="str">
        <f t="shared" si="6"/>
        <v/>
      </c>
      <c r="AQ30" s="69" t="str">
        <f t="shared" si="7"/>
        <v/>
      </c>
      <c r="AR30" s="70" t="str">
        <f t="shared" si="8"/>
        <v/>
      </c>
      <c r="AS30" s="124"/>
    </row>
    <row r="31" spans="1:48" s="55" customFormat="1">
      <c r="A31" s="1569"/>
      <c r="B31" s="1095" t="s">
        <v>72</v>
      </c>
      <c r="C31" s="356" t="str">
        <f t="shared" si="3"/>
        <v>×</v>
      </c>
      <c r="D31" s="357"/>
      <c r="E31" s="358"/>
      <c r="F31" s="58"/>
      <c r="G31" s="58"/>
      <c r="H31" s="59" t="str">
        <f>IF($G$31="","",$G$31/$F$31*100)</f>
        <v/>
      </c>
      <c r="I31" s="60"/>
      <c r="J31" s="62" t="str">
        <f>IF($I$31="","",$I$31/$G$31)</f>
        <v/>
      </c>
      <c r="K31" s="60"/>
      <c r="L31" s="63" t="str">
        <f>IF($G$31="","",$G$31-$K$31)</f>
        <v/>
      </c>
      <c r="M31" s="60"/>
      <c r="N31" s="60"/>
      <c r="O31" s="60"/>
      <c r="P31" s="60"/>
      <c r="Q31" s="60"/>
      <c r="R31" s="289"/>
      <c r="S31" s="61" t="str">
        <f>IF($K$31="","",$K$31/$G$31*100)</f>
        <v/>
      </c>
      <c r="T31" s="65" t="str">
        <f>IF($G$31="","",$L$31/$G$31*100)</f>
        <v/>
      </c>
      <c r="U31" s="65" t="str">
        <f>IF($G$31="","",$M$31/$G$31*100)</f>
        <v/>
      </c>
      <c r="V31" s="65" t="str">
        <f>IF($G$31="","",$N$31/$G$31*100)</f>
        <v/>
      </c>
      <c r="W31" s="65" t="str">
        <f>IF($G$31="","",$O$31/$G$31*100)</f>
        <v/>
      </c>
      <c r="X31" s="65" t="str">
        <f>IF($G$31="","",$P$31/$G$31*100)</f>
        <v/>
      </c>
      <c r="Y31" s="65" t="str">
        <f>IF($G$31="","",$Q$31/$G$31*100)</f>
        <v/>
      </c>
      <c r="Z31" s="66" t="str">
        <f>IF($G$31="","",$R$31/$G$31*100)</f>
        <v/>
      </c>
      <c r="AA31" s="1569"/>
      <c r="AB31" s="1095" t="s">
        <v>72</v>
      </c>
      <c r="AC31" s="290" t="str">
        <f t="shared" si="4"/>
        <v>×</v>
      </c>
      <c r="AD31" s="58"/>
      <c r="AE31" s="1048" t="str">
        <f t="shared" si="0"/>
        <v/>
      </c>
      <c r="AF31" s="58"/>
      <c r="AG31" s="1055" t="str">
        <f t="shared" si="1"/>
        <v/>
      </c>
      <c r="AH31" s="58"/>
      <c r="AI31" s="1068" t="str">
        <f t="shared" si="2"/>
        <v/>
      </c>
      <c r="AJ31" s="291"/>
      <c r="AK31" s="292"/>
      <c r="AL31" s="292"/>
      <c r="AM31" s="292"/>
      <c r="AN31" s="292"/>
      <c r="AO31" s="69" t="str">
        <f t="shared" si="5"/>
        <v/>
      </c>
      <c r="AP31" s="69" t="str">
        <f t="shared" si="6"/>
        <v/>
      </c>
      <c r="AQ31" s="69" t="str">
        <f t="shared" si="7"/>
        <v/>
      </c>
      <c r="AR31" s="70" t="str">
        <f t="shared" si="8"/>
        <v/>
      </c>
      <c r="AS31" s="124"/>
    </row>
    <row r="32" spans="1:48" s="55" customFormat="1">
      <c r="A32" s="1569"/>
      <c r="B32" s="1095" t="s">
        <v>73</v>
      </c>
      <c r="C32" s="356" t="str">
        <f t="shared" si="3"/>
        <v>○</v>
      </c>
      <c r="D32" s="352" t="s">
        <v>139</v>
      </c>
      <c r="E32" s="353" t="s">
        <v>127</v>
      </c>
      <c r="F32" s="58">
        <v>95</v>
      </c>
      <c r="G32" s="58">
        <v>92</v>
      </c>
      <c r="H32" s="59">
        <f>IF($G$32="","",$G$32/$F$32*100)</f>
        <v>96.84210526315789</v>
      </c>
      <c r="I32" s="60">
        <v>13</v>
      </c>
      <c r="J32" s="62">
        <f>IF($I$32="","",$I$32/$G$32)</f>
        <v>0.14130434782608695</v>
      </c>
      <c r="K32" s="60">
        <v>6</v>
      </c>
      <c r="L32" s="63">
        <f>IF($G$32="","",$G$32-$K$32)</f>
        <v>86</v>
      </c>
      <c r="M32" s="60">
        <v>4</v>
      </c>
      <c r="N32" s="60">
        <v>0</v>
      </c>
      <c r="O32" s="60">
        <v>0</v>
      </c>
      <c r="P32" s="60">
        <v>1</v>
      </c>
      <c r="Q32" s="60">
        <v>1</v>
      </c>
      <c r="R32" s="289">
        <v>0</v>
      </c>
      <c r="S32" s="61">
        <f>IF($K$32="","",$K$32/$G$32*100)</f>
        <v>6.5217391304347823</v>
      </c>
      <c r="T32" s="65">
        <f>IF($G$32="","",$L$32/$G$32*100)</f>
        <v>93.478260869565219</v>
      </c>
      <c r="U32" s="65">
        <f>IF($G$32="","",$M$32/$G$32*100)</f>
        <v>4.3478260869565215</v>
      </c>
      <c r="V32" s="65">
        <f>IF($G$32="","",$N$32/$G$32*100)</f>
        <v>0</v>
      </c>
      <c r="W32" s="65">
        <f>IF($G$32="","",$O$32/$G$32*100)</f>
        <v>0</v>
      </c>
      <c r="X32" s="65">
        <f>IF($G$32="","",$P$32/$G$32*100)</f>
        <v>1.0869565217391304</v>
      </c>
      <c r="Y32" s="65">
        <f>IF($G$32="","",$Q$32/$G$32*100)</f>
        <v>1.0869565217391304</v>
      </c>
      <c r="Z32" s="66">
        <f>IF($G$32="","",$R$32/$G$32*100)</f>
        <v>0</v>
      </c>
      <c r="AA32" s="1569"/>
      <c r="AB32" s="1095" t="s">
        <v>73</v>
      </c>
      <c r="AC32" s="290" t="str">
        <f t="shared" si="4"/>
        <v>○</v>
      </c>
      <c r="AD32" s="58">
        <v>12</v>
      </c>
      <c r="AE32" s="1048">
        <f t="shared" si="0"/>
        <v>13.043478260869565</v>
      </c>
      <c r="AF32" s="58">
        <v>21</v>
      </c>
      <c r="AG32" s="1055">
        <f t="shared" si="1"/>
        <v>22.826086956521738</v>
      </c>
      <c r="AH32" s="58">
        <v>12</v>
      </c>
      <c r="AI32" s="1068">
        <f t="shared" si="2"/>
        <v>13.043478260869565</v>
      </c>
      <c r="AJ32" s="291">
        <v>30</v>
      </c>
      <c r="AK32" s="292">
        <v>53</v>
      </c>
      <c r="AL32" s="292">
        <v>9</v>
      </c>
      <c r="AM32" s="292">
        <v>0</v>
      </c>
      <c r="AN32" s="292">
        <v>92</v>
      </c>
      <c r="AO32" s="69">
        <f t="shared" si="5"/>
        <v>32.608695652173914</v>
      </c>
      <c r="AP32" s="69">
        <f t="shared" si="6"/>
        <v>57.608695652173914</v>
      </c>
      <c r="AQ32" s="69">
        <f t="shared" si="7"/>
        <v>9.7826086956521738</v>
      </c>
      <c r="AR32" s="70">
        <f t="shared" si="8"/>
        <v>0</v>
      </c>
      <c r="AS32" s="124"/>
    </row>
    <row r="33" spans="1:48" s="55" customFormat="1">
      <c r="A33" s="1569"/>
      <c r="B33" s="1095" t="s">
        <v>74</v>
      </c>
      <c r="C33" s="361" t="str">
        <f t="shared" si="3"/>
        <v>×</v>
      </c>
      <c r="D33" s="357"/>
      <c r="E33" s="358"/>
      <c r="F33" s="58"/>
      <c r="G33" s="58"/>
      <c r="H33" s="59" t="str">
        <f>IF($G$33="","",$G$33/$F$33*100)</f>
        <v/>
      </c>
      <c r="I33" s="60"/>
      <c r="J33" s="62" t="str">
        <f>IF($I$33="","",$I$33/$G$33)</f>
        <v/>
      </c>
      <c r="K33" s="60"/>
      <c r="L33" s="63" t="str">
        <f>IF($G$33="","",$G$33-$K$33)</f>
        <v/>
      </c>
      <c r="M33" s="60"/>
      <c r="N33" s="60"/>
      <c r="O33" s="60"/>
      <c r="P33" s="60"/>
      <c r="Q33" s="60"/>
      <c r="R33" s="289"/>
      <c r="S33" s="61" t="str">
        <f>IF($K$33="","",$K$33/$G$33*100)</f>
        <v/>
      </c>
      <c r="T33" s="65" t="str">
        <f>IF($G$33="","",$L$33/$G$33*100)</f>
        <v/>
      </c>
      <c r="U33" s="65" t="str">
        <f>IF($G$33="","",$M$33/$G$33*100)</f>
        <v/>
      </c>
      <c r="V33" s="65" t="str">
        <f>IF($G$33="","",$N$33/$G$33*100)</f>
        <v/>
      </c>
      <c r="W33" s="65" t="str">
        <f>IF($G$33="","",$O$33/$G$33*100)</f>
        <v/>
      </c>
      <c r="X33" s="65" t="str">
        <f>IF($G$33="","",$P$33/$G$33*100)</f>
        <v/>
      </c>
      <c r="Y33" s="65" t="str">
        <f>IF($G$33="","",$Q$33/$G$33*100)</f>
        <v/>
      </c>
      <c r="Z33" s="66" t="str">
        <f>IF($G$33="","",$R$33/$G$33*100)</f>
        <v/>
      </c>
      <c r="AA33" s="1569"/>
      <c r="AB33" s="1095" t="s">
        <v>74</v>
      </c>
      <c r="AC33" s="362" t="str">
        <f t="shared" si="4"/>
        <v>×</v>
      </c>
      <c r="AD33" s="58"/>
      <c r="AE33" s="1048" t="str">
        <f t="shared" si="0"/>
        <v/>
      </c>
      <c r="AF33" s="58"/>
      <c r="AG33" s="1055" t="str">
        <f t="shared" si="1"/>
        <v/>
      </c>
      <c r="AH33" s="58"/>
      <c r="AI33" s="1068" t="str">
        <f t="shared" si="2"/>
        <v/>
      </c>
      <c r="AJ33" s="291"/>
      <c r="AK33" s="292"/>
      <c r="AL33" s="292"/>
      <c r="AM33" s="292"/>
      <c r="AN33" s="292"/>
      <c r="AO33" s="69" t="str">
        <f t="shared" si="5"/>
        <v/>
      </c>
      <c r="AP33" s="69" t="str">
        <f t="shared" si="6"/>
        <v/>
      </c>
      <c r="AQ33" s="69" t="str">
        <f t="shared" si="7"/>
        <v/>
      </c>
      <c r="AR33" s="70" t="str">
        <f t="shared" si="8"/>
        <v/>
      </c>
      <c r="AS33" s="124"/>
    </row>
    <row r="34" spans="1:48" s="55" customFormat="1" ht="15.65" thickBot="1">
      <c r="A34" s="1570"/>
      <c r="B34" s="1096" t="s">
        <v>75</v>
      </c>
      <c r="C34" s="351" t="str">
        <f t="shared" si="3"/>
        <v>○</v>
      </c>
      <c r="D34" s="335" t="s">
        <v>140</v>
      </c>
      <c r="E34" s="353" t="s">
        <v>127</v>
      </c>
      <c r="F34" s="89">
        <v>19</v>
      </c>
      <c r="G34" s="89">
        <v>15</v>
      </c>
      <c r="H34" s="90">
        <f>IF($G$34="","",$G$34/$F$34*100)</f>
        <v>78.94736842105263</v>
      </c>
      <c r="I34" s="91">
        <v>2</v>
      </c>
      <c r="J34" s="93">
        <f>IF($I$34="","",$I$34/$G$34)</f>
        <v>0.13333333333333333</v>
      </c>
      <c r="K34" s="91">
        <v>1</v>
      </c>
      <c r="L34" s="94">
        <f>IF($G$34="","",$G$34-$K$34)</f>
        <v>14</v>
      </c>
      <c r="M34" s="91">
        <v>0</v>
      </c>
      <c r="N34" s="91">
        <v>1</v>
      </c>
      <c r="O34" s="91">
        <v>0</v>
      </c>
      <c r="P34" s="91">
        <v>0</v>
      </c>
      <c r="Q34" s="91">
        <v>0</v>
      </c>
      <c r="R34" s="306">
        <v>0</v>
      </c>
      <c r="S34" s="92">
        <f>IF($K$34="","",$K$34/$G$34*100)</f>
        <v>6.666666666666667</v>
      </c>
      <c r="T34" s="95">
        <f>IF($G$34="","",$L$34/$G$34*100)</f>
        <v>93.333333333333329</v>
      </c>
      <c r="U34" s="95">
        <f>IF($G$34="","",$M$34/$G$34*100)</f>
        <v>0</v>
      </c>
      <c r="V34" s="95">
        <f>IF($G$34="","",$N$34/$G$34*100)</f>
        <v>6.666666666666667</v>
      </c>
      <c r="W34" s="95">
        <f>IF($G$34="","",$O$34/$G$34*100)</f>
        <v>0</v>
      </c>
      <c r="X34" s="95">
        <f>IF($G$34="","",$P$34/$G$34*100)</f>
        <v>0</v>
      </c>
      <c r="Y34" s="95">
        <f>IF($G$34="","",$Q$34/$G$34*100)</f>
        <v>0</v>
      </c>
      <c r="Z34" s="96">
        <f>IF($G$34="","",$R$34/$G$34*100)</f>
        <v>0</v>
      </c>
      <c r="AA34" s="1570"/>
      <c r="AB34" s="1096" t="s">
        <v>75</v>
      </c>
      <c r="AC34" s="314" t="str">
        <f t="shared" si="4"/>
        <v>○</v>
      </c>
      <c r="AD34" s="89">
        <v>2</v>
      </c>
      <c r="AE34" s="1049">
        <f t="shared" si="0"/>
        <v>13.333333333333334</v>
      </c>
      <c r="AF34" s="89">
        <v>2</v>
      </c>
      <c r="AG34" s="1057">
        <f t="shared" si="1"/>
        <v>13.333333333333334</v>
      </c>
      <c r="AH34" s="89">
        <v>2</v>
      </c>
      <c r="AI34" s="1066">
        <f t="shared" si="2"/>
        <v>13.333333333333334</v>
      </c>
      <c r="AJ34" s="308">
        <v>2</v>
      </c>
      <c r="AK34" s="309">
        <v>7</v>
      </c>
      <c r="AL34" s="309">
        <v>6</v>
      </c>
      <c r="AM34" s="309">
        <v>0</v>
      </c>
      <c r="AN34" s="309">
        <v>15</v>
      </c>
      <c r="AO34" s="98">
        <f t="shared" si="5"/>
        <v>13.333333333333334</v>
      </c>
      <c r="AP34" s="98">
        <f t="shared" si="6"/>
        <v>46.666666666666664</v>
      </c>
      <c r="AQ34" s="98">
        <f t="shared" si="7"/>
        <v>40</v>
      </c>
      <c r="AR34" s="99">
        <f t="shared" si="8"/>
        <v>0</v>
      </c>
      <c r="AS34" s="142">
        <v>14</v>
      </c>
    </row>
    <row r="35" spans="1:48" s="55" customFormat="1">
      <c r="A35" s="1555" t="s">
        <v>76</v>
      </c>
      <c r="B35" s="1092" t="s">
        <v>77</v>
      </c>
      <c r="C35" s="363" t="str">
        <f t="shared" si="3"/>
        <v>×</v>
      </c>
      <c r="D35" s="364"/>
      <c r="E35" s="365"/>
      <c r="F35" s="119"/>
      <c r="G35" s="119"/>
      <c r="H35" s="117" t="str">
        <f>IF($G$35="","",$G$35/$F$35*100)</f>
        <v/>
      </c>
      <c r="I35" s="116"/>
      <c r="J35" s="120" t="str">
        <f>IF($I$35="","",$I$35/$G$35)</f>
        <v/>
      </c>
      <c r="K35" s="116"/>
      <c r="L35" s="121" t="str">
        <f>IF($G$35="","",$G$35-$K$35)</f>
        <v/>
      </c>
      <c r="M35" s="116"/>
      <c r="N35" s="116"/>
      <c r="O35" s="116"/>
      <c r="P35" s="116"/>
      <c r="Q35" s="116"/>
      <c r="R35" s="331"/>
      <c r="S35" s="118" t="str">
        <f>IF($K$35="","",$K$35/$G$35*100)</f>
        <v/>
      </c>
      <c r="T35" s="122" t="str">
        <f>IF($G$35="","",$L$35/$G$35*100)</f>
        <v/>
      </c>
      <c r="U35" s="122" t="str">
        <f>IF($G$35="","",$M$35/$G$35*100)</f>
        <v/>
      </c>
      <c r="V35" s="122" t="str">
        <f>IF($G$35="","",$N$35/$G$35*100)</f>
        <v/>
      </c>
      <c r="W35" s="122" t="str">
        <f>IF($G$35="","",$O$35/$G$35*100)</f>
        <v/>
      </c>
      <c r="X35" s="122" t="str">
        <f>IF($G$35="","",$P$35/$G$35*100)</f>
        <v/>
      </c>
      <c r="Y35" s="122" t="str">
        <f>IF($G$35="","",$Q$35/$G$35*100)</f>
        <v/>
      </c>
      <c r="Z35" s="123" t="str">
        <f>IF($G$35="","",$R$35/$G$35*100)</f>
        <v/>
      </c>
      <c r="AA35" s="1555" t="s">
        <v>76</v>
      </c>
      <c r="AB35" s="1092" t="s">
        <v>77</v>
      </c>
      <c r="AC35" s="366" t="str">
        <f t="shared" si="4"/>
        <v>×</v>
      </c>
      <c r="AD35" s="41"/>
      <c r="AE35" s="1050" t="str">
        <f t="shared" si="0"/>
        <v/>
      </c>
      <c r="AF35" s="41"/>
      <c r="AG35" s="1058" t="str">
        <f t="shared" si="1"/>
        <v/>
      </c>
      <c r="AH35" s="41"/>
      <c r="AI35" s="1067" t="str">
        <f t="shared" si="2"/>
        <v/>
      </c>
      <c r="AJ35" s="285"/>
      <c r="AK35" s="286"/>
      <c r="AL35" s="286"/>
      <c r="AM35" s="286"/>
      <c r="AN35" s="286"/>
      <c r="AO35" s="102" t="str">
        <f t="shared" si="5"/>
        <v/>
      </c>
      <c r="AP35" s="102" t="str">
        <f t="shared" si="6"/>
        <v/>
      </c>
      <c r="AQ35" s="102" t="str">
        <f t="shared" si="7"/>
        <v/>
      </c>
      <c r="AR35" s="103" t="str">
        <f t="shared" si="8"/>
        <v/>
      </c>
      <c r="AS35" s="146"/>
    </row>
    <row r="36" spans="1:48" s="55" customFormat="1">
      <c r="A36" s="1556"/>
      <c r="B36" s="1090" t="s">
        <v>78</v>
      </c>
      <c r="C36" s="315" t="str">
        <f t="shared" si="3"/>
        <v>○</v>
      </c>
      <c r="D36" s="333" t="s">
        <v>141</v>
      </c>
      <c r="E36" s="334" t="s">
        <v>127</v>
      </c>
      <c r="F36" s="58">
        <v>598</v>
      </c>
      <c r="G36" s="58">
        <v>483</v>
      </c>
      <c r="H36" s="59">
        <f>IF($G$36="","",$G$36/$F$36*100)</f>
        <v>80.769230769230774</v>
      </c>
      <c r="I36" s="60">
        <v>15</v>
      </c>
      <c r="J36" s="62">
        <f>IF($I$36="","",$I$36/$G$36)</f>
        <v>3.1055900621118012E-2</v>
      </c>
      <c r="K36" s="60">
        <v>6</v>
      </c>
      <c r="L36" s="63">
        <f>IF($G$36="","",$G$36-$K$36)</f>
        <v>477</v>
      </c>
      <c r="M36" s="60">
        <v>3</v>
      </c>
      <c r="N36" s="60">
        <v>0</v>
      </c>
      <c r="O36" s="60">
        <v>0</v>
      </c>
      <c r="P36" s="60">
        <v>3</v>
      </c>
      <c r="Q36" s="60">
        <v>0</v>
      </c>
      <c r="R36" s="289">
        <v>0</v>
      </c>
      <c r="S36" s="61">
        <f>IF($K$36="","",$K$36/$G$36*100)</f>
        <v>1.2422360248447204</v>
      </c>
      <c r="T36" s="65">
        <f>IF($G$36="","",$L$36/$G$36*100)</f>
        <v>98.757763975155271</v>
      </c>
      <c r="U36" s="65">
        <f>IF($G$36="","",$M$36/$G$36*100)</f>
        <v>0.6211180124223602</v>
      </c>
      <c r="V36" s="65">
        <f>IF($G$36="","",$N$36/$G$36*100)</f>
        <v>0</v>
      </c>
      <c r="W36" s="65">
        <f>IF($G$36="","",$O$36/$G$36*100)</f>
        <v>0</v>
      </c>
      <c r="X36" s="65">
        <f>IF($G$36="","",$P$36/$G$36*100)</f>
        <v>0.6211180124223602</v>
      </c>
      <c r="Y36" s="65">
        <f>IF($G$36="","",$Q$36/$G$36*100)</f>
        <v>0</v>
      </c>
      <c r="Z36" s="66">
        <f>IF($G$36="","",$R$36/$G$36*100)</f>
        <v>0</v>
      </c>
      <c r="AA36" s="1556"/>
      <c r="AB36" s="1090" t="s">
        <v>78</v>
      </c>
      <c r="AC36" s="290" t="str">
        <f t="shared" si="4"/>
        <v>○</v>
      </c>
      <c r="AD36" s="58">
        <v>20</v>
      </c>
      <c r="AE36" s="1048">
        <f t="shared" si="0"/>
        <v>4.1407867494824018</v>
      </c>
      <c r="AF36" s="58">
        <v>76</v>
      </c>
      <c r="AG36" s="1055">
        <f t="shared" si="1"/>
        <v>15.734989648033126</v>
      </c>
      <c r="AH36" s="58">
        <v>27</v>
      </c>
      <c r="AI36" s="1068">
        <f t="shared" si="2"/>
        <v>5.5900621118012426</v>
      </c>
      <c r="AJ36" s="291"/>
      <c r="AK36" s="292"/>
      <c r="AL36" s="292"/>
      <c r="AM36" s="292"/>
      <c r="AN36" s="292"/>
      <c r="AO36" s="69" t="str">
        <f t="shared" si="5"/>
        <v/>
      </c>
      <c r="AP36" s="69" t="str">
        <f t="shared" si="6"/>
        <v/>
      </c>
      <c r="AQ36" s="69" t="str">
        <f t="shared" si="7"/>
        <v/>
      </c>
      <c r="AR36" s="70" t="str">
        <f t="shared" si="8"/>
        <v/>
      </c>
      <c r="AS36" s="124">
        <v>443</v>
      </c>
    </row>
    <row r="37" spans="1:48" s="55" customFormat="1">
      <c r="A37" s="1556"/>
      <c r="B37" s="1090" t="s">
        <v>79</v>
      </c>
      <c r="C37" s="315" t="str">
        <f t="shared" si="3"/>
        <v>○</v>
      </c>
      <c r="D37" s="293" t="s">
        <v>142</v>
      </c>
      <c r="E37" s="294" t="s">
        <v>127</v>
      </c>
      <c r="F37" s="58">
        <v>494</v>
      </c>
      <c r="G37" s="58">
        <v>467</v>
      </c>
      <c r="H37" s="59">
        <f>IF($G$37="","",$G$37/$F$37*100)</f>
        <v>94.534412955465584</v>
      </c>
      <c r="I37" s="367" t="s">
        <v>47</v>
      </c>
      <c r="J37" s="1020" t="s">
        <v>47</v>
      </c>
      <c r="K37" s="367" t="s">
        <v>47</v>
      </c>
      <c r="L37" s="1021" t="s">
        <v>47</v>
      </c>
      <c r="M37" s="367" t="s">
        <v>47</v>
      </c>
      <c r="N37" s="367" t="s">
        <v>47</v>
      </c>
      <c r="O37" s="367" t="s">
        <v>47</v>
      </c>
      <c r="P37" s="367" t="s">
        <v>47</v>
      </c>
      <c r="Q37" s="367" t="s">
        <v>47</v>
      </c>
      <c r="R37" s="368" t="s">
        <v>47</v>
      </c>
      <c r="S37" s="1019" t="s">
        <v>47</v>
      </c>
      <c r="T37" s="1022" t="s">
        <v>47</v>
      </c>
      <c r="U37" s="1022" t="s">
        <v>47</v>
      </c>
      <c r="V37" s="1022" t="s">
        <v>47</v>
      </c>
      <c r="W37" s="1022" t="s">
        <v>47</v>
      </c>
      <c r="X37" s="1022" t="s">
        <v>47</v>
      </c>
      <c r="Y37" s="1022" t="s">
        <v>47</v>
      </c>
      <c r="Z37" s="1023" t="s">
        <v>47</v>
      </c>
      <c r="AA37" s="1556"/>
      <c r="AB37" s="1090" t="s">
        <v>79</v>
      </c>
      <c r="AC37" s="290" t="str">
        <f t="shared" si="4"/>
        <v>○</v>
      </c>
      <c r="AD37" s="58">
        <v>62</v>
      </c>
      <c r="AE37" s="1048">
        <f t="shared" si="0"/>
        <v>13.276231263383298</v>
      </c>
      <c r="AF37" s="58">
        <v>78</v>
      </c>
      <c r="AG37" s="1055">
        <f t="shared" si="1"/>
        <v>16.702355460385441</v>
      </c>
      <c r="AH37" s="58">
        <v>17</v>
      </c>
      <c r="AI37" s="1068">
        <f t="shared" si="2"/>
        <v>3.6402569593147751</v>
      </c>
      <c r="AJ37" s="291"/>
      <c r="AK37" s="292"/>
      <c r="AL37" s="292"/>
      <c r="AM37" s="292"/>
      <c r="AN37" s="292"/>
      <c r="AO37" s="69" t="str">
        <f t="shared" si="5"/>
        <v/>
      </c>
      <c r="AP37" s="69" t="str">
        <f t="shared" si="6"/>
        <v/>
      </c>
      <c r="AQ37" s="69" t="str">
        <f t="shared" si="7"/>
        <v/>
      </c>
      <c r="AR37" s="70" t="str">
        <f t="shared" si="8"/>
        <v/>
      </c>
      <c r="AS37" s="124">
        <v>446</v>
      </c>
    </row>
    <row r="38" spans="1:48" s="55" customFormat="1">
      <c r="A38" s="1556"/>
      <c r="B38" s="1090" t="s">
        <v>80</v>
      </c>
      <c r="C38" s="295" t="str">
        <f t="shared" si="3"/>
        <v>×</v>
      </c>
      <c r="D38" s="357"/>
      <c r="E38" s="369"/>
      <c r="F38" s="58"/>
      <c r="G38" s="58"/>
      <c r="H38" s="59" t="str">
        <f>IF($G$38="","",$G$38/$F$38*100)</f>
        <v/>
      </c>
      <c r="I38" s="60"/>
      <c r="J38" s="62" t="str">
        <f>IF($I$38="","",$I$38/$G$38)</f>
        <v/>
      </c>
      <c r="K38" s="60"/>
      <c r="L38" s="63" t="str">
        <f>IF($G$38="","",$G$38-$K$38)</f>
        <v/>
      </c>
      <c r="M38" s="60"/>
      <c r="N38" s="60"/>
      <c r="O38" s="60"/>
      <c r="P38" s="60"/>
      <c r="Q38" s="60"/>
      <c r="R38" s="289"/>
      <c r="S38" s="61" t="str">
        <f>IF($K$38="","",$K$38/$G$38*100)</f>
        <v/>
      </c>
      <c r="T38" s="65" t="str">
        <f>IF($G$38="","",$L$38/$G$38*100)</f>
        <v/>
      </c>
      <c r="U38" s="65" t="str">
        <f>IF($G$38="","",$M$38/$G$38*100)</f>
        <v/>
      </c>
      <c r="V38" s="65" t="str">
        <f>IF($G$38="","",$N$38/$G$38*100)</f>
        <v/>
      </c>
      <c r="W38" s="65" t="str">
        <f>IF($G$38="","",$O$38/$G$38*100)</f>
        <v/>
      </c>
      <c r="X38" s="65" t="str">
        <f>IF($G$38="","",$P$38/$G$38*100)</f>
        <v/>
      </c>
      <c r="Y38" s="65" t="str">
        <f>IF($G$38="","",$Q$38/$G$38*100)</f>
        <v/>
      </c>
      <c r="Z38" s="66" t="str">
        <f>IF($G$38="","",$R$38/$G$38*100)</f>
        <v/>
      </c>
      <c r="AA38" s="1556"/>
      <c r="AB38" s="1090" t="s">
        <v>80</v>
      </c>
      <c r="AC38" s="298" t="str">
        <f t="shared" si="4"/>
        <v>×</v>
      </c>
      <c r="AD38" s="58"/>
      <c r="AE38" s="1048" t="str">
        <f t="shared" si="0"/>
        <v/>
      </c>
      <c r="AF38" s="58"/>
      <c r="AG38" s="1055" t="str">
        <f t="shared" si="1"/>
        <v/>
      </c>
      <c r="AH38" s="58"/>
      <c r="AI38" s="1068" t="str">
        <f t="shared" si="2"/>
        <v/>
      </c>
      <c r="AJ38" s="291"/>
      <c r="AK38" s="292"/>
      <c r="AL38" s="292"/>
      <c r="AM38" s="292"/>
      <c r="AN38" s="292"/>
      <c r="AO38" s="69" t="str">
        <f t="shared" si="5"/>
        <v/>
      </c>
      <c r="AP38" s="69" t="str">
        <f t="shared" si="6"/>
        <v/>
      </c>
      <c r="AQ38" s="69" t="str">
        <f t="shared" si="7"/>
        <v/>
      </c>
      <c r="AR38" s="70" t="str">
        <f t="shared" si="8"/>
        <v/>
      </c>
      <c r="AS38" s="124"/>
    </row>
    <row r="39" spans="1:48" s="55" customFormat="1">
      <c r="A39" s="1556"/>
      <c r="B39" s="1090" t="s">
        <v>82</v>
      </c>
      <c r="C39" s="295" t="str">
        <f t="shared" si="3"/>
        <v>×</v>
      </c>
      <c r="D39" s="357"/>
      <c r="E39" s="369"/>
      <c r="F39" s="58"/>
      <c r="G39" s="58"/>
      <c r="H39" s="59" t="str">
        <f>IF($G$39="","",$G$39/$F$39*100)</f>
        <v/>
      </c>
      <c r="I39" s="60"/>
      <c r="J39" s="62" t="str">
        <f>IF($I$39="","",$I$39/$G$39)</f>
        <v/>
      </c>
      <c r="K39" s="60"/>
      <c r="L39" s="63" t="str">
        <f>IF($G$39="","",$G$39-$K$39)</f>
        <v/>
      </c>
      <c r="M39" s="60"/>
      <c r="N39" s="60"/>
      <c r="O39" s="60"/>
      <c r="P39" s="60"/>
      <c r="Q39" s="60"/>
      <c r="R39" s="289"/>
      <c r="S39" s="61" t="str">
        <f>IF($K$39="","",$K$39/$G$39*100)</f>
        <v/>
      </c>
      <c r="T39" s="65" t="str">
        <f>IF($G$39="","",$L$39/$G$39*100)</f>
        <v/>
      </c>
      <c r="U39" s="65" t="str">
        <f>IF($G$39="","",$M$39/$G$39*100)</f>
        <v/>
      </c>
      <c r="V39" s="65" t="str">
        <f>IF($G$39="","",$N$39/$G$39*100)</f>
        <v/>
      </c>
      <c r="W39" s="65" t="str">
        <f>IF($G$39="","",$O$39/$G$39*100)</f>
        <v/>
      </c>
      <c r="X39" s="65" t="str">
        <f>IF($G$39="","",$P$39/$G$39*100)</f>
        <v/>
      </c>
      <c r="Y39" s="65" t="str">
        <f>IF($G$39="","",$Q$39/$G$39*100)</f>
        <v/>
      </c>
      <c r="Z39" s="66" t="str">
        <f>IF($G$39="","",$R$39/$G$39*100)</f>
        <v/>
      </c>
      <c r="AA39" s="1556"/>
      <c r="AB39" s="1090" t="s">
        <v>82</v>
      </c>
      <c r="AC39" s="298" t="str">
        <f t="shared" si="4"/>
        <v>×</v>
      </c>
      <c r="AD39" s="58"/>
      <c r="AE39" s="1048" t="str">
        <f t="shared" si="0"/>
        <v/>
      </c>
      <c r="AF39" s="58"/>
      <c r="AG39" s="1055" t="str">
        <f t="shared" si="1"/>
        <v/>
      </c>
      <c r="AH39" s="58"/>
      <c r="AI39" s="1068" t="str">
        <f t="shared" si="2"/>
        <v/>
      </c>
      <c r="AJ39" s="291"/>
      <c r="AK39" s="292"/>
      <c r="AL39" s="292"/>
      <c r="AM39" s="292"/>
      <c r="AN39" s="292"/>
      <c r="AO39" s="69" t="str">
        <f t="shared" si="5"/>
        <v/>
      </c>
      <c r="AP39" s="69" t="str">
        <f t="shared" si="6"/>
        <v/>
      </c>
      <c r="AQ39" s="69" t="str">
        <f t="shared" si="7"/>
        <v/>
      </c>
      <c r="AR39" s="70" t="str">
        <f t="shared" si="8"/>
        <v/>
      </c>
      <c r="AS39" s="153"/>
    </row>
    <row r="40" spans="1:48" s="55" customFormat="1">
      <c r="A40" s="1556"/>
      <c r="B40" s="1090" t="s">
        <v>83</v>
      </c>
      <c r="C40" s="315" t="str">
        <f t="shared" si="3"/>
        <v>×</v>
      </c>
      <c r="D40" s="357"/>
      <c r="E40" s="283"/>
      <c r="F40" s="58"/>
      <c r="G40" s="58"/>
      <c r="H40" s="59" t="str">
        <f>IF($G$40="","",$G$40/$F$40*100)</f>
        <v/>
      </c>
      <c r="I40" s="60"/>
      <c r="J40" s="62" t="str">
        <f>IF($I$40="","",$I$40/$G$40)</f>
        <v/>
      </c>
      <c r="K40" s="60"/>
      <c r="L40" s="63" t="str">
        <f>IF($G$40="","",$G$40-$K$40)</f>
        <v/>
      </c>
      <c r="M40" s="60"/>
      <c r="N40" s="60"/>
      <c r="O40" s="60"/>
      <c r="P40" s="60"/>
      <c r="Q40" s="60"/>
      <c r="R40" s="289"/>
      <c r="S40" s="61" t="str">
        <f>IF($K$40="","",$K$40/$G$40*100)</f>
        <v/>
      </c>
      <c r="T40" s="65" t="str">
        <f>IF($G$40="","",$L$40/$G$40*100)</f>
        <v/>
      </c>
      <c r="U40" s="65" t="str">
        <f>IF($G$40="","",$M$40/$G$40*100)</f>
        <v/>
      </c>
      <c r="V40" s="65" t="str">
        <f>IF($G$40="","",$N$40/$G$40*100)</f>
        <v/>
      </c>
      <c r="W40" s="65" t="str">
        <f>IF($G$40="","",$O$40/$G$40*100)</f>
        <v/>
      </c>
      <c r="X40" s="65" t="str">
        <f>IF($G$40="","",$P$40/$G$40*100)</f>
        <v/>
      </c>
      <c r="Y40" s="65" t="str">
        <f>IF($G$40="","",$Q$40/$G$40*100)</f>
        <v/>
      </c>
      <c r="Z40" s="66" t="str">
        <f>IF($G$40="","",$R$40/$G$40*100)</f>
        <v/>
      </c>
      <c r="AA40" s="1556"/>
      <c r="AB40" s="1090" t="s">
        <v>83</v>
      </c>
      <c r="AC40" s="314" t="str">
        <f t="shared" si="4"/>
        <v>×</v>
      </c>
      <c r="AD40" s="58"/>
      <c r="AE40" s="1048" t="str">
        <f t="shared" si="0"/>
        <v/>
      </c>
      <c r="AF40" s="58"/>
      <c r="AG40" s="1055" t="str">
        <f t="shared" si="1"/>
        <v/>
      </c>
      <c r="AH40" s="58"/>
      <c r="AI40" s="1068" t="str">
        <f t="shared" si="2"/>
        <v/>
      </c>
      <c r="AJ40" s="291"/>
      <c r="AK40" s="292"/>
      <c r="AL40" s="292"/>
      <c r="AM40" s="292"/>
      <c r="AN40" s="292"/>
      <c r="AO40" s="151" t="str">
        <f t="shared" si="5"/>
        <v/>
      </c>
      <c r="AP40" s="151" t="str">
        <f t="shared" si="6"/>
        <v/>
      </c>
      <c r="AQ40" s="151" t="str">
        <f t="shared" si="7"/>
        <v/>
      </c>
      <c r="AR40" s="152" t="str">
        <f t="shared" si="8"/>
        <v/>
      </c>
      <c r="AS40" s="124"/>
    </row>
    <row r="41" spans="1:48" s="55" customFormat="1">
      <c r="A41" s="1556"/>
      <c r="B41" s="1090" t="s">
        <v>84</v>
      </c>
      <c r="C41" s="315" t="str">
        <f t="shared" si="3"/>
        <v>○</v>
      </c>
      <c r="D41" s="333" t="s">
        <v>143</v>
      </c>
      <c r="E41" s="288" t="s">
        <v>144</v>
      </c>
      <c r="F41" s="58">
        <v>724</v>
      </c>
      <c r="G41" s="58">
        <v>658</v>
      </c>
      <c r="H41" s="59">
        <f>IF($G$41="","",$G$41/$F$41*100)</f>
        <v>90.88397790055248</v>
      </c>
      <c r="I41" s="60">
        <v>128</v>
      </c>
      <c r="J41" s="62">
        <f>IF($I$41="","",$I$41/$G$41)</f>
        <v>0.19452887537993921</v>
      </c>
      <c r="K41" s="60">
        <v>38</v>
      </c>
      <c r="L41" s="63">
        <f>IF($G$41="","",$G$41-$K$41)</f>
        <v>620</v>
      </c>
      <c r="M41" s="60">
        <v>7</v>
      </c>
      <c r="N41" s="60">
        <v>13</v>
      </c>
      <c r="O41" s="60">
        <v>5</v>
      </c>
      <c r="P41" s="60">
        <v>5</v>
      </c>
      <c r="Q41" s="60">
        <v>6</v>
      </c>
      <c r="R41" s="289">
        <v>2</v>
      </c>
      <c r="S41" s="61">
        <f>IF($K$41="","",$K$41/$G$41*100)</f>
        <v>5.7750759878419453</v>
      </c>
      <c r="T41" s="65">
        <f>IF($G$41="","",$L$41/$G$41*100)</f>
        <v>94.224924012158056</v>
      </c>
      <c r="U41" s="65">
        <f>IF($G$41="","",$M$41/$G$41*100)</f>
        <v>1.0638297872340425</v>
      </c>
      <c r="V41" s="65">
        <f>IF($G$41="","",$N$41/$G$41*100)</f>
        <v>1.9756838905775076</v>
      </c>
      <c r="W41" s="65">
        <f>IF($G$41="","",$O$41/$G$41*100)</f>
        <v>0.75987841945288759</v>
      </c>
      <c r="X41" s="65">
        <f>IF($G$41="","",$P$41/$G$41*100)</f>
        <v>0.75987841945288759</v>
      </c>
      <c r="Y41" s="65">
        <f>IF($G$41="","",$Q$41/$G$41*100)</f>
        <v>0.91185410334346495</v>
      </c>
      <c r="Z41" s="66">
        <f>IF($G$41="","",$R$41/$G$41*100)</f>
        <v>0.303951367781155</v>
      </c>
      <c r="AA41" s="1556"/>
      <c r="AB41" s="1090" t="s">
        <v>84</v>
      </c>
      <c r="AC41" s="290" t="str">
        <f t="shared" si="4"/>
        <v>○</v>
      </c>
      <c r="AD41" s="58">
        <v>73</v>
      </c>
      <c r="AE41" s="1048">
        <f t="shared" si="0"/>
        <v>11.094224924012158</v>
      </c>
      <c r="AF41" s="58">
        <v>61</v>
      </c>
      <c r="AG41" s="1055">
        <f t="shared" si="1"/>
        <v>9.2705167173252274</v>
      </c>
      <c r="AH41" s="58">
        <v>10</v>
      </c>
      <c r="AI41" s="1068">
        <f t="shared" si="2"/>
        <v>1.5197568389057752</v>
      </c>
      <c r="AJ41" s="291"/>
      <c r="AK41" s="292"/>
      <c r="AL41" s="292"/>
      <c r="AM41" s="292"/>
      <c r="AN41" s="292"/>
      <c r="AO41" s="69" t="str">
        <f t="shared" si="5"/>
        <v/>
      </c>
      <c r="AP41" s="69" t="str">
        <f t="shared" si="6"/>
        <v/>
      </c>
      <c r="AQ41" s="69" t="str">
        <f t="shared" si="7"/>
        <v/>
      </c>
      <c r="AR41" s="70" t="str">
        <f t="shared" si="8"/>
        <v/>
      </c>
      <c r="AS41" s="124">
        <v>634</v>
      </c>
      <c r="AV41" s="1472"/>
    </row>
    <row r="42" spans="1:48" s="55" customFormat="1">
      <c r="A42" s="1556"/>
      <c r="B42" s="1090" t="s">
        <v>85</v>
      </c>
      <c r="C42" s="315" t="str">
        <f t="shared" si="3"/>
        <v>×</v>
      </c>
      <c r="D42" s="293"/>
      <c r="E42" s="294"/>
      <c r="F42" s="58"/>
      <c r="G42" s="58"/>
      <c r="H42" s="59" t="str">
        <f>IF($G$42="","",$G$42/$F$42*100)</f>
        <v/>
      </c>
      <c r="I42" s="60"/>
      <c r="J42" s="62" t="str">
        <f>IF($I$42="","",$I$42/$G$42)</f>
        <v/>
      </c>
      <c r="K42" s="147"/>
      <c r="L42" s="63" t="str">
        <f>IF($G$42="","",$G$42-$K$42)</f>
        <v/>
      </c>
      <c r="M42" s="60"/>
      <c r="N42" s="60"/>
      <c r="O42" s="60"/>
      <c r="P42" s="60"/>
      <c r="Q42" s="60"/>
      <c r="R42" s="289"/>
      <c r="S42" s="61" t="str">
        <f>IF($K$42="","",$K$42/$G$42*100)</f>
        <v/>
      </c>
      <c r="T42" s="65" t="str">
        <f>IF($G$42="","",$L$42/$G$42*100)</f>
        <v/>
      </c>
      <c r="U42" s="65" t="str">
        <f>IF($G$42="","",$M$42/$G$42*100)</f>
        <v/>
      </c>
      <c r="V42" s="65" t="str">
        <f>IF($G$42="","",$N$42/$G$42*100)</f>
        <v/>
      </c>
      <c r="W42" s="65" t="str">
        <f>IF($G$42="","",$O$42/$G$42*100)</f>
        <v/>
      </c>
      <c r="X42" s="65" t="str">
        <f>IF($G$42="","",$P$42/$G$42*100)</f>
        <v/>
      </c>
      <c r="Y42" s="65" t="str">
        <f>IF($G$42="","",$Q$42/$G$42*100)</f>
        <v/>
      </c>
      <c r="Z42" s="66" t="str">
        <f>IF($G$42="","",$R$42/$G$42*100)</f>
        <v/>
      </c>
      <c r="AA42" s="1556"/>
      <c r="AB42" s="1090" t="s">
        <v>85</v>
      </c>
      <c r="AC42" s="290" t="str">
        <f t="shared" si="4"/>
        <v>×</v>
      </c>
      <c r="AD42" s="58"/>
      <c r="AE42" s="1048" t="str">
        <f t="shared" si="0"/>
        <v/>
      </c>
      <c r="AF42" s="58"/>
      <c r="AG42" s="1055" t="str">
        <f t="shared" si="1"/>
        <v/>
      </c>
      <c r="AH42" s="58"/>
      <c r="AI42" s="1068" t="str">
        <f t="shared" si="2"/>
        <v/>
      </c>
      <c r="AJ42" s="291"/>
      <c r="AK42" s="292"/>
      <c r="AL42" s="292"/>
      <c r="AM42" s="292"/>
      <c r="AN42" s="292"/>
      <c r="AO42" s="69" t="str">
        <f t="shared" si="5"/>
        <v/>
      </c>
      <c r="AP42" s="69" t="str">
        <f t="shared" si="6"/>
        <v/>
      </c>
      <c r="AQ42" s="69" t="str">
        <f t="shared" si="7"/>
        <v/>
      </c>
      <c r="AR42" s="70" t="str">
        <f t="shared" si="8"/>
        <v/>
      </c>
      <c r="AS42" s="124"/>
    </row>
    <row r="43" spans="1:48" s="55" customFormat="1">
      <c r="A43" s="1556"/>
      <c r="B43" s="1090" t="s">
        <v>145</v>
      </c>
      <c r="C43" s="337" t="str">
        <f t="shared" si="3"/>
        <v>×</v>
      </c>
      <c r="D43" s="293"/>
      <c r="E43" s="294"/>
      <c r="F43" s="58"/>
      <c r="G43" s="58"/>
      <c r="H43" s="59" t="str">
        <f>IF($G$43="","",$G$43/$F$43*100)</f>
        <v/>
      </c>
      <c r="I43" s="60"/>
      <c r="J43" s="62" t="str">
        <f>IF($I$43="","",$I$43/$G$43)</f>
        <v/>
      </c>
      <c r="K43" s="60"/>
      <c r="L43" s="63" t="str">
        <f>IF($G$43="","",$G$43-$K$43)</f>
        <v/>
      </c>
      <c r="M43" s="60"/>
      <c r="N43" s="60"/>
      <c r="O43" s="60"/>
      <c r="P43" s="60"/>
      <c r="Q43" s="60"/>
      <c r="R43" s="289"/>
      <c r="S43" s="61" t="str">
        <f>IF($K$43="","",$K$43/$G$43*100)</f>
        <v/>
      </c>
      <c r="T43" s="65" t="str">
        <f>IF($G$43="","",$L$43/$G$43*100)</f>
        <v/>
      </c>
      <c r="U43" s="65" t="str">
        <f>IF($G$43="","",$M$43/$G$43*100)</f>
        <v/>
      </c>
      <c r="V43" s="65" t="str">
        <f>IF($G$43="","",$N$43/$G$43*100)</f>
        <v/>
      </c>
      <c r="W43" s="65" t="str">
        <f>IF($G$43="","",$O$43/$G$43*100)</f>
        <v/>
      </c>
      <c r="X43" s="65" t="str">
        <f>IF($G$43="","",$P$43/$G$43*100)</f>
        <v/>
      </c>
      <c r="Y43" s="65" t="str">
        <f>IF($G$43="","",$Q$43/$G$43*100)</f>
        <v/>
      </c>
      <c r="Z43" s="66" t="str">
        <f>IF($G$43="","",$R$43/$G$43*100)</f>
        <v/>
      </c>
      <c r="AA43" s="1556"/>
      <c r="AB43" s="1090" t="s">
        <v>146</v>
      </c>
      <c r="AC43" s="290" t="str">
        <f t="shared" si="4"/>
        <v>×</v>
      </c>
      <c r="AD43" s="58"/>
      <c r="AE43" s="1048" t="str">
        <f t="shared" si="0"/>
        <v/>
      </c>
      <c r="AF43" s="58"/>
      <c r="AG43" s="1055" t="str">
        <f t="shared" si="1"/>
        <v/>
      </c>
      <c r="AH43" s="58"/>
      <c r="AI43" s="1068" t="str">
        <f t="shared" si="2"/>
        <v/>
      </c>
      <c r="AJ43" s="291"/>
      <c r="AK43" s="292"/>
      <c r="AL43" s="292"/>
      <c r="AM43" s="292"/>
      <c r="AN43" s="292"/>
      <c r="AO43" s="69" t="str">
        <f t="shared" si="5"/>
        <v/>
      </c>
      <c r="AP43" s="69" t="str">
        <f t="shared" si="6"/>
        <v/>
      </c>
      <c r="AQ43" s="69" t="str">
        <f t="shared" si="7"/>
        <v/>
      </c>
      <c r="AR43" s="70" t="str">
        <f t="shared" si="8"/>
        <v/>
      </c>
      <c r="AS43" s="124"/>
    </row>
    <row r="44" spans="1:48" s="55" customFormat="1">
      <c r="A44" s="1556"/>
      <c r="B44" s="1090" t="s">
        <v>147</v>
      </c>
      <c r="C44" s="345" t="str">
        <f t="shared" si="3"/>
        <v>×</v>
      </c>
      <c r="D44" s="293"/>
      <c r="E44" s="294"/>
      <c r="F44" s="58"/>
      <c r="G44" s="58"/>
      <c r="H44" s="59" t="str">
        <f>IF($G$44="","",$G$44/$F$44*100)</f>
        <v/>
      </c>
      <c r="I44" s="60"/>
      <c r="J44" s="62" t="str">
        <f>IF($I$44="","",$I$44/$G$44)</f>
        <v/>
      </c>
      <c r="K44" s="60"/>
      <c r="L44" s="63" t="str">
        <f>IF($G$44="","",$G$44-$K$44)</f>
        <v/>
      </c>
      <c r="M44" s="60"/>
      <c r="N44" s="60"/>
      <c r="O44" s="60"/>
      <c r="P44" s="60"/>
      <c r="Q44" s="60"/>
      <c r="R44" s="289"/>
      <c r="S44" s="61" t="str">
        <f>IF($K$44="","",$K$44/$G$44*100)</f>
        <v/>
      </c>
      <c r="T44" s="65" t="str">
        <f>IF($G$44="","",$L$44/$G$44*100)</f>
        <v/>
      </c>
      <c r="U44" s="65" t="str">
        <f>IF($G$44="","",$M$44/$G$44*100)</f>
        <v/>
      </c>
      <c r="V44" s="65" t="str">
        <f>IF($G$44="","",$N$44/$G$44*100)</f>
        <v/>
      </c>
      <c r="W44" s="65" t="str">
        <f>IF($G$44="","",$O$44/$G$44*100)</f>
        <v/>
      </c>
      <c r="X44" s="65" t="str">
        <f>IF($G$44="","",$P$44/$G$44*100)</f>
        <v/>
      </c>
      <c r="Y44" s="65" t="str">
        <f>IF($G$44="","",$Q$44/$G$44*100)</f>
        <v/>
      </c>
      <c r="Z44" s="66" t="str">
        <f>IF($G$44="","",$R$44/$G$44*100)</f>
        <v/>
      </c>
      <c r="AA44" s="1556"/>
      <c r="AB44" s="1090" t="s">
        <v>148</v>
      </c>
      <c r="AC44" s="290" t="str">
        <f t="shared" si="4"/>
        <v>×</v>
      </c>
      <c r="AD44" s="58"/>
      <c r="AE44" s="1048" t="str">
        <f t="shared" si="0"/>
        <v/>
      </c>
      <c r="AF44" s="58"/>
      <c r="AG44" s="1055" t="str">
        <f t="shared" si="1"/>
        <v/>
      </c>
      <c r="AH44" s="58"/>
      <c r="AI44" s="1068" t="str">
        <f t="shared" si="2"/>
        <v/>
      </c>
      <c r="AJ44" s="291"/>
      <c r="AK44" s="292"/>
      <c r="AL44" s="292"/>
      <c r="AM44" s="292"/>
      <c r="AN44" s="292"/>
      <c r="AO44" s="69" t="str">
        <f t="shared" si="5"/>
        <v/>
      </c>
      <c r="AP44" s="69" t="str">
        <f t="shared" si="6"/>
        <v/>
      </c>
      <c r="AQ44" s="69" t="str">
        <f t="shared" si="7"/>
        <v/>
      </c>
      <c r="AR44" s="70" t="str">
        <f t="shared" si="8"/>
        <v/>
      </c>
      <c r="AS44" s="124"/>
    </row>
    <row r="45" spans="1:48" s="55" customFormat="1">
      <c r="A45" s="1556"/>
      <c r="B45" s="1090" t="s">
        <v>149</v>
      </c>
      <c r="C45" s="345" t="str">
        <f t="shared" si="3"/>
        <v>○</v>
      </c>
      <c r="D45" s="370" t="s">
        <v>150</v>
      </c>
      <c r="E45" s="371" t="s">
        <v>151</v>
      </c>
      <c r="F45" s="58">
        <v>96</v>
      </c>
      <c r="G45" s="58">
        <v>96</v>
      </c>
      <c r="H45" s="59">
        <f>IF($G$45="","",$G$45/$F$45*100)</f>
        <v>100</v>
      </c>
      <c r="I45" s="60">
        <v>11</v>
      </c>
      <c r="J45" s="62">
        <f>IF($I$45="","",$I$45/$G$45)</f>
        <v>0.11458333333333333</v>
      </c>
      <c r="K45" s="60">
        <v>6</v>
      </c>
      <c r="L45" s="63">
        <f>IF($G$45="","",$G$45-$K$45)</f>
        <v>90</v>
      </c>
      <c r="M45" s="60">
        <v>3</v>
      </c>
      <c r="N45" s="60">
        <v>2</v>
      </c>
      <c r="O45" s="60">
        <v>0</v>
      </c>
      <c r="P45" s="60">
        <v>1</v>
      </c>
      <c r="Q45" s="60">
        <v>0</v>
      </c>
      <c r="R45" s="289">
        <v>0</v>
      </c>
      <c r="S45" s="61">
        <f>IF($K$45="","",$K$45/$G$45*100)</f>
        <v>6.25</v>
      </c>
      <c r="T45" s="65">
        <f>IF($G$45="","",$L$45/$G$45*100)</f>
        <v>93.75</v>
      </c>
      <c r="U45" s="65">
        <f>IF($G$45="","",$M$45/$G$45*100)</f>
        <v>3.125</v>
      </c>
      <c r="V45" s="65">
        <f>IF($G$45="","",$N$45/$G$45*100)</f>
        <v>2.083333333333333</v>
      </c>
      <c r="W45" s="65">
        <f>IF($G$45="","",$O$45/$G$45*100)</f>
        <v>0</v>
      </c>
      <c r="X45" s="65">
        <f>IF($G$45="","",$P$45/$G$45*100)</f>
        <v>1.0416666666666665</v>
      </c>
      <c r="Y45" s="65">
        <f>IF($G$45="","",$Q$45/$G$45*100)</f>
        <v>0</v>
      </c>
      <c r="Z45" s="66">
        <f>IF($G$45="","",$R$45/$G$45*100)</f>
        <v>0</v>
      </c>
      <c r="AA45" s="1556"/>
      <c r="AB45" s="1090" t="s">
        <v>152</v>
      </c>
      <c r="AC45" s="362" t="str">
        <f t="shared" si="4"/>
        <v>○</v>
      </c>
      <c r="AD45" s="58">
        <v>12</v>
      </c>
      <c r="AE45" s="1048">
        <f t="shared" si="0"/>
        <v>12.5</v>
      </c>
      <c r="AF45" s="58">
        <v>25</v>
      </c>
      <c r="AG45" s="1055">
        <f t="shared" si="1"/>
        <v>26.041666666666668</v>
      </c>
      <c r="AH45" s="58">
        <v>12</v>
      </c>
      <c r="AI45" s="1068">
        <f t="shared" si="2"/>
        <v>12.5</v>
      </c>
      <c r="AJ45" s="291"/>
      <c r="AK45" s="292"/>
      <c r="AL45" s="292"/>
      <c r="AM45" s="292"/>
      <c r="AN45" s="292"/>
      <c r="AO45" s="69" t="str">
        <f t="shared" si="5"/>
        <v/>
      </c>
      <c r="AP45" s="69" t="str">
        <f t="shared" si="6"/>
        <v/>
      </c>
      <c r="AQ45" s="69" t="str">
        <f t="shared" si="7"/>
        <v/>
      </c>
      <c r="AR45" s="70" t="str">
        <f t="shared" si="8"/>
        <v/>
      </c>
      <c r="AS45" s="124"/>
    </row>
    <row r="46" spans="1:48" s="55" customFormat="1" ht="15.65" thickBot="1">
      <c r="A46" s="1557"/>
      <c r="B46" s="1121" t="s">
        <v>89</v>
      </c>
      <c r="C46" s="348" t="str">
        <f t="shared" si="3"/>
        <v>○</v>
      </c>
      <c r="D46" s="304" t="s">
        <v>138</v>
      </c>
      <c r="E46" s="372" t="s">
        <v>127</v>
      </c>
      <c r="F46" s="373">
        <v>79</v>
      </c>
      <c r="G46" s="373">
        <v>80</v>
      </c>
      <c r="H46" s="374">
        <f>IF($G$46="","",$G$46/$F$46*100)</f>
        <v>101.26582278481013</v>
      </c>
      <c r="I46" s="375">
        <v>0</v>
      </c>
      <c r="J46" s="377">
        <f>IF($I$46="","",$I$46/$G$46)</f>
        <v>0</v>
      </c>
      <c r="K46" s="375">
        <v>0</v>
      </c>
      <c r="L46" s="378">
        <f>IF($G$46="","",$G$46-$K$46)</f>
        <v>80</v>
      </c>
      <c r="M46" s="375">
        <v>0</v>
      </c>
      <c r="N46" s="375">
        <v>0</v>
      </c>
      <c r="O46" s="375">
        <v>0</v>
      </c>
      <c r="P46" s="375">
        <v>0</v>
      </c>
      <c r="Q46" s="375">
        <v>0</v>
      </c>
      <c r="R46" s="379">
        <v>0</v>
      </c>
      <c r="S46" s="376">
        <f>IF($K$46="","",$K$46/$G$46*100)</f>
        <v>0</v>
      </c>
      <c r="T46" s="1294">
        <f>IF($G$46="","",$L$46/$G$46*100)</f>
        <v>100</v>
      </c>
      <c r="U46" s="380">
        <f>IF($G$46="","",$M$46/$G$46*100)</f>
        <v>0</v>
      </c>
      <c r="V46" s="380">
        <f>IF($G$46="","",$N$46/$G$46*100)</f>
        <v>0</v>
      </c>
      <c r="W46" s="380">
        <f>IF($G$46="","",$O$46/$G$46*100)</f>
        <v>0</v>
      </c>
      <c r="X46" s="380">
        <f>IF($G$46="","",$P$46/$G$46*100)</f>
        <v>0</v>
      </c>
      <c r="Y46" s="380">
        <f>IF($G$46="","",$Q$46/$G$46*100)</f>
        <v>0</v>
      </c>
      <c r="Z46" s="381">
        <f>IF($G$46="","",$R$46/$G$46*100)</f>
        <v>0</v>
      </c>
      <c r="AA46" s="1557"/>
      <c r="AB46" s="1121" t="s">
        <v>89</v>
      </c>
      <c r="AC46" s="307" t="str">
        <f t="shared" si="4"/>
        <v>○</v>
      </c>
      <c r="AD46" s="202">
        <v>1</v>
      </c>
      <c r="AE46" s="1053">
        <f t="shared" si="0"/>
        <v>1.25</v>
      </c>
      <c r="AF46" s="202">
        <v>11</v>
      </c>
      <c r="AG46" s="1062">
        <f t="shared" si="1"/>
        <v>13.750000000000002</v>
      </c>
      <c r="AH46" s="202">
        <v>0</v>
      </c>
      <c r="AI46" s="1066">
        <f t="shared" si="2"/>
        <v>0</v>
      </c>
      <c r="AJ46" s="382"/>
      <c r="AK46" s="383"/>
      <c r="AL46" s="383"/>
      <c r="AM46" s="383"/>
      <c r="AN46" s="383"/>
      <c r="AO46" s="98" t="str">
        <f t="shared" si="5"/>
        <v/>
      </c>
      <c r="AP46" s="98" t="str">
        <f t="shared" si="6"/>
        <v/>
      </c>
      <c r="AQ46" s="98" t="str">
        <f t="shared" si="7"/>
        <v/>
      </c>
      <c r="AR46" s="99" t="str">
        <f t="shared" si="8"/>
        <v/>
      </c>
      <c r="AS46" s="384">
        <v>78</v>
      </c>
    </row>
    <row r="47" spans="1:48" s="114" customFormat="1" ht="15.65" thickBot="1">
      <c r="A47" s="1097" t="s">
        <v>90</v>
      </c>
      <c r="B47" s="1239" t="s">
        <v>90</v>
      </c>
      <c r="C47" s="348" t="str">
        <f t="shared" si="3"/>
        <v>×</v>
      </c>
      <c r="D47" s="385"/>
      <c r="E47" s="386"/>
      <c r="F47" s="157"/>
      <c r="G47" s="157"/>
      <c r="H47" s="158" t="str">
        <f>IF($G$47="","",$G$47/$F$47*100)</f>
        <v/>
      </c>
      <c r="I47" s="387"/>
      <c r="J47" s="162" t="str">
        <f>IF($I$47="","",$I$47/$G$47)</f>
        <v/>
      </c>
      <c r="K47" s="159"/>
      <c r="L47" s="163" t="str">
        <f>IF($G$47="","",$G$47-$K$47)</f>
        <v/>
      </c>
      <c r="M47" s="387"/>
      <c r="N47" s="387"/>
      <c r="O47" s="387"/>
      <c r="P47" s="387"/>
      <c r="Q47" s="387"/>
      <c r="R47" s="388"/>
      <c r="S47" s="160" t="str">
        <f>IF($K$47="","",$K$47/$G$47*100)</f>
        <v/>
      </c>
      <c r="T47" s="389" t="str">
        <f>IF($G$47="","",$L$47/$G$47*100)</f>
        <v/>
      </c>
      <c r="U47" s="389" t="str">
        <f>IF($G$47="","",$M$47/$G$47*100)</f>
        <v/>
      </c>
      <c r="V47" s="389" t="str">
        <f>IF($G$47="","",$N$47/$G$47*100)</f>
        <v/>
      </c>
      <c r="W47" s="389" t="str">
        <f>IF($G$47="","",$O$47/$G$47*100)</f>
        <v/>
      </c>
      <c r="X47" s="389" t="str">
        <f>IF($G$47="","",$P$47/$G$47*100)</f>
        <v/>
      </c>
      <c r="Y47" s="389" t="str">
        <f>IF($G$47="","",$Q$47/$G$47*100)</f>
        <v/>
      </c>
      <c r="Z47" s="390" t="str">
        <f>IF($G$47="","",$R$47/$G$47*100)</f>
        <v/>
      </c>
      <c r="AA47" s="1097" t="s">
        <v>90</v>
      </c>
      <c r="AB47" s="1239" t="s">
        <v>90</v>
      </c>
      <c r="AC47" s="307" t="str">
        <f t="shared" si="4"/>
        <v>×</v>
      </c>
      <c r="AD47" s="165"/>
      <c r="AE47" s="196" t="str">
        <f t="shared" si="0"/>
        <v/>
      </c>
      <c r="AF47" s="167"/>
      <c r="AG47" s="1063" t="str">
        <f t="shared" si="1"/>
        <v/>
      </c>
      <c r="AH47" s="167"/>
      <c r="AI47" s="1070" t="str">
        <f t="shared" si="2"/>
        <v/>
      </c>
      <c r="AJ47" s="391"/>
      <c r="AK47" s="392"/>
      <c r="AL47" s="392"/>
      <c r="AM47" s="392"/>
      <c r="AN47" s="393"/>
      <c r="AO47" s="171" t="str">
        <f t="shared" si="5"/>
        <v/>
      </c>
      <c r="AP47" s="171" t="str">
        <f t="shared" si="6"/>
        <v/>
      </c>
      <c r="AQ47" s="171" t="str">
        <f t="shared" si="7"/>
        <v/>
      </c>
      <c r="AR47" s="172" t="str">
        <f t="shared" si="8"/>
        <v/>
      </c>
      <c r="AS47" s="173"/>
      <c r="AU47" s="86"/>
      <c r="AV47" s="86"/>
    </row>
    <row r="48" spans="1:48" s="114" customFormat="1" ht="15.65" thickBot="1">
      <c r="A48" s="1098" t="s">
        <v>92</v>
      </c>
      <c r="B48" s="1240" t="s">
        <v>92</v>
      </c>
      <c r="C48" s="394" t="str">
        <f t="shared" si="3"/>
        <v>×</v>
      </c>
      <c r="D48" s="395"/>
      <c r="E48" s="396"/>
      <c r="F48" s="176"/>
      <c r="G48" s="176"/>
      <c r="H48" s="177" t="str">
        <f>IF($G$48="","",$G$48/$F$48*100)</f>
        <v/>
      </c>
      <c r="I48" s="397"/>
      <c r="J48" s="181" t="str">
        <f>IF($I$48="","",$I$48/$G$48)</f>
        <v/>
      </c>
      <c r="K48" s="178"/>
      <c r="L48" s="182" t="str">
        <f>IF($G$48="","",$G$48-$K$48)</f>
        <v/>
      </c>
      <c r="M48" s="397"/>
      <c r="N48" s="397"/>
      <c r="O48" s="397"/>
      <c r="P48" s="397"/>
      <c r="Q48" s="397"/>
      <c r="R48" s="398"/>
      <c r="S48" s="179" t="str">
        <f>IF($K$48="","",$K$48/$G$48*100)</f>
        <v/>
      </c>
      <c r="T48" s="184" t="str">
        <f>IF($G$48="","",$L$48/$G$48*100)</f>
        <v/>
      </c>
      <c r="U48" s="184" t="str">
        <f>IF($G$48="","",$M$48/$G$48*100)</f>
        <v/>
      </c>
      <c r="V48" s="184" t="str">
        <f>IF($G$48="","",$N$48/$G$48*100)</f>
        <v/>
      </c>
      <c r="W48" s="184" t="str">
        <f>IF($G$48="","",$O$48/$G$48*100)</f>
        <v/>
      </c>
      <c r="X48" s="184" t="str">
        <f>IF($G$48="","",$P$48/$G$48*100)</f>
        <v/>
      </c>
      <c r="Y48" s="184" t="str">
        <f>IF($G$48="","",$Q$48/$G$48*100)</f>
        <v/>
      </c>
      <c r="Z48" s="185" t="str">
        <f>IF($G$48="","",$R$48/$G$48*100)</f>
        <v/>
      </c>
      <c r="AA48" s="1098" t="s">
        <v>92</v>
      </c>
      <c r="AB48" s="1240" t="s">
        <v>92</v>
      </c>
      <c r="AC48" s="399" t="str">
        <f t="shared" si="4"/>
        <v>×</v>
      </c>
      <c r="AD48" s="187"/>
      <c r="AE48" s="179" t="str">
        <f t="shared" si="0"/>
        <v/>
      </c>
      <c r="AF48" s="189"/>
      <c r="AG48" s="1064" t="str">
        <f t="shared" si="1"/>
        <v/>
      </c>
      <c r="AH48" s="189"/>
      <c r="AI48" s="1071" t="str">
        <f t="shared" si="2"/>
        <v/>
      </c>
      <c r="AJ48" s="190"/>
      <c r="AK48" s="187"/>
      <c r="AL48" s="187"/>
      <c r="AM48" s="187"/>
      <c r="AN48" s="176"/>
      <c r="AO48" s="191" t="str">
        <f t="shared" si="5"/>
        <v/>
      </c>
      <c r="AP48" s="191" t="str">
        <f t="shared" si="6"/>
        <v/>
      </c>
      <c r="AQ48" s="191" t="str">
        <f t="shared" si="7"/>
        <v/>
      </c>
      <c r="AR48" s="191" t="str">
        <f t="shared" si="8"/>
        <v/>
      </c>
      <c r="AS48" s="192"/>
      <c r="AU48" s="86"/>
      <c r="AV48" s="86"/>
    </row>
    <row r="49" spans="1:45" s="1336" customFormat="1" ht="16.3" thickTop="1" thickBot="1">
      <c r="A49" s="1566" t="s">
        <v>93</v>
      </c>
      <c r="B49" s="1567"/>
      <c r="C49" s="1316"/>
      <c r="D49" s="304"/>
      <c r="E49" s="1317"/>
      <c r="F49" s="1318">
        <v>12926</v>
      </c>
      <c r="G49" s="1318">
        <v>8743</v>
      </c>
      <c r="H49" s="1319">
        <v>67.638867399040691</v>
      </c>
      <c r="I49" s="1318">
        <v>650</v>
      </c>
      <c r="J49" s="1322">
        <v>7.8540357660705648E-2</v>
      </c>
      <c r="K49" s="1320">
        <v>234</v>
      </c>
      <c r="L49" s="1323">
        <v>8042</v>
      </c>
      <c r="M49" s="1318">
        <v>57</v>
      </c>
      <c r="N49" s="1318">
        <v>72</v>
      </c>
      <c r="O49" s="1318">
        <v>25</v>
      </c>
      <c r="P49" s="1318">
        <v>34</v>
      </c>
      <c r="Q49" s="1318">
        <v>31</v>
      </c>
      <c r="R49" s="1324">
        <v>4</v>
      </c>
      <c r="S49" s="1321">
        <v>2.8274528757854038</v>
      </c>
      <c r="T49" s="1325">
        <v>97.172547124214589</v>
      </c>
      <c r="U49" s="1325">
        <v>0.74724698479286833</v>
      </c>
      <c r="V49" s="1325">
        <v>0.94389092815941267</v>
      </c>
      <c r="W49" s="1325">
        <v>0.32773990561090716</v>
      </c>
      <c r="X49" s="1325">
        <v>0.44572627163083373</v>
      </c>
      <c r="Y49" s="1325">
        <v>0.40639748295752492</v>
      </c>
      <c r="Z49" s="1326">
        <v>5.2438384897745147E-2</v>
      </c>
      <c r="AA49" s="1566" t="s">
        <v>93</v>
      </c>
      <c r="AB49" s="1567"/>
      <c r="AC49" s="1327"/>
      <c r="AD49" s="1328">
        <v>889</v>
      </c>
      <c r="AE49" s="1329">
        <v>10.168134507606084</v>
      </c>
      <c r="AF49" s="1328">
        <v>988</v>
      </c>
      <c r="AG49" s="1337">
        <v>11.300468946585839</v>
      </c>
      <c r="AH49" s="1328">
        <v>290</v>
      </c>
      <c r="AI49" s="1330">
        <v>3.3169392656982732</v>
      </c>
      <c r="AJ49" s="1331">
        <v>294</v>
      </c>
      <c r="AK49" s="1332">
        <v>3047</v>
      </c>
      <c r="AL49" s="1332">
        <v>1931</v>
      </c>
      <c r="AM49" s="1332">
        <v>54</v>
      </c>
      <c r="AN49" s="1328">
        <v>5326</v>
      </c>
      <c r="AO49" s="1333">
        <v>5.5200901239203901</v>
      </c>
      <c r="AP49" s="1333">
        <v>57.209913631242962</v>
      </c>
      <c r="AQ49" s="1333">
        <v>36.256102140443112</v>
      </c>
      <c r="AR49" s="1334">
        <v>1.0138941043935412</v>
      </c>
      <c r="AS49" s="1335">
        <v>5665</v>
      </c>
    </row>
  </sheetData>
  <mergeCells count="41">
    <mergeCell ref="A16:A22"/>
    <mergeCell ref="AA16:AA22"/>
    <mergeCell ref="A12:A15"/>
    <mergeCell ref="AA12:AA15"/>
    <mergeCell ref="A49:B49"/>
    <mergeCell ref="AA49:AB49"/>
    <mergeCell ref="A23:A25"/>
    <mergeCell ref="AA23:AA25"/>
    <mergeCell ref="A26:A34"/>
    <mergeCell ref="AA26:AA34"/>
    <mergeCell ref="A35:A46"/>
    <mergeCell ref="AA35:AA46"/>
    <mergeCell ref="AC3:AC5"/>
    <mergeCell ref="AD3:AD4"/>
    <mergeCell ref="X1:Z1"/>
    <mergeCell ref="A6:A11"/>
    <mergeCell ref="AA6:AA11"/>
    <mergeCell ref="D3:D5"/>
    <mergeCell ref="E3:E5"/>
    <mergeCell ref="F3:F4"/>
    <mergeCell ref="G3:G4"/>
    <mergeCell ref="H3:H4"/>
    <mergeCell ref="I3:I4"/>
    <mergeCell ref="J3:J4"/>
    <mergeCell ref="U3:Z4"/>
    <mergeCell ref="AQ1:AS1"/>
    <mergeCell ref="Y2:Z2"/>
    <mergeCell ref="AR2:AS2"/>
    <mergeCell ref="A3:A5"/>
    <mergeCell ref="C3:C5"/>
    <mergeCell ref="L3:L4"/>
    <mergeCell ref="AA3:AA5"/>
    <mergeCell ref="AS3:AS4"/>
    <mergeCell ref="AJ4:AN4"/>
    <mergeCell ref="AO4:AR4"/>
    <mergeCell ref="AH3:AH4"/>
    <mergeCell ref="K3:K4"/>
    <mergeCell ref="M3:R4"/>
    <mergeCell ref="S3:S4"/>
    <mergeCell ref="T3:T4"/>
    <mergeCell ref="AF3:AF4"/>
  </mergeCells>
  <phoneticPr fontId="5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horizontalDpi="1200" verticalDpi="1200" r:id="rId1"/>
  <colBreaks count="2" manualBreakCount="2">
    <brk id="26" max="48" man="1"/>
    <brk id="45" max="1048575" man="1"/>
  </colBreaks>
  <ignoredErrors>
    <ignoredError sqref="AE6:AG4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"/>
  <sheetViews>
    <sheetView view="pageBreakPreview" zoomScale="90" zoomScaleNormal="90" zoomScaleSheetLayoutView="90" zoomScalePageLayoutView="30" workbookViewId="0"/>
  </sheetViews>
  <sheetFormatPr defaultRowHeight="14.95"/>
  <cols>
    <col min="1" max="1" width="8" style="7" customWidth="1"/>
    <col min="2" max="2" width="10.5" style="55" customWidth="1"/>
    <col min="3" max="3" width="6" style="275" customWidth="1"/>
    <col min="4" max="4" width="22.25" style="400" customWidth="1"/>
    <col min="5" max="5" width="9.5" style="5" customWidth="1"/>
    <col min="6" max="6" width="7.5" style="209" customWidth="1"/>
    <col min="7" max="7" width="7.375" style="209" customWidth="1"/>
    <col min="8" max="8" width="8.625" style="209" customWidth="1"/>
    <col min="9" max="9" width="8.25" style="209" customWidth="1"/>
    <col min="10" max="10" width="9.625" style="209" customWidth="1"/>
    <col min="11" max="11" width="7.125" style="209" customWidth="1"/>
    <col min="12" max="12" width="7.375" style="209" customWidth="1"/>
    <col min="13" max="18" width="5.375" style="209" customWidth="1"/>
    <col min="19" max="19" width="7.75" style="209" customWidth="1"/>
    <col min="20" max="20" width="10.125" style="209" customWidth="1"/>
    <col min="21" max="24" width="5.75" style="209" customWidth="1"/>
    <col min="25" max="26" width="6.125" style="209" customWidth="1"/>
    <col min="27" max="27" width="6.375" style="7" customWidth="1"/>
    <col min="28" max="28" width="12.25" style="209" bestFit="1" customWidth="1"/>
    <col min="29" max="29" width="11.375" style="277" customWidth="1"/>
    <col min="30" max="30" width="9.125" style="209" bestFit="1" customWidth="1"/>
    <col min="31" max="31" width="10.375" style="210" customWidth="1"/>
    <col min="32" max="32" width="9.125" style="209" bestFit="1" customWidth="1"/>
    <col min="33" max="33" width="10.125" style="210" customWidth="1"/>
    <col min="34" max="34" width="10.75" style="209" customWidth="1"/>
    <col min="35" max="35" width="10.125" style="209" customWidth="1"/>
    <col min="36" max="36" width="9.125" style="209" bestFit="1" customWidth="1"/>
    <col min="37" max="38" width="10.125" style="209" bestFit="1" customWidth="1"/>
    <col min="39" max="39" width="9.125" style="209" bestFit="1" customWidth="1"/>
    <col min="40" max="40" width="10.125" style="209" bestFit="1" customWidth="1"/>
    <col min="41" max="44" width="9.125" style="209" bestFit="1" customWidth="1"/>
    <col min="45" max="45" width="10.125" style="422" bestFit="1" customWidth="1"/>
    <col min="46" max="46" width="9.125" style="209" bestFit="1" customWidth="1"/>
    <col min="47" max="16384" width="9" style="209"/>
  </cols>
  <sheetData>
    <row r="1" spans="1:48" s="403" customFormat="1" ht="23.1">
      <c r="A1" s="1432" t="s">
        <v>153</v>
      </c>
      <c r="B1" s="1432"/>
      <c r="C1" s="1432"/>
      <c r="D1" s="1432"/>
      <c r="E1" s="1432"/>
      <c r="F1" s="1432"/>
      <c r="G1" s="1432"/>
      <c r="H1" s="1432"/>
      <c r="I1" s="1432"/>
      <c r="J1" s="1432"/>
      <c r="K1" s="1432"/>
      <c r="L1" s="1432"/>
      <c r="M1" s="1432"/>
      <c r="N1" s="1432"/>
      <c r="O1" s="1432"/>
      <c r="P1" s="1432"/>
      <c r="Q1" s="1432"/>
      <c r="R1" s="1432"/>
      <c r="S1" s="1432"/>
      <c r="T1" s="401"/>
      <c r="U1" s="401"/>
      <c r="V1" s="401"/>
      <c r="W1" s="401"/>
      <c r="X1" s="1571"/>
      <c r="Y1" s="1571"/>
      <c r="Z1" s="1571"/>
      <c r="AA1" s="1428" t="s">
        <v>153</v>
      </c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1542"/>
      <c r="AR1" s="1543"/>
      <c r="AS1" s="1543"/>
      <c r="AT1" s="402"/>
    </row>
    <row r="2" spans="1:48" s="403" customFormat="1" ht="18" customHeight="1" thickBot="1">
      <c r="A2" s="401"/>
      <c r="B2" s="404"/>
      <c r="C2" s="405"/>
      <c r="D2" s="401"/>
      <c r="E2" s="401"/>
      <c r="F2" s="401"/>
      <c r="G2" s="406"/>
      <c r="H2" s="401"/>
      <c r="I2" s="401"/>
      <c r="J2" s="407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1576" t="s">
        <v>345</v>
      </c>
      <c r="Z2" s="1576"/>
      <c r="AA2" s="401"/>
      <c r="AB2" s="405"/>
      <c r="AC2" s="405"/>
      <c r="AD2" s="401"/>
      <c r="AE2" s="401"/>
      <c r="AF2" s="401"/>
      <c r="AG2" s="401"/>
      <c r="AH2" s="401"/>
      <c r="AI2" s="401"/>
      <c r="AJ2" s="409"/>
      <c r="AK2" s="409"/>
      <c r="AL2" s="409"/>
      <c r="AM2" s="409"/>
      <c r="AN2" s="409"/>
      <c r="AO2" s="409"/>
      <c r="AP2" s="409"/>
      <c r="AQ2" s="410"/>
      <c r="AR2" s="408"/>
      <c r="AS2" s="411" t="s">
        <v>154</v>
      </c>
      <c r="AT2" s="409"/>
    </row>
    <row r="3" spans="1:48" s="20" customFormat="1" ht="14.3" customHeight="1">
      <c r="A3" s="1481" t="s">
        <v>2</v>
      </c>
      <c r="B3" s="278"/>
      <c r="C3" s="1547" t="s">
        <v>110</v>
      </c>
      <c r="D3" s="1558" t="s">
        <v>343</v>
      </c>
      <c r="E3" s="1561" t="s">
        <v>344</v>
      </c>
      <c r="F3" s="1564" t="s">
        <v>97</v>
      </c>
      <c r="G3" s="1526" t="s">
        <v>98</v>
      </c>
      <c r="H3" s="1532" t="s">
        <v>334</v>
      </c>
      <c r="I3" s="1526" t="s">
        <v>10</v>
      </c>
      <c r="J3" s="1484" t="s">
        <v>333</v>
      </c>
      <c r="K3" s="1528" t="s">
        <v>8</v>
      </c>
      <c r="L3" s="1530" t="s">
        <v>332</v>
      </c>
      <c r="M3" s="1486" t="s">
        <v>335</v>
      </c>
      <c r="N3" s="1486"/>
      <c r="O3" s="1486"/>
      <c r="P3" s="1486"/>
      <c r="Q3" s="1486"/>
      <c r="R3" s="1515"/>
      <c r="S3" s="1530" t="s">
        <v>9</v>
      </c>
      <c r="T3" s="1522" t="s">
        <v>346</v>
      </c>
      <c r="U3" s="1518" t="s">
        <v>336</v>
      </c>
      <c r="V3" s="1518"/>
      <c r="W3" s="1518"/>
      <c r="X3" s="1518"/>
      <c r="Y3" s="1518"/>
      <c r="Z3" s="1519"/>
      <c r="AA3" s="1544" t="s">
        <v>2</v>
      </c>
      <c r="AB3" s="1099"/>
      <c r="AC3" s="1547" t="s">
        <v>111</v>
      </c>
      <c r="AD3" s="1486" t="s">
        <v>3</v>
      </c>
      <c r="AE3" s="14"/>
      <c r="AF3" s="1488" t="s">
        <v>4</v>
      </c>
      <c r="AG3" s="15"/>
      <c r="AH3" s="1490" t="s">
        <v>5</v>
      </c>
      <c r="AI3" s="16"/>
      <c r="AJ3" s="17"/>
      <c r="AK3" s="16"/>
      <c r="AL3" s="16"/>
      <c r="AM3" s="16"/>
      <c r="AN3" s="14"/>
      <c r="AO3" s="18"/>
      <c r="AP3" s="18"/>
      <c r="AQ3" s="18"/>
      <c r="AR3" s="18"/>
      <c r="AS3" s="1574" t="s">
        <v>6</v>
      </c>
      <c r="AT3" s="19"/>
    </row>
    <row r="4" spans="1:48" s="24" customFormat="1" ht="39.4" customHeight="1">
      <c r="A4" s="1482"/>
      <c r="B4" s="279" t="s">
        <v>7</v>
      </c>
      <c r="C4" s="1572"/>
      <c r="D4" s="1559"/>
      <c r="E4" s="1562"/>
      <c r="F4" s="1565"/>
      <c r="G4" s="1527"/>
      <c r="H4" s="1533"/>
      <c r="I4" s="1527"/>
      <c r="J4" s="1485"/>
      <c r="K4" s="1529"/>
      <c r="L4" s="1531"/>
      <c r="M4" s="1516"/>
      <c r="N4" s="1516"/>
      <c r="O4" s="1516"/>
      <c r="P4" s="1516"/>
      <c r="Q4" s="1516"/>
      <c r="R4" s="1517"/>
      <c r="S4" s="1531"/>
      <c r="T4" s="1523"/>
      <c r="U4" s="1520"/>
      <c r="V4" s="1520"/>
      <c r="W4" s="1520"/>
      <c r="X4" s="1520"/>
      <c r="Y4" s="1520"/>
      <c r="Z4" s="1521"/>
      <c r="AA4" s="1545"/>
      <c r="AB4" s="1100" t="s">
        <v>7</v>
      </c>
      <c r="AC4" s="1548"/>
      <c r="AD4" s="1487"/>
      <c r="AE4" s="21" t="s">
        <v>11</v>
      </c>
      <c r="AF4" s="1489"/>
      <c r="AG4" s="22" t="s">
        <v>11</v>
      </c>
      <c r="AH4" s="1491"/>
      <c r="AI4" s="23" t="s">
        <v>12</v>
      </c>
      <c r="AJ4" s="1550" t="s">
        <v>13</v>
      </c>
      <c r="AK4" s="1551"/>
      <c r="AL4" s="1551"/>
      <c r="AM4" s="1551"/>
      <c r="AN4" s="1552"/>
      <c r="AO4" s="1553" t="s">
        <v>14</v>
      </c>
      <c r="AP4" s="1554"/>
      <c r="AQ4" s="1554"/>
      <c r="AR4" s="1554"/>
      <c r="AS4" s="1575"/>
    </row>
    <row r="5" spans="1:48" s="20" customFormat="1" ht="22.75" customHeight="1" thickBot="1">
      <c r="A5" s="1483"/>
      <c r="B5" s="280"/>
      <c r="C5" s="1573"/>
      <c r="D5" s="1560"/>
      <c r="E5" s="1563"/>
      <c r="F5" s="1470" t="s">
        <v>15</v>
      </c>
      <c r="G5" s="963" t="s">
        <v>16</v>
      </c>
      <c r="H5" s="964" t="s">
        <v>17</v>
      </c>
      <c r="I5" s="963" t="s">
        <v>20</v>
      </c>
      <c r="J5" s="966" t="s">
        <v>323</v>
      </c>
      <c r="K5" s="965" t="s">
        <v>18</v>
      </c>
      <c r="L5" s="1429" t="s">
        <v>324</v>
      </c>
      <c r="M5" s="1434" t="s">
        <v>21</v>
      </c>
      <c r="N5" s="25" t="s">
        <v>22</v>
      </c>
      <c r="O5" s="25" t="s">
        <v>23</v>
      </c>
      <c r="P5" s="25" t="s">
        <v>24</v>
      </c>
      <c r="Q5" s="26" t="s">
        <v>25</v>
      </c>
      <c r="R5" s="27" t="s">
        <v>26</v>
      </c>
      <c r="S5" s="964" t="s">
        <v>19</v>
      </c>
      <c r="T5" s="1435" t="s">
        <v>325</v>
      </c>
      <c r="U5" s="1433" t="s">
        <v>21</v>
      </c>
      <c r="V5" s="28" t="s">
        <v>22</v>
      </c>
      <c r="W5" s="28" t="s">
        <v>23</v>
      </c>
      <c r="X5" s="28" t="s">
        <v>24</v>
      </c>
      <c r="Y5" s="29" t="s">
        <v>27</v>
      </c>
      <c r="Z5" s="30" t="s">
        <v>28</v>
      </c>
      <c r="AA5" s="1546"/>
      <c r="AB5" s="1100"/>
      <c r="AC5" s="1549"/>
      <c r="AD5" s="1436" t="s">
        <v>337</v>
      </c>
      <c r="AE5" s="972" t="s">
        <v>99</v>
      </c>
      <c r="AF5" s="968" t="s">
        <v>338</v>
      </c>
      <c r="AG5" s="971" t="s">
        <v>339</v>
      </c>
      <c r="AH5" s="968" t="s">
        <v>340</v>
      </c>
      <c r="AI5" s="1455" t="s">
        <v>341</v>
      </c>
      <c r="AJ5" s="31" t="s">
        <v>34</v>
      </c>
      <c r="AK5" s="32" t="s">
        <v>155</v>
      </c>
      <c r="AL5" s="33" t="s">
        <v>156</v>
      </c>
      <c r="AM5" s="33" t="s">
        <v>32</v>
      </c>
      <c r="AN5" s="34" t="s">
        <v>33</v>
      </c>
      <c r="AO5" s="35" t="s">
        <v>157</v>
      </c>
      <c r="AP5" s="35" t="s">
        <v>103</v>
      </c>
      <c r="AQ5" s="36" t="s">
        <v>36</v>
      </c>
      <c r="AR5" s="37" t="s">
        <v>32</v>
      </c>
      <c r="AS5" s="412"/>
    </row>
    <row r="6" spans="1:48" s="55" customFormat="1">
      <c r="A6" s="1555" t="s">
        <v>38</v>
      </c>
      <c r="B6" s="1089" t="s">
        <v>39</v>
      </c>
      <c r="C6" s="281" t="str">
        <f>IF(D6="","×","○")</f>
        <v>○</v>
      </c>
      <c r="D6" s="282" t="s">
        <v>158</v>
      </c>
      <c r="E6" s="283" t="s">
        <v>159</v>
      </c>
      <c r="F6" s="41">
        <v>351</v>
      </c>
      <c r="G6" s="41">
        <v>245</v>
      </c>
      <c r="H6" s="42">
        <f>IF(G6="","",G6/F6*100)</f>
        <v>69.800569800569804</v>
      </c>
      <c r="I6" s="43">
        <v>12</v>
      </c>
      <c r="J6" s="45">
        <f t="shared" ref="J6:J19" si="0">IF(I6="","",I6/G6)</f>
        <v>4.8979591836734691E-2</v>
      </c>
      <c r="K6" s="43">
        <v>7</v>
      </c>
      <c r="L6" s="46">
        <f t="shared" ref="L6:L11" si="1">IF(G6="","",G6-K6)</f>
        <v>238</v>
      </c>
      <c r="M6" s="43">
        <v>4</v>
      </c>
      <c r="N6" s="43">
        <v>2</v>
      </c>
      <c r="O6" s="43">
        <v>0</v>
      </c>
      <c r="P6" s="43">
        <v>1</v>
      </c>
      <c r="Q6" s="43">
        <v>0</v>
      </c>
      <c r="R6" s="133">
        <v>0</v>
      </c>
      <c r="S6" s="44">
        <f t="shared" ref="S6:S11" si="2">IF(K6="","",K6/G6*100)</f>
        <v>2.8571428571428572</v>
      </c>
      <c r="T6" s="48">
        <f t="shared" ref="T6:T11" si="3">IF(G6="","",L6/G6*100)</f>
        <v>97.142857142857139</v>
      </c>
      <c r="U6" s="48">
        <f t="shared" ref="U6:U11" si="4">IF(G6="","",M6/G6*100)</f>
        <v>1.6326530612244898</v>
      </c>
      <c r="V6" s="48">
        <f t="shared" ref="V6:V11" si="5">IF(G6="","",N6/G6*100)</f>
        <v>0.81632653061224492</v>
      </c>
      <c r="W6" s="48">
        <f t="shared" ref="W6:W11" si="6">IF(G6="","",O6/G6*100)</f>
        <v>0</v>
      </c>
      <c r="X6" s="48">
        <f t="shared" ref="X6:X11" si="7">IF(G6="","",P6/G6*100)</f>
        <v>0.40816326530612246</v>
      </c>
      <c r="Y6" s="48">
        <f t="shared" ref="Y6:Y11" si="8">IF(G6="","",Q6/G6*100)</f>
        <v>0</v>
      </c>
      <c r="Z6" s="49">
        <f t="shared" ref="Z6:Z11" si="9">IF(G6="","",R6/G6*100)</f>
        <v>0</v>
      </c>
      <c r="AA6" s="1577" t="s">
        <v>38</v>
      </c>
      <c r="AB6" s="1101" t="s">
        <v>39</v>
      </c>
      <c r="AC6" s="284" t="str">
        <f>IF(AD6="","×","○")</f>
        <v>○</v>
      </c>
      <c r="AD6" s="41">
        <v>11</v>
      </c>
      <c r="AE6" s="1471">
        <f t="shared" ref="AE6:AE19" si="10">IF(AD6="","",AD6/G6*100)</f>
        <v>4.4897959183673466</v>
      </c>
      <c r="AF6" s="41">
        <v>25</v>
      </c>
      <c r="AG6" s="1047">
        <f t="shared" ref="AG6:AG19" si="11">IF(AF6="","",AF6/G6*100)</f>
        <v>10.204081632653061</v>
      </c>
      <c r="AH6" s="41">
        <v>13</v>
      </c>
      <c r="AI6" s="1072">
        <f t="shared" ref="AI6:AI19" si="12">IF(AH6="","",AH6/G6*100)</f>
        <v>5.3061224489795915</v>
      </c>
      <c r="AJ6" s="285"/>
      <c r="AK6" s="286"/>
      <c r="AL6" s="286"/>
      <c r="AM6" s="286"/>
      <c r="AN6" s="286"/>
      <c r="AO6" s="52" t="str">
        <f>IF(AN6="","",AJ6/(AJ6+AK6+AL6+AM6)*100)</f>
        <v/>
      </c>
      <c r="AP6" s="52" t="str">
        <f>IF(AN6="","",AK6/(AJ6+AK6+AL6+AM6)*100)</f>
        <v/>
      </c>
      <c r="AQ6" s="52" t="str">
        <f>IF(AN6="","",AL6/(AJ6+AK6+AL6+AM6)*100)</f>
        <v/>
      </c>
      <c r="AR6" s="53" t="str">
        <f>IF(AN6="","",AM6/(AJ6+AK6+AL6+AM6)*100)</f>
        <v/>
      </c>
      <c r="AS6" s="413"/>
    </row>
    <row r="7" spans="1:48" s="55" customFormat="1">
      <c r="A7" s="1556"/>
      <c r="B7" s="1090" t="s">
        <v>40</v>
      </c>
      <c r="C7" s="281" t="str">
        <f t="shared" ref="C7:C48" si="13">IF(D7="","×","○")</f>
        <v>○</v>
      </c>
      <c r="D7" s="287" t="s">
        <v>160</v>
      </c>
      <c r="E7" s="297" t="s">
        <v>161</v>
      </c>
      <c r="F7" s="58">
        <v>55</v>
      </c>
      <c r="G7" s="58">
        <v>46</v>
      </c>
      <c r="H7" s="59">
        <f t="shared" ref="H7:H48" si="14">IF(G7="","",G7/F7*100)</f>
        <v>83.636363636363626</v>
      </c>
      <c r="I7" s="60">
        <v>7</v>
      </c>
      <c r="J7" s="62">
        <f t="shared" si="0"/>
        <v>0.15217391304347827</v>
      </c>
      <c r="K7" s="60">
        <v>3</v>
      </c>
      <c r="L7" s="63">
        <f t="shared" si="1"/>
        <v>43</v>
      </c>
      <c r="M7" s="60">
        <v>1</v>
      </c>
      <c r="N7" s="60">
        <v>1</v>
      </c>
      <c r="O7" s="60">
        <v>0</v>
      </c>
      <c r="P7" s="60">
        <v>1</v>
      </c>
      <c r="Q7" s="60">
        <v>0</v>
      </c>
      <c r="R7" s="289">
        <v>0</v>
      </c>
      <c r="S7" s="61">
        <f t="shared" si="2"/>
        <v>6.5217391304347823</v>
      </c>
      <c r="T7" s="65">
        <f t="shared" si="3"/>
        <v>93.478260869565219</v>
      </c>
      <c r="U7" s="65">
        <f t="shared" si="4"/>
        <v>2.1739130434782608</v>
      </c>
      <c r="V7" s="65">
        <f t="shared" si="5"/>
        <v>2.1739130434782608</v>
      </c>
      <c r="W7" s="65">
        <f t="shared" si="6"/>
        <v>0</v>
      </c>
      <c r="X7" s="65">
        <f t="shared" si="7"/>
        <v>2.1739130434782608</v>
      </c>
      <c r="Y7" s="65">
        <f t="shared" si="8"/>
        <v>0</v>
      </c>
      <c r="Z7" s="66">
        <f t="shared" si="9"/>
        <v>0</v>
      </c>
      <c r="AA7" s="1578"/>
      <c r="AB7" s="1102" t="s">
        <v>40</v>
      </c>
      <c r="AC7" s="290" t="str">
        <f t="shared" ref="AC7:AC48" si="15">IF(AD7="","×","○")</f>
        <v>○</v>
      </c>
      <c r="AD7" s="58">
        <v>0</v>
      </c>
      <c r="AE7" s="1048">
        <f t="shared" si="10"/>
        <v>0</v>
      </c>
      <c r="AF7" s="58">
        <v>0</v>
      </c>
      <c r="AG7" s="1048">
        <f t="shared" si="11"/>
        <v>0</v>
      </c>
      <c r="AH7" s="58">
        <v>0</v>
      </c>
      <c r="AI7" s="1068">
        <f t="shared" si="12"/>
        <v>0</v>
      </c>
      <c r="AJ7" s="292">
        <v>8</v>
      </c>
      <c r="AK7" s="292">
        <v>38</v>
      </c>
      <c r="AL7" s="292">
        <v>0</v>
      </c>
      <c r="AM7" s="292">
        <v>0</v>
      </c>
      <c r="AN7" s="292">
        <v>46</v>
      </c>
      <c r="AO7" s="69">
        <f t="shared" ref="AO7:AO48" si="16">IF(AN7="","",AJ7/(AJ7+AK7+AL7+AM7)*100)</f>
        <v>17.391304347826086</v>
      </c>
      <c r="AP7" s="69">
        <f t="shared" ref="AP7:AP48" si="17">IF(AN7="","",AK7/(AJ7+AK7+AL7+AM7)*100)</f>
        <v>82.608695652173907</v>
      </c>
      <c r="AQ7" s="69">
        <f t="shared" ref="AQ7:AQ48" si="18">IF(AN7="","",AL7/(AJ7+AK7+AL7+AM7)*100)</f>
        <v>0</v>
      </c>
      <c r="AR7" s="70">
        <f t="shared" ref="AR7:AR48" si="19">IF(AN7="","",AM7/(AJ7+AK7+AL7+AM7)*100)</f>
        <v>0</v>
      </c>
      <c r="AS7" s="316"/>
    </row>
    <row r="8" spans="1:48" s="55" customFormat="1">
      <c r="A8" s="1556"/>
      <c r="B8" s="1090" t="s">
        <v>41</v>
      </c>
      <c r="C8" s="281" t="str">
        <f t="shared" si="13"/>
        <v>×</v>
      </c>
      <c r="D8" s="293"/>
      <c r="E8" s="294"/>
      <c r="F8" s="58"/>
      <c r="G8" s="58"/>
      <c r="H8" s="59" t="str">
        <f t="shared" si="14"/>
        <v/>
      </c>
      <c r="I8" s="60"/>
      <c r="J8" s="62" t="str">
        <f t="shared" si="0"/>
        <v/>
      </c>
      <c r="K8" s="60"/>
      <c r="L8" s="63" t="str">
        <f t="shared" si="1"/>
        <v/>
      </c>
      <c r="M8" s="60"/>
      <c r="N8" s="60"/>
      <c r="O8" s="60"/>
      <c r="P8" s="60"/>
      <c r="Q8" s="60"/>
      <c r="R8" s="289"/>
      <c r="S8" s="61" t="str">
        <f t="shared" si="2"/>
        <v/>
      </c>
      <c r="T8" s="65" t="str">
        <f t="shared" si="3"/>
        <v/>
      </c>
      <c r="U8" s="65" t="str">
        <f t="shared" si="4"/>
        <v/>
      </c>
      <c r="V8" s="65" t="str">
        <f t="shared" si="5"/>
        <v/>
      </c>
      <c r="W8" s="65" t="str">
        <f t="shared" si="6"/>
        <v/>
      </c>
      <c r="X8" s="65" t="str">
        <f t="shared" si="7"/>
        <v/>
      </c>
      <c r="Y8" s="65" t="str">
        <f t="shared" si="8"/>
        <v/>
      </c>
      <c r="Z8" s="66" t="str">
        <f t="shared" si="9"/>
        <v/>
      </c>
      <c r="AA8" s="1578"/>
      <c r="AB8" s="1102" t="s">
        <v>41</v>
      </c>
      <c r="AC8" s="290" t="str">
        <f t="shared" si="15"/>
        <v>×</v>
      </c>
      <c r="AD8" s="58"/>
      <c r="AE8" s="1048" t="str">
        <f t="shared" si="10"/>
        <v/>
      </c>
      <c r="AF8" s="58"/>
      <c r="AG8" s="1048" t="str">
        <f t="shared" si="11"/>
        <v/>
      </c>
      <c r="AH8" s="58"/>
      <c r="AI8" s="1068" t="str">
        <f t="shared" si="12"/>
        <v/>
      </c>
      <c r="AJ8" s="291"/>
      <c r="AK8" s="292"/>
      <c r="AL8" s="292"/>
      <c r="AM8" s="292"/>
      <c r="AN8" s="292"/>
      <c r="AO8" s="69" t="str">
        <f t="shared" si="16"/>
        <v/>
      </c>
      <c r="AP8" s="69" t="str">
        <f t="shared" si="17"/>
        <v/>
      </c>
      <c r="AQ8" s="69" t="str">
        <f t="shared" si="18"/>
        <v/>
      </c>
      <c r="AR8" s="70" t="str">
        <f t="shared" si="19"/>
        <v/>
      </c>
      <c r="AS8" s="316"/>
    </row>
    <row r="9" spans="1:48" s="55" customFormat="1">
      <c r="A9" s="1556"/>
      <c r="B9" s="1090" t="s">
        <v>42</v>
      </c>
      <c r="C9" s="295" t="str">
        <f t="shared" si="13"/>
        <v>○</v>
      </c>
      <c r="D9" s="296" t="s">
        <v>163</v>
      </c>
      <c r="E9" s="297" t="s">
        <v>161</v>
      </c>
      <c r="F9" s="58">
        <v>38</v>
      </c>
      <c r="G9" s="58">
        <v>36</v>
      </c>
      <c r="H9" s="59">
        <f t="shared" si="14"/>
        <v>94.73684210526315</v>
      </c>
      <c r="I9" s="60">
        <v>2</v>
      </c>
      <c r="J9" s="62">
        <f t="shared" si="0"/>
        <v>5.5555555555555552E-2</v>
      </c>
      <c r="K9" s="60">
        <v>1</v>
      </c>
      <c r="L9" s="63">
        <f t="shared" si="1"/>
        <v>35</v>
      </c>
      <c r="M9" s="60">
        <v>0</v>
      </c>
      <c r="N9" s="60">
        <v>1</v>
      </c>
      <c r="O9" s="60">
        <v>0</v>
      </c>
      <c r="P9" s="60">
        <v>0</v>
      </c>
      <c r="Q9" s="60">
        <v>0</v>
      </c>
      <c r="R9" s="289">
        <v>0</v>
      </c>
      <c r="S9" s="61">
        <f t="shared" si="2"/>
        <v>2.7777777777777777</v>
      </c>
      <c r="T9" s="65">
        <f t="shared" si="3"/>
        <v>97.222222222222214</v>
      </c>
      <c r="U9" s="65">
        <f t="shared" si="4"/>
        <v>0</v>
      </c>
      <c r="V9" s="65">
        <f t="shared" si="5"/>
        <v>2.7777777777777777</v>
      </c>
      <c r="W9" s="65">
        <f t="shared" si="6"/>
        <v>0</v>
      </c>
      <c r="X9" s="65">
        <f t="shared" si="7"/>
        <v>0</v>
      </c>
      <c r="Y9" s="65">
        <f t="shared" si="8"/>
        <v>0</v>
      </c>
      <c r="Z9" s="66">
        <f t="shared" si="9"/>
        <v>0</v>
      </c>
      <c r="AA9" s="1578"/>
      <c r="AB9" s="1103" t="s">
        <v>42</v>
      </c>
      <c r="AC9" s="298" t="str">
        <f t="shared" si="15"/>
        <v>○</v>
      </c>
      <c r="AD9" s="58">
        <v>0</v>
      </c>
      <c r="AE9" s="1048">
        <f t="shared" si="10"/>
        <v>0</v>
      </c>
      <c r="AF9" s="58">
        <v>7</v>
      </c>
      <c r="AG9" s="1048">
        <f t="shared" si="11"/>
        <v>19.444444444444446</v>
      </c>
      <c r="AH9" s="58">
        <v>0</v>
      </c>
      <c r="AI9" s="1068">
        <f t="shared" si="12"/>
        <v>0</v>
      </c>
      <c r="AJ9" s="292">
        <v>15</v>
      </c>
      <c r="AK9" s="292">
        <v>20</v>
      </c>
      <c r="AL9" s="292">
        <v>1</v>
      </c>
      <c r="AM9" s="292">
        <v>0</v>
      </c>
      <c r="AN9" s="292">
        <v>36</v>
      </c>
      <c r="AO9" s="69">
        <f t="shared" si="16"/>
        <v>41.666666666666671</v>
      </c>
      <c r="AP9" s="69">
        <f t="shared" si="17"/>
        <v>55.555555555555557</v>
      </c>
      <c r="AQ9" s="69">
        <f t="shared" si="18"/>
        <v>2.7777777777777777</v>
      </c>
      <c r="AR9" s="70">
        <f t="shared" si="19"/>
        <v>0</v>
      </c>
      <c r="AS9" s="316">
        <v>35</v>
      </c>
    </row>
    <row r="10" spans="1:48" s="85" customFormat="1">
      <c r="A10" s="1556"/>
      <c r="B10" s="1236" t="s">
        <v>43</v>
      </c>
      <c r="C10" s="295" t="str">
        <f t="shared" si="13"/>
        <v>×</v>
      </c>
      <c r="D10" s="299"/>
      <c r="E10" s="300"/>
      <c r="F10" s="73"/>
      <c r="G10" s="73"/>
      <c r="H10" s="74" t="str">
        <f t="shared" si="14"/>
        <v/>
      </c>
      <c r="I10" s="76"/>
      <c r="J10" s="77" t="str">
        <f t="shared" si="0"/>
        <v/>
      </c>
      <c r="K10" s="60"/>
      <c r="L10" s="63" t="str">
        <f t="shared" si="1"/>
        <v/>
      </c>
      <c r="M10" s="76"/>
      <c r="N10" s="76"/>
      <c r="O10" s="76"/>
      <c r="P10" s="76"/>
      <c r="Q10" s="76"/>
      <c r="R10" s="78"/>
      <c r="S10" s="75" t="str">
        <f t="shared" si="2"/>
        <v/>
      </c>
      <c r="T10" s="79" t="str">
        <f t="shared" si="3"/>
        <v/>
      </c>
      <c r="U10" s="79" t="str">
        <f t="shared" si="4"/>
        <v/>
      </c>
      <c r="V10" s="79" t="str">
        <f t="shared" si="5"/>
        <v/>
      </c>
      <c r="W10" s="79" t="str">
        <f t="shared" si="6"/>
        <v/>
      </c>
      <c r="X10" s="79" t="str">
        <f t="shared" si="7"/>
        <v/>
      </c>
      <c r="Y10" s="79" t="str">
        <f t="shared" si="8"/>
        <v/>
      </c>
      <c r="Z10" s="80" t="str">
        <f t="shared" si="9"/>
        <v/>
      </c>
      <c r="AA10" s="1578"/>
      <c r="AB10" s="1104" t="s">
        <v>43</v>
      </c>
      <c r="AC10" s="298" t="str">
        <f t="shared" si="15"/>
        <v>×</v>
      </c>
      <c r="AD10" s="76"/>
      <c r="AE10" s="75" t="str">
        <f t="shared" si="10"/>
        <v/>
      </c>
      <c r="AF10" s="76"/>
      <c r="AG10" s="75" t="str">
        <f t="shared" si="11"/>
        <v/>
      </c>
      <c r="AH10" s="76"/>
      <c r="AI10" s="1065" t="str">
        <f t="shared" si="12"/>
        <v/>
      </c>
      <c r="AJ10" s="301"/>
      <c r="AK10" s="302"/>
      <c r="AL10" s="302"/>
      <c r="AM10" s="302"/>
      <c r="AN10" s="292"/>
      <c r="AO10" s="82" t="str">
        <f t="shared" si="16"/>
        <v/>
      </c>
      <c r="AP10" s="82" t="str">
        <f t="shared" si="17"/>
        <v/>
      </c>
      <c r="AQ10" s="82" t="str">
        <f t="shared" si="18"/>
        <v/>
      </c>
      <c r="AR10" s="83" t="str">
        <f t="shared" si="19"/>
        <v/>
      </c>
      <c r="AS10" s="319"/>
      <c r="AU10" s="86"/>
      <c r="AV10" s="86"/>
    </row>
    <row r="11" spans="1:48" s="55" customFormat="1" ht="15.65" thickBot="1">
      <c r="A11" s="1557"/>
      <c r="B11" s="1091" t="s">
        <v>44</v>
      </c>
      <c r="C11" s="303" t="str">
        <f t="shared" si="13"/>
        <v>○</v>
      </c>
      <c r="D11" s="304" t="s">
        <v>164</v>
      </c>
      <c r="E11" s="305" t="s">
        <v>161</v>
      </c>
      <c r="F11" s="89">
        <v>3543</v>
      </c>
      <c r="G11" s="89">
        <v>2932</v>
      </c>
      <c r="H11" s="90">
        <f t="shared" si="14"/>
        <v>82.754727631950317</v>
      </c>
      <c r="I11" s="91">
        <v>241</v>
      </c>
      <c r="J11" s="93">
        <f t="shared" si="0"/>
        <v>8.2196452933151434E-2</v>
      </c>
      <c r="K11" s="91">
        <v>104</v>
      </c>
      <c r="L11" s="94">
        <f t="shared" si="1"/>
        <v>2828</v>
      </c>
      <c r="M11" s="91">
        <v>39</v>
      </c>
      <c r="N11" s="91">
        <v>35</v>
      </c>
      <c r="O11" s="91">
        <v>10</v>
      </c>
      <c r="P11" s="91">
        <v>14</v>
      </c>
      <c r="Q11" s="91">
        <v>6</v>
      </c>
      <c r="R11" s="306">
        <v>0</v>
      </c>
      <c r="S11" s="92">
        <f t="shared" si="2"/>
        <v>3.547066848567531</v>
      </c>
      <c r="T11" s="95">
        <f t="shared" si="3"/>
        <v>96.452933151432475</v>
      </c>
      <c r="U11" s="95">
        <f t="shared" si="4"/>
        <v>1.330150068212824</v>
      </c>
      <c r="V11" s="95">
        <f t="shared" si="5"/>
        <v>1.1937244201909958</v>
      </c>
      <c r="W11" s="95">
        <f t="shared" si="6"/>
        <v>0.34106412005457026</v>
      </c>
      <c r="X11" s="95">
        <f t="shared" si="7"/>
        <v>0.47748976807639837</v>
      </c>
      <c r="Y11" s="95">
        <f t="shared" si="8"/>
        <v>0.20463847203274216</v>
      </c>
      <c r="Z11" s="96">
        <f t="shared" si="9"/>
        <v>0</v>
      </c>
      <c r="AA11" s="1579"/>
      <c r="AB11" s="1105" t="s">
        <v>44</v>
      </c>
      <c r="AC11" s="307" t="str">
        <f t="shared" si="15"/>
        <v>○</v>
      </c>
      <c r="AD11" s="89">
        <v>105</v>
      </c>
      <c r="AE11" s="1049">
        <f t="shared" si="10"/>
        <v>3.5811732605729873</v>
      </c>
      <c r="AF11" s="89">
        <v>371</v>
      </c>
      <c r="AG11" s="1049">
        <f t="shared" si="11"/>
        <v>12.653478854024558</v>
      </c>
      <c r="AH11" s="89">
        <v>175</v>
      </c>
      <c r="AI11" s="1066">
        <f t="shared" si="12"/>
        <v>5.9686221009549794</v>
      </c>
      <c r="AJ11" s="309">
        <v>540</v>
      </c>
      <c r="AK11" s="309">
        <v>1812</v>
      </c>
      <c r="AL11" s="309">
        <v>566</v>
      </c>
      <c r="AM11" s="309">
        <v>14</v>
      </c>
      <c r="AN11" s="309">
        <v>2932</v>
      </c>
      <c r="AO11" s="98">
        <f t="shared" si="16"/>
        <v>18.417462482946796</v>
      </c>
      <c r="AP11" s="98">
        <f t="shared" si="17"/>
        <v>61.800818553888128</v>
      </c>
      <c r="AQ11" s="98">
        <f t="shared" si="18"/>
        <v>19.304229195088677</v>
      </c>
      <c r="AR11" s="99">
        <f t="shared" si="19"/>
        <v>0.47748976807639837</v>
      </c>
      <c r="AS11" s="414"/>
    </row>
    <row r="12" spans="1:48" s="55" customFormat="1">
      <c r="A12" s="1555" t="s">
        <v>45</v>
      </c>
      <c r="B12" s="1089" t="s">
        <v>46</v>
      </c>
      <c r="C12" s="310" t="str">
        <f t="shared" si="13"/>
        <v>○</v>
      </c>
      <c r="D12" s="311" t="s">
        <v>160</v>
      </c>
      <c r="E12" s="283" t="s">
        <v>161</v>
      </c>
      <c r="F12" s="41">
        <v>787</v>
      </c>
      <c r="G12" s="41">
        <v>733</v>
      </c>
      <c r="H12" s="42">
        <f t="shared" si="14"/>
        <v>93.138500635324021</v>
      </c>
      <c r="I12" s="43">
        <v>104</v>
      </c>
      <c r="J12" s="45">
        <f t="shared" si="0"/>
        <v>0.14188267394270124</v>
      </c>
      <c r="K12" s="312" t="s">
        <v>47</v>
      </c>
      <c r="L12" s="1025" t="s">
        <v>47</v>
      </c>
      <c r="M12" s="312" t="s">
        <v>47</v>
      </c>
      <c r="N12" s="312" t="s">
        <v>47</v>
      </c>
      <c r="O12" s="312" t="s">
        <v>47</v>
      </c>
      <c r="P12" s="312" t="s">
        <v>47</v>
      </c>
      <c r="Q12" s="312" t="s">
        <v>47</v>
      </c>
      <c r="R12" s="313" t="s">
        <v>47</v>
      </c>
      <c r="S12" s="1024" t="s">
        <v>47</v>
      </c>
      <c r="T12" s="1017" t="s">
        <v>47</v>
      </c>
      <c r="U12" s="1017" t="s">
        <v>47</v>
      </c>
      <c r="V12" s="1017" t="s">
        <v>47</v>
      </c>
      <c r="W12" s="1017" t="s">
        <v>47</v>
      </c>
      <c r="X12" s="1017" t="s">
        <v>47</v>
      </c>
      <c r="Y12" s="1017" t="s">
        <v>47</v>
      </c>
      <c r="Z12" s="1018" t="s">
        <v>47</v>
      </c>
      <c r="AA12" s="1577" t="s">
        <v>45</v>
      </c>
      <c r="AB12" s="1101" t="s">
        <v>46</v>
      </c>
      <c r="AC12" s="314" t="str">
        <f t="shared" si="15"/>
        <v>○</v>
      </c>
      <c r="AD12" s="41">
        <v>31</v>
      </c>
      <c r="AE12" s="1050">
        <f t="shared" si="10"/>
        <v>4.2291950886766712</v>
      </c>
      <c r="AF12" s="41">
        <v>99</v>
      </c>
      <c r="AG12" s="1050">
        <f t="shared" si="11"/>
        <v>13.506139154160982</v>
      </c>
      <c r="AH12" s="41">
        <v>27</v>
      </c>
      <c r="AI12" s="1067">
        <f t="shared" si="12"/>
        <v>3.6834924965893587</v>
      </c>
      <c r="AJ12" s="285"/>
      <c r="AK12" s="286"/>
      <c r="AL12" s="286"/>
      <c r="AM12" s="286"/>
      <c r="AN12" s="286"/>
      <c r="AO12" s="102" t="str">
        <f t="shared" si="16"/>
        <v/>
      </c>
      <c r="AP12" s="102" t="str">
        <f t="shared" si="17"/>
        <v/>
      </c>
      <c r="AQ12" s="102" t="str">
        <f t="shared" si="18"/>
        <v/>
      </c>
      <c r="AR12" s="103" t="str">
        <f t="shared" si="19"/>
        <v/>
      </c>
      <c r="AS12" s="413">
        <v>700</v>
      </c>
    </row>
    <row r="13" spans="1:48" s="55" customFormat="1">
      <c r="A13" s="1556"/>
      <c r="B13" s="1090" t="s">
        <v>48</v>
      </c>
      <c r="C13" s="315" t="str">
        <f t="shared" si="13"/>
        <v>○</v>
      </c>
      <c r="D13" s="293" t="s">
        <v>165</v>
      </c>
      <c r="E13" s="294" t="s">
        <v>166</v>
      </c>
      <c r="F13" s="58">
        <v>746</v>
      </c>
      <c r="G13" s="58">
        <v>533</v>
      </c>
      <c r="H13" s="59">
        <f t="shared" si="14"/>
        <v>71.447721179624665</v>
      </c>
      <c r="I13" s="60">
        <v>128</v>
      </c>
      <c r="J13" s="62">
        <f t="shared" si="0"/>
        <v>0.24015009380863039</v>
      </c>
      <c r="K13" s="60">
        <v>50</v>
      </c>
      <c r="L13" s="63">
        <f t="shared" ref="L13:L19" si="20">IF(G13="","",G13-K13)</f>
        <v>483</v>
      </c>
      <c r="M13" s="60">
        <v>7</v>
      </c>
      <c r="N13" s="60">
        <v>11</v>
      </c>
      <c r="O13" s="60">
        <v>21</v>
      </c>
      <c r="P13" s="60">
        <v>4</v>
      </c>
      <c r="Q13" s="60">
        <v>7</v>
      </c>
      <c r="R13" s="289">
        <v>0</v>
      </c>
      <c r="S13" s="61">
        <f t="shared" ref="S13:S19" si="21">IF(K13="","",K13/G13*100)</f>
        <v>9.3808630393996246</v>
      </c>
      <c r="T13" s="65">
        <f>IF(G13="","",L13/G13*100)</f>
        <v>90.619136960600372</v>
      </c>
      <c r="U13" s="122">
        <f>IF(G13="","",M13/G13*100)</f>
        <v>1.3133208255159476</v>
      </c>
      <c r="V13" s="122">
        <f>IF(G13="","",N13/G13*100)</f>
        <v>2.0637898686679175</v>
      </c>
      <c r="W13" s="122">
        <f>IF(G13="","",O13/G13*100)</f>
        <v>3.9399624765478425</v>
      </c>
      <c r="X13" s="122">
        <f>IF(G13="","",P13/G13*100)</f>
        <v>0.75046904315196994</v>
      </c>
      <c r="Y13" s="122">
        <f>IF(G13="","",Q13/G13*100)</f>
        <v>1.3133208255159476</v>
      </c>
      <c r="Z13" s="123">
        <f>IF(G13="","",R13/G13*100)</f>
        <v>0</v>
      </c>
      <c r="AA13" s="1578"/>
      <c r="AB13" s="1102" t="s">
        <v>48</v>
      </c>
      <c r="AC13" s="290" t="str">
        <f t="shared" si="15"/>
        <v>○</v>
      </c>
      <c r="AD13" s="58">
        <v>43</v>
      </c>
      <c r="AE13" s="1048">
        <f t="shared" si="10"/>
        <v>8.0675422138836765</v>
      </c>
      <c r="AF13" s="58">
        <v>37</v>
      </c>
      <c r="AG13" s="1048">
        <f t="shared" si="11"/>
        <v>6.9418386491557227</v>
      </c>
      <c r="AH13" s="58">
        <v>0</v>
      </c>
      <c r="AI13" s="1068">
        <f t="shared" si="12"/>
        <v>0</v>
      </c>
      <c r="AJ13" s="291"/>
      <c r="AK13" s="292"/>
      <c r="AL13" s="292"/>
      <c r="AM13" s="292"/>
      <c r="AN13" s="292"/>
      <c r="AO13" s="69" t="str">
        <f t="shared" si="16"/>
        <v/>
      </c>
      <c r="AP13" s="69" t="str">
        <f t="shared" si="17"/>
        <v/>
      </c>
      <c r="AQ13" s="69" t="str">
        <f t="shared" si="18"/>
        <v/>
      </c>
      <c r="AR13" s="70" t="str">
        <f t="shared" si="19"/>
        <v/>
      </c>
      <c r="AS13" s="316">
        <v>530</v>
      </c>
    </row>
    <row r="14" spans="1:48" s="85" customFormat="1">
      <c r="A14" s="1556"/>
      <c r="B14" s="1236" t="s">
        <v>49</v>
      </c>
      <c r="C14" s="315" t="str">
        <f t="shared" si="13"/>
        <v>×</v>
      </c>
      <c r="D14" s="317"/>
      <c r="E14" s="294"/>
      <c r="F14" s="318"/>
      <c r="G14" s="73"/>
      <c r="H14" s="74" t="str">
        <f t="shared" si="14"/>
        <v/>
      </c>
      <c r="I14" s="76"/>
      <c r="J14" s="77" t="str">
        <f t="shared" si="0"/>
        <v/>
      </c>
      <c r="K14" s="76"/>
      <c r="L14" s="63" t="str">
        <f t="shared" si="20"/>
        <v/>
      </c>
      <c r="M14" s="76"/>
      <c r="N14" s="76"/>
      <c r="O14" s="76"/>
      <c r="P14" s="76"/>
      <c r="Q14" s="76"/>
      <c r="R14" s="78"/>
      <c r="S14" s="75" t="str">
        <f t="shared" si="21"/>
        <v/>
      </c>
      <c r="T14" s="79" t="str">
        <f>IF(G14="","",L14/G14*100)</f>
        <v/>
      </c>
      <c r="U14" s="79" t="str">
        <f>IF(G14="","",M14/G14*100)</f>
        <v/>
      </c>
      <c r="V14" s="79" t="str">
        <f>IF(G14="","",N14/G14*100)</f>
        <v/>
      </c>
      <c r="W14" s="79" t="str">
        <f>IF(G14="","",O14/G14*100)</f>
        <v/>
      </c>
      <c r="X14" s="79" t="str">
        <f>IF(G14="","",P14/G14*100)</f>
        <v/>
      </c>
      <c r="Y14" s="79" t="str">
        <f>IF(G14="","",Q14/G14*100)</f>
        <v/>
      </c>
      <c r="Z14" s="80" t="str">
        <f>IF(G14="","",R14/G14*100)</f>
        <v/>
      </c>
      <c r="AA14" s="1578"/>
      <c r="AB14" s="1106" t="s">
        <v>49</v>
      </c>
      <c r="AC14" s="290" t="str">
        <f t="shared" si="15"/>
        <v>×</v>
      </c>
      <c r="AD14" s="73"/>
      <c r="AE14" s="75" t="str">
        <f t="shared" si="10"/>
        <v/>
      </c>
      <c r="AF14" s="76"/>
      <c r="AG14" s="75" t="str">
        <f t="shared" si="11"/>
        <v/>
      </c>
      <c r="AH14" s="76"/>
      <c r="AI14" s="1065" t="str">
        <f t="shared" si="12"/>
        <v/>
      </c>
      <c r="AJ14" s="291"/>
      <c r="AK14" s="292"/>
      <c r="AL14" s="292"/>
      <c r="AM14" s="292"/>
      <c r="AN14" s="292"/>
      <c r="AO14" s="82" t="str">
        <f t="shared" si="16"/>
        <v/>
      </c>
      <c r="AP14" s="82" t="str">
        <f t="shared" si="17"/>
        <v/>
      </c>
      <c r="AQ14" s="82" t="str">
        <f t="shared" si="18"/>
        <v/>
      </c>
      <c r="AR14" s="83" t="str">
        <f t="shared" si="19"/>
        <v/>
      </c>
      <c r="AS14" s="319"/>
      <c r="AU14" s="86"/>
      <c r="AV14" s="86"/>
    </row>
    <row r="15" spans="1:48" s="55" customFormat="1" ht="15.65" thickBot="1">
      <c r="A15" s="1557"/>
      <c r="B15" s="1091" t="s">
        <v>50</v>
      </c>
      <c r="C15" s="315" t="str">
        <f t="shared" si="13"/>
        <v>×</v>
      </c>
      <c r="D15" s="320"/>
      <c r="E15" s="321"/>
      <c r="F15" s="91"/>
      <c r="G15" s="91"/>
      <c r="H15" s="90" t="str">
        <f t="shared" si="14"/>
        <v/>
      </c>
      <c r="I15" s="91"/>
      <c r="J15" s="93" t="str">
        <f t="shared" si="0"/>
        <v/>
      </c>
      <c r="K15" s="91"/>
      <c r="L15" s="94" t="str">
        <f t="shared" si="20"/>
        <v/>
      </c>
      <c r="M15" s="91"/>
      <c r="N15" s="91"/>
      <c r="O15" s="91"/>
      <c r="P15" s="91"/>
      <c r="Q15" s="91"/>
      <c r="R15" s="306"/>
      <c r="S15" s="92" t="str">
        <f t="shared" si="21"/>
        <v/>
      </c>
      <c r="T15" s="95" t="str">
        <f>IF(G15="","",L15/G15*100)</f>
        <v/>
      </c>
      <c r="U15" s="95" t="str">
        <f>IF(G15="","",M15/G15*100)</f>
        <v/>
      </c>
      <c r="V15" s="95" t="str">
        <f>IF(G15="","",N15/G15*100)</f>
        <v/>
      </c>
      <c r="W15" s="95" t="str">
        <f>IF(G15="","",O15/G15*100)</f>
        <v/>
      </c>
      <c r="X15" s="95" t="str">
        <f>IF(G15="","",P15/G15*100)</f>
        <v/>
      </c>
      <c r="Y15" s="95" t="str">
        <f>IF(G15="","",Q15/G15*100)</f>
        <v/>
      </c>
      <c r="Z15" s="96" t="str">
        <f>IF(G15="","",R15/G15*100)</f>
        <v/>
      </c>
      <c r="AA15" s="1578"/>
      <c r="AB15" s="1107" t="s">
        <v>50</v>
      </c>
      <c r="AC15" s="290" t="str">
        <f t="shared" si="15"/>
        <v>×</v>
      </c>
      <c r="AD15" s="89"/>
      <c r="AE15" s="1049" t="str">
        <f t="shared" si="10"/>
        <v/>
      </c>
      <c r="AF15" s="89"/>
      <c r="AG15" s="1049" t="str">
        <f t="shared" si="11"/>
        <v/>
      </c>
      <c r="AH15" s="89"/>
      <c r="AI15" s="1066" t="str">
        <f t="shared" si="12"/>
        <v/>
      </c>
      <c r="AJ15" s="308"/>
      <c r="AK15" s="309"/>
      <c r="AL15" s="309"/>
      <c r="AM15" s="309"/>
      <c r="AN15" s="309"/>
      <c r="AO15" s="98" t="str">
        <f t="shared" si="16"/>
        <v/>
      </c>
      <c r="AP15" s="98" t="str">
        <f t="shared" si="17"/>
        <v/>
      </c>
      <c r="AQ15" s="98" t="str">
        <f t="shared" si="18"/>
        <v/>
      </c>
      <c r="AR15" s="99" t="str">
        <f t="shared" si="19"/>
        <v/>
      </c>
      <c r="AS15" s="414"/>
    </row>
    <row r="16" spans="1:48" s="114" customFormat="1">
      <c r="A16" s="1555" t="s">
        <v>51</v>
      </c>
      <c r="B16" s="1237" t="s">
        <v>52</v>
      </c>
      <c r="C16" s="322" t="str">
        <f t="shared" si="13"/>
        <v>○</v>
      </c>
      <c r="D16" s="323" t="s">
        <v>167</v>
      </c>
      <c r="E16" s="324" t="s">
        <v>159</v>
      </c>
      <c r="F16" s="106">
        <v>3015</v>
      </c>
      <c r="G16" s="106">
        <v>2736</v>
      </c>
      <c r="H16" s="42">
        <f t="shared" si="14"/>
        <v>90.746268656716424</v>
      </c>
      <c r="I16" s="43">
        <v>277</v>
      </c>
      <c r="J16" s="45">
        <f t="shared" si="0"/>
        <v>0.10124269005847954</v>
      </c>
      <c r="K16" s="43">
        <v>100</v>
      </c>
      <c r="L16" s="46">
        <f t="shared" si="20"/>
        <v>2636</v>
      </c>
      <c r="M16" s="43">
        <v>25</v>
      </c>
      <c r="N16" s="43">
        <v>34</v>
      </c>
      <c r="O16" s="43">
        <v>14</v>
      </c>
      <c r="P16" s="43">
        <v>15</v>
      </c>
      <c r="Q16" s="43">
        <v>11</v>
      </c>
      <c r="R16" s="133">
        <v>1</v>
      </c>
      <c r="S16" s="44">
        <f t="shared" si="21"/>
        <v>3.6549707602339181</v>
      </c>
      <c r="T16" s="48">
        <f>IF(G16="","",L16/G16*100)</f>
        <v>96.345029239766077</v>
      </c>
      <c r="U16" s="48">
        <f>IF(G16="","",M16/G16*100)</f>
        <v>0.91374269005847952</v>
      </c>
      <c r="V16" s="48">
        <f>IF(G16="","",N16/G16*100)</f>
        <v>1.2426900584795322</v>
      </c>
      <c r="W16" s="48">
        <f>IF(G16="","",O16/G16*100)</f>
        <v>0.51169590643274854</v>
      </c>
      <c r="X16" s="48">
        <f>IF(G16="","",P16/G16*100)</f>
        <v>0.54824561403508765</v>
      </c>
      <c r="Y16" s="48">
        <f>IF(G16="","",Q16/G16*100)</f>
        <v>0.40204678362573099</v>
      </c>
      <c r="Z16" s="49">
        <f>IF(G16="","",R16/G16*100)</f>
        <v>3.6549707602339179E-2</v>
      </c>
      <c r="AA16" s="1555" t="s">
        <v>51</v>
      </c>
      <c r="AB16" s="1108" t="s">
        <v>168</v>
      </c>
      <c r="AC16" s="325" t="str">
        <f t="shared" si="15"/>
        <v>○</v>
      </c>
      <c r="AD16" s="108">
        <v>220</v>
      </c>
      <c r="AE16" s="44">
        <f t="shared" si="10"/>
        <v>8.0409356725146193</v>
      </c>
      <c r="AF16" s="107">
        <v>315</v>
      </c>
      <c r="AG16" s="44">
        <f t="shared" si="11"/>
        <v>11.513157894736842</v>
      </c>
      <c r="AH16" s="107">
        <v>314</v>
      </c>
      <c r="AI16" s="1067">
        <f t="shared" si="12"/>
        <v>11.476608187134502</v>
      </c>
      <c r="AJ16" s="326"/>
      <c r="AK16" s="327"/>
      <c r="AL16" s="327"/>
      <c r="AM16" s="327"/>
      <c r="AN16" s="327"/>
      <c r="AO16" s="111" t="str">
        <f t="shared" si="16"/>
        <v/>
      </c>
      <c r="AP16" s="111" t="str">
        <f t="shared" si="17"/>
        <v/>
      </c>
      <c r="AQ16" s="111" t="str">
        <f t="shared" si="18"/>
        <v/>
      </c>
      <c r="AR16" s="112" t="str">
        <f t="shared" si="19"/>
        <v/>
      </c>
      <c r="AS16" s="415">
        <v>2679</v>
      </c>
      <c r="AU16" s="86"/>
      <c r="AV16" s="86"/>
    </row>
    <row r="17" spans="1:48" s="55" customFormat="1">
      <c r="A17" s="1556"/>
      <c r="B17" s="1092" t="s">
        <v>54</v>
      </c>
      <c r="C17" s="328" t="str">
        <f t="shared" si="13"/>
        <v>×</v>
      </c>
      <c r="D17" s="329"/>
      <c r="E17" s="330"/>
      <c r="F17" s="116"/>
      <c r="G17" s="116"/>
      <c r="H17" s="117" t="str">
        <f t="shared" si="14"/>
        <v/>
      </c>
      <c r="I17" s="116"/>
      <c r="J17" s="120" t="str">
        <f t="shared" si="0"/>
        <v/>
      </c>
      <c r="K17" s="116"/>
      <c r="L17" s="121" t="str">
        <f t="shared" si="20"/>
        <v/>
      </c>
      <c r="M17" s="116"/>
      <c r="N17" s="116"/>
      <c r="O17" s="116"/>
      <c r="P17" s="116"/>
      <c r="Q17" s="116"/>
      <c r="R17" s="331"/>
      <c r="S17" s="118" t="str">
        <f t="shared" si="21"/>
        <v/>
      </c>
      <c r="T17" s="122"/>
      <c r="U17" s="122"/>
      <c r="V17" s="122"/>
      <c r="W17" s="122"/>
      <c r="X17" s="122"/>
      <c r="Y17" s="122"/>
      <c r="Z17" s="123"/>
      <c r="AA17" s="1556"/>
      <c r="AB17" s="1093" t="s">
        <v>54</v>
      </c>
      <c r="AC17" s="298" t="str">
        <f t="shared" si="15"/>
        <v>×</v>
      </c>
      <c r="AD17" s="58"/>
      <c r="AE17" s="1048" t="str">
        <f t="shared" si="10"/>
        <v/>
      </c>
      <c r="AF17" s="58"/>
      <c r="AG17" s="1048" t="str">
        <f t="shared" si="11"/>
        <v/>
      </c>
      <c r="AH17" s="58"/>
      <c r="AI17" s="1068" t="str">
        <f t="shared" si="12"/>
        <v/>
      </c>
      <c r="AJ17" s="292"/>
      <c r="AK17" s="292"/>
      <c r="AL17" s="292"/>
      <c r="AM17" s="292"/>
      <c r="AN17" s="292"/>
      <c r="AO17" s="69"/>
      <c r="AP17" s="69"/>
      <c r="AQ17" s="69"/>
      <c r="AR17" s="70"/>
      <c r="AS17" s="316"/>
    </row>
    <row r="18" spans="1:48" s="55" customFormat="1">
      <c r="A18" s="1556"/>
      <c r="B18" s="1090" t="s">
        <v>55</v>
      </c>
      <c r="C18" s="328" t="str">
        <f t="shared" si="13"/>
        <v>×</v>
      </c>
      <c r="D18" s="333"/>
      <c r="E18" s="334"/>
      <c r="F18" s="60"/>
      <c r="G18" s="60"/>
      <c r="H18" s="59"/>
      <c r="I18" s="60"/>
      <c r="J18" s="62" t="str">
        <f t="shared" si="0"/>
        <v/>
      </c>
      <c r="K18" s="60"/>
      <c r="L18" s="63" t="str">
        <f t="shared" si="20"/>
        <v/>
      </c>
      <c r="M18" s="60"/>
      <c r="N18" s="60"/>
      <c r="O18" s="60"/>
      <c r="P18" s="60"/>
      <c r="Q18" s="60"/>
      <c r="R18" s="289"/>
      <c r="S18" s="61" t="str">
        <f t="shared" si="21"/>
        <v/>
      </c>
      <c r="T18" s="65" t="str">
        <f>IF(G18="","",L18/G18*100)</f>
        <v/>
      </c>
      <c r="U18" s="65" t="str">
        <f>IF(G18="","",M18/G18*100)</f>
        <v/>
      </c>
      <c r="V18" s="65" t="str">
        <f>IF(G18="","",N18/G18*100)</f>
        <v/>
      </c>
      <c r="W18" s="65" t="str">
        <f>IF(G18="","",O18/G18*100)</f>
        <v/>
      </c>
      <c r="X18" s="65" t="str">
        <f>IF(G18="","",P18/G18*100)</f>
        <v/>
      </c>
      <c r="Y18" s="65" t="str">
        <f>IF(G18="","",Q18/G18*100)</f>
        <v/>
      </c>
      <c r="Z18" s="66" t="str">
        <f>IF(G18="","",R18/G18*100)</f>
        <v/>
      </c>
      <c r="AA18" s="1556"/>
      <c r="AB18" s="1109" t="s">
        <v>55</v>
      </c>
      <c r="AC18" s="314" t="str">
        <f t="shared" si="15"/>
        <v>×</v>
      </c>
      <c r="AD18" s="58"/>
      <c r="AE18" s="1048" t="str">
        <f t="shared" si="10"/>
        <v/>
      </c>
      <c r="AF18" s="58"/>
      <c r="AG18" s="1048" t="str">
        <f t="shared" si="11"/>
        <v/>
      </c>
      <c r="AH18" s="58"/>
      <c r="AI18" s="1068" t="str">
        <f t="shared" si="12"/>
        <v/>
      </c>
      <c r="AJ18" s="291"/>
      <c r="AK18" s="292"/>
      <c r="AL18" s="292"/>
      <c r="AM18" s="292"/>
      <c r="AN18" s="292"/>
      <c r="AO18" s="69" t="str">
        <f t="shared" si="16"/>
        <v/>
      </c>
      <c r="AP18" s="69" t="str">
        <f t="shared" si="17"/>
        <v/>
      </c>
      <c r="AQ18" s="69" t="str">
        <f t="shared" si="18"/>
        <v/>
      </c>
      <c r="AR18" s="70" t="str">
        <f t="shared" si="19"/>
        <v/>
      </c>
      <c r="AS18" s="316"/>
    </row>
    <row r="19" spans="1:48" s="55" customFormat="1">
      <c r="A19" s="1556"/>
      <c r="B19" s="1090" t="s">
        <v>170</v>
      </c>
      <c r="C19" s="310" t="str">
        <f t="shared" si="13"/>
        <v>○</v>
      </c>
      <c r="D19" s="335" t="s">
        <v>164</v>
      </c>
      <c r="E19" s="336" t="s">
        <v>161</v>
      </c>
      <c r="F19" s="60">
        <v>781</v>
      </c>
      <c r="G19" s="60">
        <v>656</v>
      </c>
      <c r="H19" s="59">
        <f t="shared" si="14"/>
        <v>83.994878361075536</v>
      </c>
      <c r="I19" s="60">
        <v>144</v>
      </c>
      <c r="J19" s="62">
        <f t="shared" si="0"/>
        <v>0.21951219512195122</v>
      </c>
      <c r="K19" s="60">
        <v>62</v>
      </c>
      <c r="L19" s="63">
        <f t="shared" si="20"/>
        <v>594</v>
      </c>
      <c r="M19" s="60">
        <v>15</v>
      </c>
      <c r="N19" s="60">
        <v>25</v>
      </c>
      <c r="O19" s="60">
        <v>5</v>
      </c>
      <c r="P19" s="60">
        <v>6</v>
      </c>
      <c r="Q19" s="60">
        <v>9</v>
      </c>
      <c r="R19" s="289">
        <v>2</v>
      </c>
      <c r="S19" s="61">
        <f t="shared" si="21"/>
        <v>9.4512195121951219</v>
      </c>
      <c r="T19" s="65">
        <f>IF(G19="","",L19/G19*100)</f>
        <v>90.548780487804876</v>
      </c>
      <c r="U19" s="65">
        <f>IF(G19="","",M19/G19*100)</f>
        <v>2.2865853658536586</v>
      </c>
      <c r="V19" s="65">
        <f>IF(G19="","",N19/G19*100)</f>
        <v>3.8109756097560976</v>
      </c>
      <c r="W19" s="65">
        <f>IF(G19="","",O19/G19*100)</f>
        <v>0.76219512195121952</v>
      </c>
      <c r="X19" s="65">
        <f>IF(G19="","",P19/G19*100)</f>
        <v>0.91463414634146334</v>
      </c>
      <c r="Y19" s="65">
        <f>IF(G19="","",Q19/G19*100)</f>
        <v>1.3719512195121952</v>
      </c>
      <c r="Z19" s="66">
        <f>IF(G19="","",R19/G19*100)</f>
        <v>0.3048780487804878</v>
      </c>
      <c r="AA19" s="1556"/>
      <c r="AB19" s="1102" t="s">
        <v>57</v>
      </c>
      <c r="AC19" s="298" t="str">
        <f t="shared" si="15"/>
        <v>○</v>
      </c>
      <c r="AD19" s="58">
        <v>50</v>
      </c>
      <c r="AE19" s="1048">
        <f t="shared" si="10"/>
        <v>7.6219512195121952</v>
      </c>
      <c r="AF19" s="58">
        <v>143</v>
      </c>
      <c r="AG19" s="1048">
        <f t="shared" si="11"/>
        <v>21.798780487804876</v>
      </c>
      <c r="AH19" s="58">
        <v>19</v>
      </c>
      <c r="AI19" s="1068">
        <f t="shared" si="12"/>
        <v>2.8963414634146343</v>
      </c>
      <c r="AJ19" s="291"/>
      <c r="AK19" s="292"/>
      <c r="AL19" s="292"/>
      <c r="AM19" s="292"/>
      <c r="AN19" s="292"/>
      <c r="AO19" s="69" t="str">
        <f t="shared" si="16"/>
        <v/>
      </c>
      <c r="AP19" s="69" t="str">
        <f t="shared" si="17"/>
        <v/>
      </c>
      <c r="AQ19" s="69" t="str">
        <f t="shared" si="18"/>
        <v/>
      </c>
      <c r="AR19" s="70" t="str">
        <f t="shared" si="19"/>
        <v/>
      </c>
      <c r="AS19" s="316">
        <v>605</v>
      </c>
    </row>
    <row r="20" spans="1:48" s="55" customFormat="1">
      <c r="A20" s="1556"/>
      <c r="B20" s="1090" t="s">
        <v>58</v>
      </c>
      <c r="C20" s="337" t="str">
        <f t="shared" si="13"/>
        <v>○</v>
      </c>
      <c r="D20" s="338" t="s">
        <v>171</v>
      </c>
      <c r="E20" s="334" t="s">
        <v>161</v>
      </c>
      <c r="F20" s="58">
        <v>872</v>
      </c>
      <c r="G20" s="58">
        <v>519</v>
      </c>
      <c r="H20" s="59">
        <f t="shared" si="14"/>
        <v>59.518348623853214</v>
      </c>
      <c r="I20" s="367" t="s">
        <v>47</v>
      </c>
      <c r="J20" s="1020" t="s">
        <v>47</v>
      </c>
      <c r="K20" s="367" t="s">
        <v>47</v>
      </c>
      <c r="L20" s="1021" t="s">
        <v>47</v>
      </c>
      <c r="M20" s="367" t="s">
        <v>47</v>
      </c>
      <c r="N20" s="367" t="s">
        <v>47</v>
      </c>
      <c r="O20" s="367" t="s">
        <v>47</v>
      </c>
      <c r="P20" s="367" t="s">
        <v>47</v>
      </c>
      <c r="Q20" s="367" t="s">
        <v>47</v>
      </c>
      <c r="R20" s="368" t="s">
        <v>47</v>
      </c>
      <c r="S20" s="1019" t="s">
        <v>47</v>
      </c>
      <c r="T20" s="1022" t="s">
        <v>47</v>
      </c>
      <c r="U20" s="1022" t="s">
        <v>47</v>
      </c>
      <c r="V20" s="1022" t="s">
        <v>47</v>
      </c>
      <c r="W20" s="1022" t="s">
        <v>47</v>
      </c>
      <c r="X20" s="1022" t="s">
        <v>47</v>
      </c>
      <c r="Y20" s="1022" t="s">
        <v>47</v>
      </c>
      <c r="Z20" s="1023" t="s">
        <v>47</v>
      </c>
      <c r="AA20" s="1556"/>
      <c r="AB20" s="1109" t="s">
        <v>58</v>
      </c>
      <c r="AC20" s="314" t="str">
        <f t="shared" si="15"/>
        <v>○</v>
      </c>
      <c r="AD20" s="150" t="s">
        <v>47</v>
      </c>
      <c r="AE20" s="1073" t="s">
        <v>47</v>
      </c>
      <c r="AF20" s="150" t="s">
        <v>47</v>
      </c>
      <c r="AG20" s="1073" t="s">
        <v>47</v>
      </c>
      <c r="AH20" s="150" t="s">
        <v>47</v>
      </c>
      <c r="AI20" s="1074" t="s">
        <v>47</v>
      </c>
      <c r="AJ20" s="291"/>
      <c r="AK20" s="292"/>
      <c r="AL20" s="292"/>
      <c r="AM20" s="292"/>
      <c r="AN20" s="292"/>
      <c r="AO20" s="69" t="str">
        <f t="shared" si="16"/>
        <v/>
      </c>
      <c r="AP20" s="69" t="str">
        <f t="shared" si="17"/>
        <v/>
      </c>
      <c r="AQ20" s="69" t="str">
        <f t="shared" si="18"/>
        <v/>
      </c>
      <c r="AR20" s="70" t="str">
        <f t="shared" si="19"/>
        <v/>
      </c>
      <c r="AS20" s="316">
        <v>466</v>
      </c>
    </row>
    <row r="21" spans="1:48" s="55" customFormat="1">
      <c r="A21" s="1556"/>
      <c r="B21" s="1090" t="s">
        <v>59</v>
      </c>
      <c r="C21" s="315" t="str">
        <f t="shared" si="13"/>
        <v>×</v>
      </c>
      <c r="D21" s="335"/>
      <c r="E21" s="288"/>
      <c r="F21" s="58"/>
      <c r="G21" s="58"/>
      <c r="H21" s="59" t="str">
        <f t="shared" si="14"/>
        <v/>
      </c>
      <c r="I21" s="60"/>
      <c r="J21" s="62" t="str">
        <f t="shared" ref="J21:J48" si="22">IF(I21="","",I21/G21)</f>
        <v/>
      </c>
      <c r="K21" s="60"/>
      <c r="L21" s="63" t="str">
        <f t="shared" ref="L21:L29" si="23">IF(G21="","",G21-K21)</f>
        <v/>
      </c>
      <c r="M21" s="60"/>
      <c r="N21" s="60"/>
      <c r="O21" s="60"/>
      <c r="P21" s="60"/>
      <c r="Q21" s="60"/>
      <c r="R21" s="289"/>
      <c r="S21" s="61" t="str">
        <f t="shared" ref="S21:S29" si="24">IF(K21="","",K21/G21*100)</f>
        <v/>
      </c>
      <c r="T21" s="65" t="str">
        <f t="shared" ref="T21:T29" si="25">IF(G21="","",L21/G21*100)</f>
        <v/>
      </c>
      <c r="U21" s="65" t="str">
        <f>IF(G21="","",M21/G21*100)</f>
        <v/>
      </c>
      <c r="V21" s="65" t="str">
        <f>IF(G21="","",N21/G21*100)</f>
        <v/>
      </c>
      <c r="W21" s="65" t="str">
        <f>IF(G21="","",O21/G21*100)</f>
        <v/>
      </c>
      <c r="X21" s="65" t="str">
        <f>IF(G21="","",P21/G21*100)</f>
        <v/>
      </c>
      <c r="Y21" s="65" t="str">
        <f>IF(G21="","",Q21/G21*100)</f>
        <v/>
      </c>
      <c r="Z21" s="66" t="str">
        <f>IF(G21="","",R21/G21*100)</f>
        <v/>
      </c>
      <c r="AA21" s="1556"/>
      <c r="AB21" s="1102" t="s">
        <v>59</v>
      </c>
      <c r="AC21" s="290" t="str">
        <f t="shared" si="15"/>
        <v>×</v>
      </c>
      <c r="AD21" s="58"/>
      <c r="AE21" s="1048" t="str">
        <f t="shared" ref="AE21:AE48" si="26">IF(AD21="","",AD21/G21*100)</f>
        <v/>
      </c>
      <c r="AF21" s="58"/>
      <c r="AG21" s="1048" t="str">
        <f t="shared" ref="AG21:AG48" si="27">IF(AF21="","",AF21/G21*100)</f>
        <v/>
      </c>
      <c r="AH21" s="58"/>
      <c r="AI21" s="1068" t="str">
        <f t="shared" ref="AI21:AI48" si="28">IF(AH21="","",AH21/G21*100)</f>
        <v/>
      </c>
      <c r="AJ21" s="291"/>
      <c r="AK21" s="292"/>
      <c r="AL21" s="292"/>
      <c r="AM21" s="292"/>
      <c r="AN21" s="292"/>
      <c r="AO21" s="69" t="str">
        <f t="shared" si="16"/>
        <v/>
      </c>
      <c r="AP21" s="69" t="str">
        <f t="shared" si="17"/>
        <v/>
      </c>
      <c r="AQ21" s="69" t="str">
        <f t="shared" si="18"/>
        <v/>
      </c>
      <c r="AR21" s="70" t="str">
        <f t="shared" si="19"/>
        <v/>
      </c>
      <c r="AS21" s="316"/>
    </row>
    <row r="22" spans="1:48" s="55" customFormat="1" ht="15.65" thickBot="1">
      <c r="A22" s="1557"/>
      <c r="B22" s="1093" t="s">
        <v>60</v>
      </c>
      <c r="C22" s="339" t="str">
        <f t="shared" si="13"/>
        <v>○</v>
      </c>
      <c r="D22" s="335" t="s">
        <v>164</v>
      </c>
      <c r="E22" s="288" t="s">
        <v>166</v>
      </c>
      <c r="F22" s="128">
        <v>626</v>
      </c>
      <c r="G22" s="128">
        <v>580</v>
      </c>
      <c r="H22" s="74">
        <f t="shared" si="14"/>
        <v>92.651757188498408</v>
      </c>
      <c r="I22" s="76">
        <v>103</v>
      </c>
      <c r="J22" s="77">
        <f t="shared" si="22"/>
        <v>0.17758620689655172</v>
      </c>
      <c r="K22" s="76">
        <v>38</v>
      </c>
      <c r="L22" s="94">
        <f t="shared" si="23"/>
        <v>542</v>
      </c>
      <c r="M22" s="76">
        <v>9</v>
      </c>
      <c r="N22" s="76">
        <v>13</v>
      </c>
      <c r="O22" s="76">
        <v>8</v>
      </c>
      <c r="P22" s="76">
        <v>4</v>
      </c>
      <c r="Q22" s="76">
        <v>3</v>
      </c>
      <c r="R22" s="78">
        <v>1</v>
      </c>
      <c r="S22" s="75">
        <f t="shared" si="24"/>
        <v>6.5517241379310347</v>
      </c>
      <c r="T22" s="79">
        <f t="shared" si="25"/>
        <v>93.448275862068968</v>
      </c>
      <c r="U22" s="79">
        <f>IF(G22="","",M22/G22*100)</f>
        <v>1.5517241379310345</v>
      </c>
      <c r="V22" s="79">
        <f>IF(G22="","",N22/G22*100)</f>
        <v>2.2413793103448274</v>
      </c>
      <c r="W22" s="79">
        <f>IF(G22="","",O22/G22*100)</f>
        <v>1.3793103448275863</v>
      </c>
      <c r="X22" s="79">
        <f>IF(G22="","",P22/G22*100)</f>
        <v>0.68965517241379315</v>
      </c>
      <c r="Y22" s="79">
        <f>IF(G22="","",Q22/G22*100)</f>
        <v>0.51724137931034486</v>
      </c>
      <c r="Z22" s="80">
        <f>IF(G22="","",R22/G22*100)</f>
        <v>0.17241379310344829</v>
      </c>
      <c r="AA22" s="1557"/>
      <c r="AB22" s="1102" t="s">
        <v>60</v>
      </c>
      <c r="AC22" s="340" t="str">
        <f t="shared" si="15"/>
        <v>○</v>
      </c>
      <c r="AD22" s="128">
        <v>75</v>
      </c>
      <c r="AE22" s="1051">
        <f t="shared" si="26"/>
        <v>12.931034482758621</v>
      </c>
      <c r="AF22" s="128">
        <v>150</v>
      </c>
      <c r="AG22" s="1051">
        <f t="shared" si="27"/>
        <v>25.862068965517242</v>
      </c>
      <c r="AH22" s="128">
        <v>40</v>
      </c>
      <c r="AI22" s="1065">
        <f t="shared" si="28"/>
        <v>6.8965517241379306</v>
      </c>
      <c r="AJ22" s="341">
        <v>30</v>
      </c>
      <c r="AK22" s="342">
        <v>242</v>
      </c>
      <c r="AL22" s="342">
        <v>265</v>
      </c>
      <c r="AM22" s="342">
        <v>41</v>
      </c>
      <c r="AN22" s="342">
        <v>578</v>
      </c>
      <c r="AO22" s="130">
        <f t="shared" si="16"/>
        <v>5.1903114186851207</v>
      </c>
      <c r="AP22" s="130">
        <f t="shared" si="17"/>
        <v>41.868512110726641</v>
      </c>
      <c r="AQ22" s="130">
        <f t="shared" si="18"/>
        <v>45.8477508650519</v>
      </c>
      <c r="AR22" s="131">
        <f t="shared" si="19"/>
        <v>7.0934256055363329</v>
      </c>
      <c r="AS22" s="416"/>
    </row>
    <row r="23" spans="1:48" s="85" customFormat="1">
      <c r="A23" s="1555" t="s">
        <v>61</v>
      </c>
      <c r="B23" s="1238" t="s">
        <v>62</v>
      </c>
      <c r="C23" s="322" t="str">
        <f t="shared" si="13"/>
        <v>×</v>
      </c>
      <c r="D23" s="323"/>
      <c r="E23" s="324"/>
      <c r="F23" s="106"/>
      <c r="G23" s="106"/>
      <c r="H23" s="42" t="str">
        <f t="shared" si="14"/>
        <v/>
      </c>
      <c r="I23" s="43"/>
      <c r="J23" s="45" t="str">
        <f t="shared" si="22"/>
        <v/>
      </c>
      <c r="K23" s="43"/>
      <c r="L23" s="121" t="str">
        <f t="shared" si="23"/>
        <v/>
      </c>
      <c r="M23" s="43"/>
      <c r="N23" s="43"/>
      <c r="O23" s="43"/>
      <c r="P23" s="43"/>
      <c r="Q23" s="43"/>
      <c r="R23" s="133"/>
      <c r="S23" s="44" t="str">
        <f t="shared" si="24"/>
        <v/>
      </c>
      <c r="T23" s="48" t="str">
        <f t="shared" si="25"/>
        <v/>
      </c>
      <c r="U23" s="48" t="str">
        <f>IF(G23="","",M23/G23*100)</f>
        <v/>
      </c>
      <c r="V23" s="48" t="str">
        <f>IF(G23="","",N23/G23*100)</f>
        <v/>
      </c>
      <c r="W23" s="48" t="str">
        <f>IF(G23="","",O23/G23*100)</f>
        <v/>
      </c>
      <c r="X23" s="48" t="str">
        <f>IF(G23="","",P23/G23*100)</f>
        <v/>
      </c>
      <c r="Y23" s="48" t="str">
        <f>IF(G23="","",Q23/G23*100)</f>
        <v/>
      </c>
      <c r="Z23" s="49" t="str">
        <f>IF(G23="","",R23/G23*100)</f>
        <v/>
      </c>
      <c r="AA23" s="1555" t="s">
        <v>61</v>
      </c>
      <c r="AB23" s="1110" t="s">
        <v>63</v>
      </c>
      <c r="AC23" s="325" t="str">
        <f t="shared" si="15"/>
        <v>×</v>
      </c>
      <c r="AD23" s="106"/>
      <c r="AE23" s="44" t="str">
        <f t="shared" si="26"/>
        <v/>
      </c>
      <c r="AF23" s="43"/>
      <c r="AG23" s="44" t="str">
        <f t="shared" si="27"/>
        <v/>
      </c>
      <c r="AH23" s="43"/>
      <c r="AI23" s="1067" t="str">
        <f t="shared" si="28"/>
        <v/>
      </c>
      <c r="AJ23" s="343"/>
      <c r="AK23" s="344"/>
      <c r="AL23" s="344"/>
      <c r="AM23" s="344"/>
      <c r="AN23" s="344"/>
      <c r="AO23" s="136" t="str">
        <f t="shared" si="16"/>
        <v/>
      </c>
      <c r="AP23" s="136" t="str">
        <f t="shared" si="17"/>
        <v/>
      </c>
      <c r="AQ23" s="136" t="str">
        <f t="shared" si="18"/>
        <v/>
      </c>
      <c r="AR23" s="136" t="str">
        <f t="shared" si="19"/>
        <v/>
      </c>
      <c r="AS23" s="417"/>
      <c r="AU23" s="86"/>
      <c r="AV23" s="86"/>
    </row>
    <row r="24" spans="1:48" s="55" customFormat="1">
      <c r="A24" s="1556"/>
      <c r="B24" s="1092" t="s">
        <v>64</v>
      </c>
      <c r="C24" s="345" t="str">
        <f t="shared" si="13"/>
        <v>×</v>
      </c>
      <c r="D24" s="333"/>
      <c r="E24" s="334"/>
      <c r="F24" s="119"/>
      <c r="G24" s="119"/>
      <c r="H24" s="117" t="str">
        <f t="shared" si="14"/>
        <v/>
      </c>
      <c r="I24" s="116"/>
      <c r="J24" s="120" t="str">
        <f t="shared" si="22"/>
        <v/>
      </c>
      <c r="K24" s="116"/>
      <c r="L24" s="121" t="str">
        <f t="shared" si="23"/>
        <v/>
      </c>
      <c r="M24" s="116"/>
      <c r="N24" s="116"/>
      <c r="O24" s="116"/>
      <c r="P24" s="116"/>
      <c r="Q24" s="116"/>
      <c r="R24" s="331"/>
      <c r="S24" s="118" t="str">
        <f t="shared" si="24"/>
        <v/>
      </c>
      <c r="T24" s="122" t="str">
        <f t="shared" si="25"/>
        <v/>
      </c>
      <c r="U24" s="122" t="str">
        <f>IF(G24="","",M24/G24*100)</f>
        <v/>
      </c>
      <c r="V24" s="122" t="str">
        <f>IF(G24="","",N24/G24*100)</f>
        <v/>
      </c>
      <c r="W24" s="122" t="str">
        <f>IF(G24="","",O24/G24*100)</f>
        <v/>
      </c>
      <c r="X24" s="122" t="str">
        <f>IF(G24="","",P24/G24*100)</f>
        <v/>
      </c>
      <c r="Y24" s="122" t="str">
        <f>IF(G24="","",Q24/G24*100)</f>
        <v/>
      </c>
      <c r="Z24" s="123" t="str">
        <f>IF(G24="","",R24/G24*100)</f>
        <v/>
      </c>
      <c r="AA24" s="1556"/>
      <c r="AB24" s="1111" t="s">
        <v>64</v>
      </c>
      <c r="AC24" s="332" t="str">
        <f t="shared" si="15"/>
        <v>×</v>
      </c>
      <c r="AD24" s="119"/>
      <c r="AE24" s="1052" t="str">
        <f t="shared" si="26"/>
        <v/>
      </c>
      <c r="AF24" s="119"/>
      <c r="AG24" s="1052" t="str">
        <f t="shared" si="27"/>
        <v/>
      </c>
      <c r="AH24" s="119"/>
      <c r="AI24" s="1069" t="str">
        <f t="shared" si="28"/>
        <v/>
      </c>
      <c r="AJ24" s="346"/>
      <c r="AK24" s="347"/>
      <c r="AL24" s="347"/>
      <c r="AM24" s="347"/>
      <c r="AN24" s="347"/>
      <c r="AO24" s="140" t="str">
        <f t="shared" si="16"/>
        <v/>
      </c>
      <c r="AP24" s="140" t="str">
        <f t="shared" si="17"/>
        <v/>
      </c>
      <c r="AQ24" s="140" t="str">
        <f t="shared" si="18"/>
        <v/>
      </c>
      <c r="AR24" s="140" t="str">
        <f t="shared" si="19"/>
        <v/>
      </c>
      <c r="AS24" s="413"/>
    </row>
    <row r="25" spans="1:48" s="55" customFormat="1" ht="15.65" thickBot="1">
      <c r="A25" s="1557"/>
      <c r="B25" s="1091" t="s">
        <v>65</v>
      </c>
      <c r="C25" s="348" t="str">
        <f t="shared" si="13"/>
        <v>○</v>
      </c>
      <c r="D25" s="349" t="s">
        <v>172</v>
      </c>
      <c r="E25" s="350" t="s">
        <v>161</v>
      </c>
      <c r="F25" s="89">
        <v>466</v>
      </c>
      <c r="G25" s="89">
        <v>401</v>
      </c>
      <c r="H25" s="90">
        <f t="shared" si="14"/>
        <v>86.05150214592274</v>
      </c>
      <c r="I25" s="91">
        <v>41</v>
      </c>
      <c r="J25" s="93">
        <f t="shared" si="22"/>
        <v>0.10224438902743142</v>
      </c>
      <c r="K25" s="91">
        <v>13</v>
      </c>
      <c r="L25" s="94">
        <f t="shared" si="23"/>
        <v>388</v>
      </c>
      <c r="M25" s="91">
        <v>4</v>
      </c>
      <c r="N25" s="91">
        <v>3</v>
      </c>
      <c r="O25" s="91">
        <v>0</v>
      </c>
      <c r="P25" s="91">
        <v>4</v>
      </c>
      <c r="Q25" s="91">
        <v>1</v>
      </c>
      <c r="R25" s="306">
        <v>1</v>
      </c>
      <c r="S25" s="92">
        <f t="shared" si="24"/>
        <v>3.2418952618453867</v>
      </c>
      <c r="T25" s="95">
        <f t="shared" si="25"/>
        <v>96.758104738154614</v>
      </c>
      <c r="U25" s="95">
        <f>IF(G25="","",M25/G25*100)</f>
        <v>0.99750623441396502</v>
      </c>
      <c r="V25" s="95">
        <f>IF(G25="","",N25/G25*100)</f>
        <v>0.74812967581047385</v>
      </c>
      <c r="W25" s="95">
        <f>IF(G25="","",O25/G25*100)</f>
        <v>0</v>
      </c>
      <c r="X25" s="95">
        <f>IF(G25="","",P25/G25*100)</f>
        <v>0.99750623441396502</v>
      </c>
      <c r="Y25" s="95">
        <f>IF(G25="","",Q25/G25*100)</f>
        <v>0.24937655860349126</v>
      </c>
      <c r="Z25" s="96">
        <f>IF(G25="","",R25/G25*100)</f>
        <v>0.24937655860349126</v>
      </c>
      <c r="AA25" s="1557"/>
      <c r="AB25" s="1107" t="s">
        <v>65</v>
      </c>
      <c r="AC25" s="307" t="str">
        <f t="shared" si="15"/>
        <v>○</v>
      </c>
      <c r="AD25" s="89">
        <v>8</v>
      </c>
      <c r="AE25" s="1049">
        <f t="shared" si="26"/>
        <v>1.99501246882793</v>
      </c>
      <c r="AF25" s="89">
        <v>42</v>
      </c>
      <c r="AG25" s="1049">
        <f t="shared" si="27"/>
        <v>10.473815461346634</v>
      </c>
      <c r="AH25" s="89">
        <v>30</v>
      </c>
      <c r="AI25" s="1066">
        <f t="shared" si="28"/>
        <v>7.4812967581047385</v>
      </c>
      <c r="AJ25" s="309">
        <v>14</v>
      </c>
      <c r="AK25" s="309">
        <v>163</v>
      </c>
      <c r="AL25" s="309">
        <v>209</v>
      </c>
      <c r="AM25" s="309">
        <v>15</v>
      </c>
      <c r="AN25" s="309">
        <v>401</v>
      </c>
      <c r="AO25" s="98">
        <f t="shared" si="16"/>
        <v>3.4912718204488775</v>
      </c>
      <c r="AP25" s="98">
        <f t="shared" si="17"/>
        <v>40.64837905236908</v>
      </c>
      <c r="AQ25" s="98">
        <f t="shared" si="18"/>
        <v>52.119700748129674</v>
      </c>
      <c r="AR25" s="99">
        <f t="shared" si="19"/>
        <v>3.7406483790523692</v>
      </c>
      <c r="AS25" s="414"/>
    </row>
    <row r="26" spans="1:48" s="55" customFormat="1">
      <c r="A26" s="1555" t="s">
        <v>66</v>
      </c>
      <c r="B26" s="1094" t="s">
        <v>67</v>
      </c>
      <c r="C26" s="351" t="str">
        <f t="shared" si="13"/>
        <v>○</v>
      </c>
      <c r="D26" s="352" t="s">
        <v>158</v>
      </c>
      <c r="E26" s="353" t="s">
        <v>161</v>
      </c>
      <c r="F26" s="144">
        <v>796</v>
      </c>
      <c r="G26" s="144">
        <v>603</v>
      </c>
      <c r="H26" s="145">
        <f t="shared" si="14"/>
        <v>75.753768844221099</v>
      </c>
      <c r="I26" s="116">
        <v>71</v>
      </c>
      <c r="J26" s="120">
        <f t="shared" si="22"/>
        <v>0.11774461028192372</v>
      </c>
      <c r="K26" s="1288">
        <v>27</v>
      </c>
      <c r="L26" s="1291">
        <f t="shared" si="23"/>
        <v>576</v>
      </c>
      <c r="M26" s="354" t="s">
        <v>47</v>
      </c>
      <c r="N26" s="354" t="s">
        <v>47</v>
      </c>
      <c r="O26" s="354" t="s">
        <v>47</v>
      </c>
      <c r="P26" s="354" t="s">
        <v>47</v>
      </c>
      <c r="Q26" s="354" t="s">
        <v>47</v>
      </c>
      <c r="R26" s="355" t="s">
        <v>47</v>
      </c>
      <c r="S26" s="1289">
        <f t="shared" si="24"/>
        <v>4.4776119402985071</v>
      </c>
      <c r="T26" s="1292">
        <f t="shared" si="25"/>
        <v>95.522388059701484</v>
      </c>
      <c r="U26" s="1017" t="s">
        <v>47</v>
      </c>
      <c r="V26" s="1017" t="s">
        <v>47</v>
      </c>
      <c r="W26" s="1017" t="s">
        <v>47</v>
      </c>
      <c r="X26" s="1017" t="s">
        <v>47</v>
      </c>
      <c r="Y26" s="1017" t="s">
        <v>47</v>
      </c>
      <c r="Z26" s="1018" t="s">
        <v>47</v>
      </c>
      <c r="AA26" s="1578" t="s">
        <v>66</v>
      </c>
      <c r="AB26" s="1101" t="s">
        <v>67</v>
      </c>
      <c r="AC26" s="314" t="str">
        <f t="shared" si="15"/>
        <v>○</v>
      </c>
      <c r="AD26" s="41">
        <v>37</v>
      </c>
      <c r="AE26" s="1050">
        <f t="shared" si="26"/>
        <v>6.1359867330016584</v>
      </c>
      <c r="AF26" s="41">
        <v>87</v>
      </c>
      <c r="AG26" s="1050">
        <f t="shared" si="27"/>
        <v>14.427860696517413</v>
      </c>
      <c r="AH26" s="41">
        <v>41</v>
      </c>
      <c r="AI26" s="1067">
        <f t="shared" si="28"/>
        <v>6.7993366500829184</v>
      </c>
      <c r="AJ26" s="285"/>
      <c r="AK26" s="286"/>
      <c r="AL26" s="286"/>
      <c r="AM26" s="286"/>
      <c r="AN26" s="286"/>
      <c r="AO26" s="102" t="str">
        <f t="shared" si="16"/>
        <v/>
      </c>
      <c r="AP26" s="102" t="str">
        <f t="shared" si="17"/>
        <v/>
      </c>
      <c r="AQ26" s="102" t="str">
        <f t="shared" si="18"/>
        <v/>
      </c>
      <c r="AR26" s="103" t="str">
        <f t="shared" si="19"/>
        <v/>
      </c>
      <c r="AS26" s="413">
        <v>569</v>
      </c>
      <c r="AT26" s="1472"/>
    </row>
    <row r="27" spans="1:48" s="55" customFormat="1">
      <c r="A27" s="1556"/>
      <c r="B27" s="1095" t="s">
        <v>68</v>
      </c>
      <c r="C27" s="356" t="str">
        <f t="shared" si="13"/>
        <v>○</v>
      </c>
      <c r="D27" s="352" t="s">
        <v>158</v>
      </c>
      <c r="E27" s="353" t="s">
        <v>161</v>
      </c>
      <c r="F27" s="58">
        <v>782</v>
      </c>
      <c r="G27" s="58">
        <v>727</v>
      </c>
      <c r="H27" s="59">
        <f t="shared" si="14"/>
        <v>92.966751918158565</v>
      </c>
      <c r="I27" s="60">
        <v>129</v>
      </c>
      <c r="J27" s="62">
        <f t="shared" si="22"/>
        <v>0.17744154057771663</v>
      </c>
      <c r="K27" s="60">
        <v>46</v>
      </c>
      <c r="L27" s="63">
        <f t="shared" si="23"/>
        <v>681</v>
      </c>
      <c r="M27" s="60">
        <v>12</v>
      </c>
      <c r="N27" s="60">
        <v>15</v>
      </c>
      <c r="O27" s="60">
        <v>4</v>
      </c>
      <c r="P27" s="60">
        <v>10</v>
      </c>
      <c r="Q27" s="60">
        <v>5</v>
      </c>
      <c r="R27" s="289">
        <v>0</v>
      </c>
      <c r="S27" s="1290">
        <f t="shared" si="24"/>
        <v>6.3273727647867952</v>
      </c>
      <c r="T27" s="65">
        <f t="shared" si="25"/>
        <v>93.672627235213199</v>
      </c>
      <c r="U27" s="122">
        <f>IF(G27="","",M27/G27*100)</f>
        <v>1.6506189821182942</v>
      </c>
      <c r="V27" s="122">
        <f>IF(G27="","",N27/G27*100)</f>
        <v>2.0632737276478679</v>
      </c>
      <c r="W27" s="122">
        <f>IF(G27="","",O27/G27*100)</f>
        <v>0.55020632737276476</v>
      </c>
      <c r="X27" s="122">
        <f>IF(G27="","",P27/G27*100)</f>
        <v>1.3755158184319118</v>
      </c>
      <c r="Y27" s="122">
        <f>IF(G27="","",Q27/G27*100)</f>
        <v>0.68775790921595592</v>
      </c>
      <c r="Z27" s="123">
        <f>IF(G27="","",R27/G27*100)</f>
        <v>0</v>
      </c>
      <c r="AA27" s="1580"/>
      <c r="AB27" s="1102" t="s">
        <v>68</v>
      </c>
      <c r="AC27" s="290" t="str">
        <f t="shared" si="15"/>
        <v>○</v>
      </c>
      <c r="AD27" s="58">
        <v>47</v>
      </c>
      <c r="AE27" s="1048">
        <f t="shared" si="26"/>
        <v>6.4649243466299868</v>
      </c>
      <c r="AF27" s="58">
        <v>130</v>
      </c>
      <c r="AG27" s="1048">
        <f t="shared" si="27"/>
        <v>17.881705639614857</v>
      </c>
      <c r="AH27" s="58">
        <v>51</v>
      </c>
      <c r="AI27" s="1068">
        <f t="shared" si="28"/>
        <v>7.0151306740027506</v>
      </c>
      <c r="AJ27" s="292">
        <v>168</v>
      </c>
      <c r="AK27" s="292">
        <v>265</v>
      </c>
      <c r="AL27" s="292">
        <v>285</v>
      </c>
      <c r="AM27" s="292">
        <v>9</v>
      </c>
      <c r="AN27" s="292">
        <v>727</v>
      </c>
      <c r="AO27" s="69">
        <f t="shared" si="16"/>
        <v>23.108665749656122</v>
      </c>
      <c r="AP27" s="69">
        <f t="shared" si="17"/>
        <v>36.451169188445661</v>
      </c>
      <c r="AQ27" s="69">
        <f t="shared" si="18"/>
        <v>39.20220082530949</v>
      </c>
      <c r="AR27" s="70">
        <f t="shared" si="19"/>
        <v>1.2379642365887207</v>
      </c>
      <c r="AS27" s="316"/>
    </row>
    <row r="28" spans="1:48" s="55" customFormat="1">
      <c r="A28" s="1556"/>
      <c r="B28" s="1095" t="s">
        <v>69</v>
      </c>
      <c r="C28" s="356" t="str">
        <f t="shared" si="13"/>
        <v>○</v>
      </c>
      <c r="D28" s="357" t="s">
        <v>158</v>
      </c>
      <c r="E28" s="358" t="s">
        <v>173</v>
      </c>
      <c r="F28" s="58">
        <v>506</v>
      </c>
      <c r="G28" s="58">
        <v>467</v>
      </c>
      <c r="H28" s="59">
        <f t="shared" si="14"/>
        <v>92.292490118577078</v>
      </c>
      <c r="I28" s="60">
        <v>72</v>
      </c>
      <c r="J28" s="62">
        <f t="shared" si="22"/>
        <v>0.15417558886509636</v>
      </c>
      <c r="K28" s="60">
        <v>25</v>
      </c>
      <c r="L28" s="63">
        <f t="shared" si="23"/>
        <v>442</v>
      </c>
      <c r="M28" s="60">
        <v>7</v>
      </c>
      <c r="N28" s="60">
        <v>8</v>
      </c>
      <c r="O28" s="60">
        <v>3</v>
      </c>
      <c r="P28" s="60">
        <v>4</v>
      </c>
      <c r="Q28" s="60">
        <v>2</v>
      </c>
      <c r="R28" s="289">
        <v>1</v>
      </c>
      <c r="S28" s="61">
        <f t="shared" si="24"/>
        <v>5.3533190578158463</v>
      </c>
      <c r="T28" s="65">
        <f t="shared" si="25"/>
        <v>94.646680942184162</v>
      </c>
      <c r="U28" s="65">
        <f>IF(G28="","",M28/G28*100)</f>
        <v>1.4989293361884368</v>
      </c>
      <c r="V28" s="65">
        <f>IF(G28="","",N28/G28*100)</f>
        <v>1.7130620985010707</v>
      </c>
      <c r="W28" s="65">
        <f>IF(G28="","",O28/G28*100)</f>
        <v>0.64239828693790146</v>
      </c>
      <c r="X28" s="65">
        <f>IF(G28="","",P28/G28*100)</f>
        <v>0.85653104925053536</v>
      </c>
      <c r="Y28" s="65">
        <f>IF(G28="","",Q28/G28*100)</f>
        <v>0.42826552462526768</v>
      </c>
      <c r="Z28" s="66">
        <f>IF(G28="","",R28/G28*100)</f>
        <v>0.21413276231263384</v>
      </c>
      <c r="AA28" s="1580"/>
      <c r="AB28" s="1102" t="s">
        <v>69</v>
      </c>
      <c r="AC28" s="290" t="str">
        <f t="shared" si="15"/>
        <v>○</v>
      </c>
      <c r="AD28" s="58">
        <v>5</v>
      </c>
      <c r="AE28" s="1048">
        <f t="shared" si="26"/>
        <v>1.070663811563169</v>
      </c>
      <c r="AF28" s="58">
        <v>72</v>
      </c>
      <c r="AG28" s="1048">
        <f t="shared" si="27"/>
        <v>15.417558886509635</v>
      </c>
      <c r="AH28" s="58">
        <v>18</v>
      </c>
      <c r="AI28" s="1068">
        <f t="shared" si="28"/>
        <v>3.8543897216274088</v>
      </c>
      <c r="AJ28" s="292">
        <v>0</v>
      </c>
      <c r="AK28" s="292">
        <v>324</v>
      </c>
      <c r="AL28" s="292">
        <v>142</v>
      </c>
      <c r="AM28" s="292">
        <v>1</v>
      </c>
      <c r="AN28" s="292">
        <v>467</v>
      </c>
      <c r="AO28" s="69">
        <f t="shared" si="16"/>
        <v>0</v>
      </c>
      <c r="AP28" s="69">
        <f t="shared" si="17"/>
        <v>69.379014989293367</v>
      </c>
      <c r="AQ28" s="69">
        <f t="shared" si="18"/>
        <v>30.406852248394006</v>
      </c>
      <c r="AR28" s="70">
        <f t="shared" si="19"/>
        <v>0.21413276231263384</v>
      </c>
      <c r="AS28" s="316"/>
    </row>
    <row r="29" spans="1:48" s="55" customFormat="1">
      <c r="A29" s="1556"/>
      <c r="B29" s="1095" t="s">
        <v>70</v>
      </c>
      <c r="C29" s="359" t="str">
        <f t="shared" si="13"/>
        <v>○</v>
      </c>
      <c r="D29" s="357" t="s">
        <v>158</v>
      </c>
      <c r="E29" s="358" t="s">
        <v>161</v>
      </c>
      <c r="F29" s="58">
        <v>536</v>
      </c>
      <c r="G29" s="58">
        <v>512</v>
      </c>
      <c r="H29" s="59">
        <f t="shared" si="14"/>
        <v>95.522388059701484</v>
      </c>
      <c r="I29" s="60">
        <v>88</v>
      </c>
      <c r="J29" s="62">
        <f t="shared" si="22"/>
        <v>0.171875</v>
      </c>
      <c r="K29" s="60">
        <v>26</v>
      </c>
      <c r="L29" s="63">
        <f t="shared" si="23"/>
        <v>486</v>
      </c>
      <c r="M29" s="60">
        <v>9</v>
      </c>
      <c r="N29" s="60">
        <v>10</v>
      </c>
      <c r="O29" s="60">
        <v>1</v>
      </c>
      <c r="P29" s="60">
        <v>1</v>
      </c>
      <c r="Q29" s="60">
        <v>4</v>
      </c>
      <c r="R29" s="289">
        <v>1</v>
      </c>
      <c r="S29" s="61">
        <f t="shared" si="24"/>
        <v>5.078125</v>
      </c>
      <c r="T29" s="65">
        <f t="shared" si="25"/>
        <v>94.921875</v>
      </c>
      <c r="U29" s="65">
        <f>IF(G29="","",M29/G29*100)</f>
        <v>1.7578125</v>
      </c>
      <c r="V29" s="65">
        <f>IF(G29="","",N29/G29*100)</f>
        <v>1.953125</v>
      </c>
      <c r="W29" s="65">
        <f>IF(G29="","",O29/G29*100)</f>
        <v>0.1953125</v>
      </c>
      <c r="X29" s="65">
        <f>IF(G29="","",P29/G29*100)</f>
        <v>0.1953125</v>
      </c>
      <c r="Y29" s="65">
        <f>IF(G29="","",Q29/G29*100)</f>
        <v>0.78125</v>
      </c>
      <c r="Z29" s="66">
        <f>IF(G29="","",R29/G29*100)</f>
        <v>0.1953125</v>
      </c>
      <c r="AA29" s="1580"/>
      <c r="AB29" s="1109" t="s">
        <v>70</v>
      </c>
      <c r="AC29" s="360" t="str">
        <f t="shared" si="15"/>
        <v>○</v>
      </c>
      <c r="AD29" s="58">
        <v>20</v>
      </c>
      <c r="AE29" s="1048">
        <f t="shared" si="26"/>
        <v>3.90625</v>
      </c>
      <c r="AF29" s="58">
        <v>59</v>
      </c>
      <c r="AG29" s="1048">
        <f t="shared" si="27"/>
        <v>11.5234375</v>
      </c>
      <c r="AH29" s="58">
        <v>40</v>
      </c>
      <c r="AI29" s="1068">
        <f t="shared" si="28"/>
        <v>7.8125</v>
      </c>
      <c r="AJ29" s="292">
        <v>46</v>
      </c>
      <c r="AK29" s="292">
        <v>214</v>
      </c>
      <c r="AL29" s="292">
        <v>252</v>
      </c>
      <c r="AM29" s="292">
        <v>0</v>
      </c>
      <c r="AN29" s="292">
        <v>512</v>
      </c>
      <c r="AO29" s="69">
        <f t="shared" si="16"/>
        <v>8.984375</v>
      </c>
      <c r="AP29" s="69">
        <f t="shared" si="17"/>
        <v>41.796875</v>
      </c>
      <c r="AQ29" s="69">
        <f t="shared" si="18"/>
        <v>49.21875</v>
      </c>
      <c r="AR29" s="70">
        <f t="shared" si="19"/>
        <v>0</v>
      </c>
      <c r="AS29" s="316">
        <v>451</v>
      </c>
    </row>
    <row r="30" spans="1:48" s="55" customFormat="1">
      <c r="A30" s="1556"/>
      <c r="B30" s="1095" t="s">
        <v>71</v>
      </c>
      <c r="C30" s="356" t="str">
        <f t="shared" si="13"/>
        <v>○</v>
      </c>
      <c r="D30" s="352" t="s">
        <v>160</v>
      </c>
      <c r="E30" s="353" t="s">
        <v>161</v>
      </c>
      <c r="F30" s="58">
        <v>736</v>
      </c>
      <c r="G30" s="58">
        <v>664</v>
      </c>
      <c r="H30" s="59">
        <f t="shared" si="14"/>
        <v>90.217391304347828</v>
      </c>
      <c r="I30" s="60">
        <v>160</v>
      </c>
      <c r="J30" s="62">
        <f t="shared" si="22"/>
        <v>0.24096385542168675</v>
      </c>
      <c r="K30" s="367" t="s">
        <v>47</v>
      </c>
      <c r="L30" s="1021" t="s">
        <v>47</v>
      </c>
      <c r="M30" s="367" t="s">
        <v>47</v>
      </c>
      <c r="N30" s="367" t="s">
        <v>47</v>
      </c>
      <c r="O30" s="367" t="s">
        <v>47</v>
      </c>
      <c r="P30" s="367" t="s">
        <v>47</v>
      </c>
      <c r="Q30" s="367" t="s">
        <v>47</v>
      </c>
      <c r="R30" s="368" t="s">
        <v>47</v>
      </c>
      <c r="S30" s="1019" t="s">
        <v>47</v>
      </c>
      <c r="T30" s="1022" t="s">
        <v>47</v>
      </c>
      <c r="U30" s="1022" t="s">
        <v>47</v>
      </c>
      <c r="V30" s="1022" t="s">
        <v>47</v>
      </c>
      <c r="W30" s="1022" t="s">
        <v>47</v>
      </c>
      <c r="X30" s="1022" t="s">
        <v>47</v>
      </c>
      <c r="Y30" s="1022" t="s">
        <v>47</v>
      </c>
      <c r="Z30" s="1023" t="s">
        <v>47</v>
      </c>
      <c r="AA30" s="1580"/>
      <c r="AB30" s="1102" t="s">
        <v>71</v>
      </c>
      <c r="AC30" s="290" t="str">
        <f t="shared" si="15"/>
        <v>○</v>
      </c>
      <c r="AD30" s="58">
        <v>85</v>
      </c>
      <c r="AE30" s="1048">
        <f t="shared" si="26"/>
        <v>12.801204819277109</v>
      </c>
      <c r="AF30" s="58">
        <v>134</v>
      </c>
      <c r="AG30" s="1048">
        <f t="shared" si="27"/>
        <v>20.180722891566266</v>
      </c>
      <c r="AH30" s="58">
        <v>46</v>
      </c>
      <c r="AI30" s="1068">
        <f t="shared" si="28"/>
        <v>6.927710843373494</v>
      </c>
      <c r="AJ30" s="292">
        <v>79</v>
      </c>
      <c r="AK30" s="292">
        <v>317</v>
      </c>
      <c r="AL30" s="292">
        <v>257</v>
      </c>
      <c r="AM30" s="292">
        <v>11</v>
      </c>
      <c r="AN30" s="292">
        <v>664</v>
      </c>
      <c r="AO30" s="69">
        <f t="shared" si="16"/>
        <v>11.897590361445783</v>
      </c>
      <c r="AP30" s="69">
        <f t="shared" si="17"/>
        <v>47.74096385542169</v>
      </c>
      <c r="AQ30" s="69">
        <f t="shared" si="18"/>
        <v>38.704819277108435</v>
      </c>
      <c r="AR30" s="70">
        <f t="shared" si="19"/>
        <v>1.6566265060240966</v>
      </c>
      <c r="AS30" s="316">
        <v>615</v>
      </c>
    </row>
    <row r="31" spans="1:48" s="55" customFormat="1">
      <c r="A31" s="1556"/>
      <c r="B31" s="1095" t="s">
        <v>72</v>
      </c>
      <c r="C31" s="356" t="str">
        <f t="shared" si="13"/>
        <v>○</v>
      </c>
      <c r="D31" s="357" t="s">
        <v>174</v>
      </c>
      <c r="E31" s="358" t="s">
        <v>161</v>
      </c>
      <c r="F31" s="58">
        <v>710</v>
      </c>
      <c r="G31" s="58">
        <v>660</v>
      </c>
      <c r="H31" s="59">
        <f t="shared" si="14"/>
        <v>92.957746478873233</v>
      </c>
      <c r="I31" s="60">
        <v>148</v>
      </c>
      <c r="J31" s="62">
        <f t="shared" si="22"/>
        <v>0.22424242424242424</v>
      </c>
      <c r="K31" s="60">
        <v>46</v>
      </c>
      <c r="L31" s="63">
        <f t="shared" ref="L31:L37" si="29">IF(G31="","",G31-K31)</f>
        <v>614</v>
      </c>
      <c r="M31" s="60">
        <v>11</v>
      </c>
      <c r="N31" s="60">
        <v>16</v>
      </c>
      <c r="O31" s="60">
        <v>3</v>
      </c>
      <c r="P31" s="60">
        <v>8</v>
      </c>
      <c r="Q31" s="60">
        <v>6</v>
      </c>
      <c r="R31" s="289">
        <v>2</v>
      </c>
      <c r="S31" s="61">
        <f t="shared" ref="S31:S37" si="30">IF(K31="","",K31/G31*100)</f>
        <v>6.9696969696969706</v>
      </c>
      <c r="T31" s="65">
        <f t="shared" ref="T31:T37" si="31">IF(G31="","",L31/G31*100)</f>
        <v>93.030303030303031</v>
      </c>
      <c r="U31" s="65">
        <f t="shared" ref="U31:U37" si="32">IF(G31="","",M31/G31*100)</f>
        <v>1.6666666666666667</v>
      </c>
      <c r="V31" s="65">
        <f t="shared" ref="V31:V37" si="33">IF(G31="","",N31/G31*100)</f>
        <v>2.4242424242424243</v>
      </c>
      <c r="W31" s="65">
        <f t="shared" ref="W31:W37" si="34">IF(G31="","",O31/G31*100)</f>
        <v>0.45454545454545453</v>
      </c>
      <c r="X31" s="65">
        <f t="shared" ref="X31:X37" si="35">IF(G31="","",P31/G31*100)</f>
        <v>1.2121212121212122</v>
      </c>
      <c r="Y31" s="65">
        <f t="shared" ref="Y31:Y37" si="36">IF(G31="","",Q31/G31*100)</f>
        <v>0.90909090909090906</v>
      </c>
      <c r="Z31" s="66">
        <f t="shared" ref="Z31:Z37" si="37">IF(G31="","",R31/G31*100)</f>
        <v>0.30303030303030304</v>
      </c>
      <c r="AA31" s="1580"/>
      <c r="AB31" s="1102" t="s">
        <v>72</v>
      </c>
      <c r="AC31" s="290" t="str">
        <f t="shared" si="15"/>
        <v>○</v>
      </c>
      <c r="AD31" s="58">
        <v>33</v>
      </c>
      <c r="AE31" s="1048">
        <f t="shared" si="26"/>
        <v>5</v>
      </c>
      <c r="AF31" s="58">
        <v>102</v>
      </c>
      <c r="AG31" s="1048">
        <f t="shared" si="27"/>
        <v>15.454545454545453</v>
      </c>
      <c r="AH31" s="58">
        <v>43</v>
      </c>
      <c r="AI31" s="1068">
        <f t="shared" si="28"/>
        <v>6.5151515151515156</v>
      </c>
      <c r="AJ31" s="292">
        <v>10</v>
      </c>
      <c r="AK31" s="292">
        <v>527</v>
      </c>
      <c r="AL31" s="292">
        <v>113</v>
      </c>
      <c r="AM31" s="292">
        <v>10</v>
      </c>
      <c r="AN31" s="292">
        <v>660</v>
      </c>
      <c r="AO31" s="69">
        <f t="shared" si="16"/>
        <v>1.5151515151515151</v>
      </c>
      <c r="AP31" s="69">
        <f t="shared" si="17"/>
        <v>79.848484848484844</v>
      </c>
      <c r="AQ31" s="69">
        <f t="shared" si="18"/>
        <v>17.121212121212121</v>
      </c>
      <c r="AR31" s="70">
        <f t="shared" si="19"/>
        <v>1.5151515151515151</v>
      </c>
      <c r="AS31" s="316">
        <v>612</v>
      </c>
    </row>
    <row r="32" spans="1:48" s="55" customFormat="1">
      <c r="A32" s="1556"/>
      <c r="B32" s="1095" t="s">
        <v>73</v>
      </c>
      <c r="C32" s="356" t="str">
        <f t="shared" si="13"/>
        <v>×</v>
      </c>
      <c r="D32" s="352"/>
      <c r="E32" s="353"/>
      <c r="F32" s="58"/>
      <c r="G32" s="58"/>
      <c r="H32" s="59" t="str">
        <f t="shared" si="14"/>
        <v/>
      </c>
      <c r="I32" s="60"/>
      <c r="J32" s="62" t="str">
        <f t="shared" si="22"/>
        <v/>
      </c>
      <c r="K32" s="60"/>
      <c r="L32" s="63" t="str">
        <f t="shared" si="29"/>
        <v/>
      </c>
      <c r="M32" s="60"/>
      <c r="N32" s="60"/>
      <c r="O32" s="60"/>
      <c r="P32" s="60"/>
      <c r="Q32" s="60"/>
      <c r="R32" s="289"/>
      <c r="S32" s="61" t="str">
        <f t="shared" si="30"/>
        <v/>
      </c>
      <c r="T32" s="65" t="str">
        <f t="shared" si="31"/>
        <v/>
      </c>
      <c r="U32" s="65" t="str">
        <f t="shared" si="32"/>
        <v/>
      </c>
      <c r="V32" s="65" t="str">
        <f t="shared" si="33"/>
        <v/>
      </c>
      <c r="W32" s="65" t="str">
        <f t="shared" si="34"/>
        <v/>
      </c>
      <c r="X32" s="65" t="str">
        <f t="shared" si="35"/>
        <v/>
      </c>
      <c r="Y32" s="65" t="str">
        <f t="shared" si="36"/>
        <v/>
      </c>
      <c r="Z32" s="66" t="str">
        <f t="shared" si="37"/>
        <v/>
      </c>
      <c r="AA32" s="1580"/>
      <c r="AB32" s="1102" t="s">
        <v>73</v>
      </c>
      <c r="AC32" s="290" t="str">
        <f t="shared" si="15"/>
        <v>×</v>
      </c>
      <c r="AD32" s="58"/>
      <c r="AE32" s="1048" t="str">
        <f t="shared" si="26"/>
        <v/>
      </c>
      <c r="AF32" s="58"/>
      <c r="AG32" s="1048" t="str">
        <f t="shared" si="27"/>
        <v/>
      </c>
      <c r="AH32" s="58"/>
      <c r="AI32" s="1068" t="str">
        <f t="shared" si="28"/>
        <v/>
      </c>
      <c r="AJ32" s="291"/>
      <c r="AK32" s="292"/>
      <c r="AL32" s="292"/>
      <c r="AM32" s="292"/>
      <c r="AN32" s="292"/>
      <c r="AO32" s="69" t="str">
        <f t="shared" si="16"/>
        <v/>
      </c>
      <c r="AP32" s="69" t="str">
        <f t="shared" si="17"/>
        <v/>
      </c>
      <c r="AQ32" s="69" t="str">
        <f t="shared" si="18"/>
        <v/>
      </c>
      <c r="AR32" s="70" t="str">
        <f t="shared" si="19"/>
        <v/>
      </c>
      <c r="AS32" s="316"/>
    </row>
    <row r="33" spans="1:48" s="55" customFormat="1">
      <c r="A33" s="1556"/>
      <c r="B33" s="1095" t="s">
        <v>74</v>
      </c>
      <c r="C33" s="361" t="str">
        <f t="shared" si="13"/>
        <v>○</v>
      </c>
      <c r="D33" s="357" t="s">
        <v>160</v>
      </c>
      <c r="E33" s="358" t="s">
        <v>161</v>
      </c>
      <c r="F33" s="58">
        <v>89</v>
      </c>
      <c r="G33" s="58">
        <v>80</v>
      </c>
      <c r="H33" s="59">
        <f t="shared" si="14"/>
        <v>89.887640449438194</v>
      </c>
      <c r="I33" s="60">
        <v>43</v>
      </c>
      <c r="J33" s="62">
        <f t="shared" si="22"/>
        <v>0.53749999999999998</v>
      </c>
      <c r="K33" s="60">
        <v>7</v>
      </c>
      <c r="L33" s="63">
        <f t="shared" si="29"/>
        <v>73</v>
      </c>
      <c r="M33" s="60">
        <v>0</v>
      </c>
      <c r="N33" s="60">
        <v>1</v>
      </c>
      <c r="O33" s="60">
        <v>1</v>
      </c>
      <c r="P33" s="60">
        <v>2</v>
      </c>
      <c r="Q33" s="60">
        <v>1</v>
      </c>
      <c r="R33" s="289">
        <v>2</v>
      </c>
      <c r="S33" s="61">
        <f t="shared" si="30"/>
        <v>8.75</v>
      </c>
      <c r="T33" s="65">
        <f t="shared" si="31"/>
        <v>91.25</v>
      </c>
      <c r="U33" s="65">
        <f t="shared" si="32"/>
        <v>0</v>
      </c>
      <c r="V33" s="65">
        <f t="shared" si="33"/>
        <v>1.25</v>
      </c>
      <c r="W33" s="65">
        <f t="shared" si="34"/>
        <v>1.25</v>
      </c>
      <c r="X33" s="65">
        <f t="shared" si="35"/>
        <v>2.5</v>
      </c>
      <c r="Y33" s="65">
        <f t="shared" si="36"/>
        <v>1.25</v>
      </c>
      <c r="Z33" s="66">
        <f t="shared" si="37"/>
        <v>2.5</v>
      </c>
      <c r="AA33" s="1580"/>
      <c r="AB33" s="1102" t="s">
        <v>74</v>
      </c>
      <c r="AC33" s="362" t="str">
        <f t="shared" si="15"/>
        <v>○</v>
      </c>
      <c r="AD33" s="58">
        <v>5</v>
      </c>
      <c r="AE33" s="1048">
        <f t="shared" si="26"/>
        <v>6.25</v>
      </c>
      <c r="AF33" s="58">
        <v>10</v>
      </c>
      <c r="AG33" s="1048">
        <f t="shared" si="27"/>
        <v>12.5</v>
      </c>
      <c r="AH33" s="58">
        <v>3</v>
      </c>
      <c r="AI33" s="1068">
        <f t="shared" si="28"/>
        <v>3.75</v>
      </c>
      <c r="AJ33" s="292">
        <v>5</v>
      </c>
      <c r="AK33" s="292">
        <v>32</v>
      </c>
      <c r="AL33" s="292">
        <v>32</v>
      </c>
      <c r="AM33" s="292">
        <v>11</v>
      </c>
      <c r="AN33" s="292">
        <v>80</v>
      </c>
      <c r="AO33" s="69">
        <f t="shared" si="16"/>
        <v>6.25</v>
      </c>
      <c r="AP33" s="69">
        <f t="shared" si="17"/>
        <v>40</v>
      </c>
      <c r="AQ33" s="69">
        <f t="shared" si="18"/>
        <v>40</v>
      </c>
      <c r="AR33" s="70">
        <f t="shared" si="19"/>
        <v>13.750000000000002</v>
      </c>
      <c r="AS33" s="316">
        <v>80</v>
      </c>
    </row>
    <row r="34" spans="1:48" s="55" customFormat="1" ht="15.65" thickBot="1">
      <c r="A34" s="1557"/>
      <c r="B34" s="1096" t="s">
        <v>75</v>
      </c>
      <c r="C34" s="351" t="str">
        <f t="shared" si="13"/>
        <v>×</v>
      </c>
      <c r="D34" s="335"/>
      <c r="E34" s="353"/>
      <c r="F34" s="89"/>
      <c r="G34" s="89"/>
      <c r="H34" s="90" t="str">
        <f t="shared" si="14"/>
        <v/>
      </c>
      <c r="I34" s="91"/>
      <c r="J34" s="93" t="str">
        <f t="shared" si="22"/>
        <v/>
      </c>
      <c r="K34" s="91"/>
      <c r="L34" s="94" t="str">
        <f t="shared" si="29"/>
        <v/>
      </c>
      <c r="M34" s="91"/>
      <c r="N34" s="91"/>
      <c r="O34" s="91"/>
      <c r="P34" s="91"/>
      <c r="Q34" s="91"/>
      <c r="R34" s="306"/>
      <c r="S34" s="92" t="str">
        <f t="shared" si="30"/>
        <v/>
      </c>
      <c r="T34" s="95" t="str">
        <f t="shared" si="31"/>
        <v/>
      </c>
      <c r="U34" s="95" t="str">
        <f t="shared" si="32"/>
        <v/>
      </c>
      <c r="V34" s="95" t="str">
        <f t="shared" si="33"/>
        <v/>
      </c>
      <c r="W34" s="95" t="str">
        <f t="shared" si="34"/>
        <v/>
      </c>
      <c r="X34" s="95" t="str">
        <f t="shared" si="35"/>
        <v/>
      </c>
      <c r="Y34" s="95" t="str">
        <f t="shared" si="36"/>
        <v/>
      </c>
      <c r="Z34" s="96" t="str">
        <f t="shared" si="37"/>
        <v/>
      </c>
      <c r="AA34" s="1581"/>
      <c r="AB34" s="1107" t="s">
        <v>75</v>
      </c>
      <c r="AC34" s="314" t="str">
        <f t="shared" si="15"/>
        <v>×</v>
      </c>
      <c r="AD34" s="89"/>
      <c r="AE34" s="1049" t="str">
        <f t="shared" si="26"/>
        <v/>
      </c>
      <c r="AF34" s="89"/>
      <c r="AG34" s="1049" t="str">
        <f t="shared" si="27"/>
        <v/>
      </c>
      <c r="AH34" s="89"/>
      <c r="AI34" s="1066" t="str">
        <f t="shared" si="28"/>
        <v/>
      </c>
      <c r="AJ34" s="308"/>
      <c r="AK34" s="309"/>
      <c r="AL34" s="309"/>
      <c r="AM34" s="309"/>
      <c r="AN34" s="309"/>
      <c r="AO34" s="98" t="str">
        <f t="shared" si="16"/>
        <v/>
      </c>
      <c r="AP34" s="98" t="str">
        <f t="shared" si="17"/>
        <v/>
      </c>
      <c r="AQ34" s="98" t="str">
        <f t="shared" si="18"/>
        <v/>
      </c>
      <c r="AR34" s="99" t="str">
        <f t="shared" si="19"/>
        <v/>
      </c>
      <c r="AS34" s="414"/>
    </row>
    <row r="35" spans="1:48" s="55" customFormat="1">
      <c r="A35" s="1555" t="s">
        <v>76</v>
      </c>
      <c r="B35" s="1092" t="s">
        <v>77</v>
      </c>
      <c r="C35" s="363" t="str">
        <f t="shared" si="13"/>
        <v>○</v>
      </c>
      <c r="D35" s="364" t="s">
        <v>158</v>
      </c>
      <c r="E35" s="365" t="s">
        <v>161</v>
      </c>
      <c r="F35" s="119">
        <v>1474</v>
      </c>
      <c r="G35" s="119">
        <v>1363</v>
      </c>
      <c r="H35" s="117">
        <f t="shared" si="14"/>
        <v>92.469470827679771</v>
      </c>
      <c r="I35" s="116">
        <v>206</v>
      </c>
      <c r="J35" s="120">
        <f t="shared" si="22"/>
        <v>0.15113719735876743</v>
      </c>
      <c r="K35" s="116">
        <v>75</v>
      </c>
      <c r="L35" s="121">
        <f t="shared" si="29"/>
        <v>1288</v>
      </c>
      <c r="M35" s="116">
        <v>16</v>
      </c>
      <c r="N35" s="116">
        <v>30</v>
      </c>
      <c r="O35" s="116">
        <v>5</v>
      </c>
      <c r="P35" s="116">
        <v>14</v>
      </c>
      <c r="Q35" s="116">
        <v>10</v>
      </c>
      <c r="R35" s="331">
        <v>0</v>
      </c>
      <c r="S35" s="118">
        <f t="shared" si="30"/>
        <v>5.5025678650036687</v>
      </c>
      <c r="T35" s="122">
        <f t="shared" si="31"/>
        <v>94.49743213499633</v>
      </c>
      <c r="U35" s="122">
        <f t="shared" si="32"/>
        <v>1.173881144534116</v>
      </c>
      <c r="V35" s="122">
        <f t="shared" si="33"/>
        <v>2.2010271460014672</v>
      </c>
      <c r="W35" s="122">
        <f t="shared" si="34"/>
        <v>0.36683785766691124</v>
      </c>
      <c r="X35" s="122">
        <f t="shared" si="35"/>
        <v>1.0271460014673515</v>
      </c>
      <c r="Y35" s="122">
        <f t="shared" si="36"/>
        <v>0.73367571533382248</v>
      </c>
      <c r="Z35" s="123">
        <f t="shared" si="37"/>
        <v>0</v>
      </c>
      <c r="AA35" s="1577" t="s">
        <v>76</v>
      </c>
      <c r="AB35" s="1101" t="s">
        <v>77</v>
      </c>
      <c r="AC35" s="366" t="str">
        <f t="shared" si="15"/>
        <v>○</v>
      </c>
      <c r="AD35" s="41">
        <v>118</v>
      </c>
      <c r="AE35" s="1050">
        <f t="shared" si="26"/>
        <v>8.6573734409391054</v>
      </c>
      <c r="AF35" s="41">
        <v>263</v>
      </c>
      <c r="AG35" s="1050">
        <f t="shared" si="27"/>
        <v>19.295671313279531</v>
      </c>
      <c r="AH35" s="41">
        <v>53</v>
      </c>
      <c r="AI35" s="1067">
        <f t="shared" si="28"/>
        <v>3.8884812912692595</v>
      </c>
      <c r="AJ35" s="285"/>
      <c r="AK35" s="286"/>
      <c r="AL35" s="286"/>
      <c r="AM35" s="286"/>
      <c r="AN35" s="286"/>
      <c r="AO35" s="102" t="str">
        <f t="shared" si="16"/>
        <v/>
      </c>
      <c r="AP35" s="102" t="str">
        <f t="shared" si="17"/>
        <v/>
      </c>
      <c r="AQ35" s="102" t="str">
        <f t="shared" si="18"/>
        <v/>
      </c>
      <c r="AR35" s="103" t="str">
        <f t="shared" si="19"/>
        <v/>
      </c>
      <c r="AS35" s="418">
        <v>1323</v>
      </c>
    </row>
    <row r="36" spans="1:48" s="55" customFormat="1">
      <c r="A36" s="1556"/>
      <c r="B36" s="1090" t="s">
        <v>78</v>
      </c>
      <c r="C36" s="315" t="str">
        <f t="shared" si="13"/>
        <v>○</v>
      </c>
      <c r="D36" s="333" t="s">
        <v>175</v>
      </c>
      <c r="E36" s="334" t="s">
        <v>161</v>
      </c>
      <c r="F36" s="58">
        <v>569</v>
      </c>
      <c r="G36" s="58">
        <v>488</v>
      </c>
      <c r="H36" s="59">
        <f t="shared" si="14"/>
        <v>85.764499121265374</v>
      </c>
      <c r="I36" s="60">
        <v>66</v>
      </c>
      <c r="J36" s="62">
        <f t="shared" si="22"/>
        <v>0.13524590163934427</v>
      </c>
      <c r="K36" s="60">
        <v>21</v>
      </c>
      <c r="L36" s="63">
        <f t="shared" si="29"/>
        <v>467</v>
      </c>
      <c r="M36" s="60">
        <v>4</v>
      </c>
      <c r="N36" s="60">
        <v>4</v>
      </c>
      <c r="O36" s="60">
        <v>2</v>
      </c>
      <c r="P36" s="60">
        <v>8</v>
      </c>
      <c r="Q36" s="60">
        <v>2</v>
      </c>
      <c r="R36" s="289">
        <v>1</v>
      </c>
      <c r="S36" s="61">
        <f t="shared" si="30"/>
        <v>4.3032786885245899</v>
      </c>
      <c r="T36" s="65">
        <f t="shared" si="31"/>
        <v>95.696721311475414</v>
      </c>
      <c r="U36" s="65">
        <f t="shared" si="32"/>
        <v>0.81967213114754101</v>
      </c>
      <c r="V36" s="65">
        <f t="shared" si="33"/>
        <v>0.81967213114754101</v>
      </c>
      <c r="W36" s="65">
        <f t="shared" si="34"/>
        <v>0.4098360655737705</v>
      </c>
      <c r="X36" s="65">
        <f t="shared" si="35"/>
        <v>1.639344262295082</v>
      </c>
      <c r="Y36" s="65">
        <f t="shared" si="36"/>
        <v>0.4098360655737705</v>
      </c>
      <c r="Z36" s="66">
        <f t="shared" si="37"/>
        <v>0.20491803278688525</v>
      </c>
      <c r="AA36" s="1578"/>
      <c r="AB36" s="1102" t="s">
        <v>78</v>
      </c>
      <c r="AC36" s="290" t="str">
        <f t="shared" si="15"/>
        <v>○</v>
      </c>
      <c r="AD36" s="58">
        <v>20</v>
      </c>
      <c r="AE36" s="1048">
        <f t="shared" si="26"/>
        <v>4.0983606557377046</v>
      </c>
      <c r="AF36" s="58">
        <v>49</v>
      </c>
      <c r="AG36" s="1048">
        <f t="shared" si="27"/>
        <v>10.040983606557377</v>
      </c>
      <c r="AH36" s="58">
        <v>29</v>
      </c>
      <c r="AI36" s="1068">
        <f t="shared" si="28"/>
        <v>5.942622950819672</v>
      </c>
      <c r="AJ36" s="292">
        <v>22</v>
      </c>
      <c r="AK36" s="292">
        <v>212</v>
      </c>
      <c r="AL36" s="292">
        <v>251</v>
      </c>
      <c r="AM36" s="292">
        <v>3</v>
      </c>
      <c r="AN36" s="292">
        <v>488</v>
      </c>
      <c r="AO36" s="69">
        <f t="shared" si="16"/>
        <v>4.5081967213114753</v>
      </c>
      <c r="AP36" s="69">
        <f t="shared" si="17"/>
        <v>43.442622950819668</v>
      </c>
      <c r="AQ36" s="69">
        <f t="shared" si="18"/>
        <v>51.434426229508205</v>
      </c>
      <c r="AR36" s="70">
        <f t="shared" si="19"/>
        <v>0.61475409836065575</v>
      </c>
      <c r="AS36" s="316"/>
    </row>
    <row r="37" spans="1:48" s="55" customFormat="1">
      <c r="A37" s="1556"/>
      <c r="B37" s="1090" t="s">
        <v>79</v>
      </c>
      <c r="C37" s="315" t="str">
        <f t="shared" si="13"/>
        <v>×</v>
      </c>
      <c r="D37" s="293"/>
      <c r="E37" s="294"/>
      <c r="F37" s="58"/>
      <c r="G37" s="58"/>
      <c r="H37" s="59" t="str">
        <f t="shared" si="14"/>
        <v/>
      </c>
      <c r="I37" s="367"/>
      <c r="J37" s="62" t="str">
        <f t="shared" si="22"/>
        <v/>
      </c>
      <c r="K37" s="367"/>
      <c r="L37" s="63" t="str">
        <f t="shared" si="29"/>
        <v/>
      </c>
      <c r="M37" s="367"/>
      <c r="N37" s="367"/>
      <c r="O37" s="367"/>
      <c r="P37" s="367"/>
      <c r="Q37" s="367"/>
      <c r="R37" s="368"/>
      <c r="S37" s="61" t="str">
        <f t="shared" si="30"/>
        <v/>
      </c>
      <c r="T37" s="65" t="str">
        <f t="shared" si="31"/>
        <v/>
      </c>
      <c r="U37" s="65" t="str">
        <f t="shared" si="32"/>
        <v/>
      </c>
      <c r="V37" s="65" t="str">
        <f t="shared" si="33"/>
        <v/>
      </c>
      <c r="W37" s="65" t="str">
        <f t="shared" si="34"/>
        <v/>
      </c>
      <c r="X37" s="65" t="str">
        <f t="shared" si="35"/>
        <v/>
      </c>
      <c r="Y37" s="65" t="str">
        <f t="shared" si="36"/>
        <v/>
      </c>
      <c r="Z37" s="66" t="str">
        <f t="shared" si="37"/>
        <v/>
      </c>
      <c r="AA37" s="1578"/>
      <c r="AB37" s="1090" t="s">
        <v>79</v>
      </c>
      <c r="AC37" s="290" t="str">
        <f t="shared" si="15"/>
        <v>×</v>
      </c>
      <c r="AD37" s="58"/>
      <c r="AE37" s="1048" t="str">
        <f t="shared" si="26"/>
        <v/>
      </c>
      <c r="AF37" s="58"/>
      <c r="AG37" s="1048" t="str">
        <f t="shared" si="27"/>
        <v/>
      </c>
      <c r="AH37" s="58"/>
      <c r="AI37" s="1068" t="str">
        <f t="shared" si="28"/>
        <v/>
      </c>
      <c r="AJ37" s="291"/>
      <c r="AK37" s="292"/>
      <c r="AL37" s="292"/>
      <c r="AM37" s="292"/>
      <c r="AN37" s="292"/>
      <c r="AO37" s="69" t="str">
        <f t="shared" si="16"/>
        <v/>
      </c>
      <c r="AP37" s="69" t="str">
        <f t="shared" si="17"/>
        <v/>
      </c>
      <c r="AQ37" s="69" t="str">
        <f t="shared" si="18"/>
        <v/>
      </c>
      <c r="AR37" s="70" t="str">
        <f t="shared" si="19"/>
        <v/>
      </c>
      <c r="AS37" s="316"/>
    </row>
    <row r="38" spans="1:48" s="55" customFormat="1">
      <c r="A38" s="1556"/>
      <c r="B38" s="1090" t="s">
        <v>80</v>
      </c>
      <c r="C38" s="295" t="str">
        <f t="shared" si="13"/>
        <v>○</v>
      </c>
      <c r="D38" s="293" t="s">
        <v>176</v>
      </c>
      <c r="E38" s="294" t="s">
        <v>161</v>
      </c>
      <c r="F38" s="58">
        <v>116</v>
      </c>
      <c r="G38" s="58">
        <v>98</v>
      </c>
      <c r="H38" s="59">
        <f t="shared" si="14"/>
        <v>84.482758620689651</v>
      </c>
      <c r="I38" s="60">
        <v>4</v>
      </c>
      <c r="J38" s="62">
        <f t="shared" si="22"/>
        <v>4.0816326530612242E-2</v>
      </c>
      <c r="K38" s="367" t="s">
        <v>47</v>
      </c>
      <c r="L38" s="1021" t="s">
        <v>47</v>
      </c>
      <c r="M38" s="367" t="s">
        <v>47</v>
      </c>
      <c r="N38" s="367" t="s">
        <v>47</v>
      </c>
      <c r="O38" s="367" t="s">
        <v>47</v>
      </c>
      <c r="P38" s="367" t="s">
        <v>47</v>
      </c>
      <c r="Q38" s="367" t="s">
        <v>47</v>
      </c>
      <c r="R38" s="367" t="s">
        <v>47</v>
      </c>
      <c r="S38" s="1019" t="s">
        <v>47</v>
      </c>
      <c r="T38" s="1022" t="s">
        <v>47</v>
      </c>
      <c r="U38" s="1022" t="s">
        <v>47</v>
      </c>
      <c r="V38" s="1022" t="s">
        <v>47</v>
      </c>
      <c r="W38" s="1022" t="s">
        <v>47</v>
      </c>
      <c r="X38" s="1022" t="s">
        <v>47</v>
      </c>
      <c r="Y38" s="1022" t="s">
        <v>47</v>
      </c>
      <c r="Z38" s="1023" t="s">
        <v>47</v>
      </c>
      <c r="AA38" s="1578"/>
      <c r="AB38" s="1090" t="s">
        <v>80</v>
      </c>
      <c r="AC38" s="298" t="str">
        <f t="shared" si="15"/>
        <v>○</v>
      </c>
      <c r="AD38" s="58">
        <v>7</v>
      </c>
      <c r="AE38" s="1048">
        <f t="shared" si="26"/>
        <v>7.1428571428571423</v>
      </c>
      <c r="AF38" s="58">
        <v>39</v>
      </c>
      <c r="AG38" s="1048">
        <f t="shared" si="27"/>
        <v>39.795918367346935</v>
      </c>
      <c r="AH38" s="58">
        <v>5</v>
      </c>
      <c r="AI38" s="1068">
        <f t="shared" si="28"/>
        <v>5.1020408163265305</v>
      </c>
      <c r="AJ38" s="291">
        <v>15</v>
      </c>
      <c r="AK38" s="292">
        <v>68</v>
      </c>
      <c r="AL38" s="292">
        <v>15</v>
      </c>
      <c r="AM38" s="292">
        <v>0</v>
      </c>
      <c r="AN38" s="147">
        <v>98</v>
      </c>
      <c r="AO38" s="69">
        <f t="shared" si="16"/>
        <v>15.306122448979592</v>
      </c>
      <c r="AP38" s="69">
        <f t="shared" si="17"/>
        <v>69.387755102040813</v>
      </c>
      <c r="AQ38" s="69">
        <f t="shared" si="18"/>
        <v>15.306122448979592</v>
      </c>
      <c r="AR38" s="70">
        <f t="shared" si="19"/>
        <v>0</v>
      </c>
      <c r="AS38" s="316">
        <v>98</v>
      </c>
    </row>
    <row r="39" spans="1:48" s="55" customFormat="1">
      <c r="A39" s="1556"/>
      <c r="B39" s="1090" t="s">
        <v>82</v>
      </c>
      <c r="C39" s="295" t="str">
        <f t="shared" si="13"/>
        <v>○</v>
      </c>
      <c r="D39" s="357" t="s">
        <v>177</v>
      </c>
      <c r="E39" s="369" t="s">
        <v>161</v>
      </c>
      <c r="F39" s="58">
        <v>1461</v>
      </c>
      <c r="G39" s="58">
        <v>1260</v>
      </c>
      <c r="H39" s="59">
        <f t="shared" si="14"/>
        <v>86.242299794661193</v>
      </c>
      <c r="I39" s="60">
        <v>223</v>
      </c>
      <c r="J39" s="62">
        <f t="shared" si="22"/>
        <v>0.17698412698412699</v>
      </c>
      <c r="K39" s="60">
        <v>72</v>
      </c>
      <c r="L39" s="63">
        <f t="shared" ref="L39:L48" si="38">IF(G39="","",G39-K39)</f>
        <v>1188</v>
      </c>
      <c r="M39" s="60">
        <v>12</v>
      </c>
      <c r="N39" s="60">
        <v>25</v>
      </c>
      <c r="O39" s="60">
        <v>9</v>
      </c>
      <c r="P39" s="60">
        <v>13</v>
      </c>
      <c r="Q39" s="60">
        <v>13</v>
      </c>
      <c r="R39" s="289">
        <v>0</v>
      </c>
      <c r="S39" s="61">
        <f t="shared" ref="S39:S48" si="39">IF(K39="","",K39/G39*100)</f>
        <v>5.7142857142857144</v>
      </c>
      <c r="T39" s="65">
        <f t="shared" ref="T39:T48" si="40">IF(G39="","",L39/G39*100)</f>
        <v>94.285714285714278</v>
      </c>
      <c r="U39" s="65">
        <f t="shared" ref="U39:U48" si="41">IF(G39="","",M39/G39*100)</f>
        <v>0.95238095238095244</v>
      </c>
      <c r="V39" s="65">
        <f t="shared" ref="V39:V48" si="42">IF(G39="","",N39/G39*100)</f>
        <v>1.984126984126984</v>
      </c>
      <c r="W39" s="65">
        <f t="shared" ref="W39:W48" si="43">IF(G39="","",O39/G39*100)</f>
        <v>0.7142857142857143</v>
      </c>
      <c r="X39" s="65">
        <f t="shared" ref="X39:X48" si="44">IF(G39="","",P39/G39*100)</f>
        <v>1.0317460317460316</v>
      </c>
      <c r="Y39" s="65">
        <f t="shared" ref="Y39:Y48" si="45">IF(G39="","",Q39/G39*100)</f>
        <v>1.0317460317460316</v>
      </c>
      <c r="Z39" s="66">
        <f t="shared" ref="Z39:Z48" si="46">IF(G39="","",R39/G39*100)</f>
        <v>0</v>
      </c>
      <c r="AA39" s="1578"/>
      <c r="AB39" s="1090" t="s">
        <v>82</v>
      </c>
      <c r="AC39" s="298" t="str">
        <f t="shared" si="15"/>
        <v>○</v>
      </c>
      <c r="AD39" s="58">
        <v>127</v>
      </c>
      <c r="AE39" s="1048">
        <f t="shared" si="26"/>
        <v>10.079365079365079</v>
      </c>
      <c r="AF39" s="58">
        <v>226</v>
      </c>
      <c r="AG39" s="1048">
        <f t="shared" si="27"/>
        <v>17.936507936507937</v>
      </c>
      <c r="AH39" s="58">
        <v>65</v>
      </c>
      <c r="AI39" s="1068">
        <f t="shared" si="28"/>
        <v>5.1587301587301582</v>
      </c>
      <c r="AJ39" s="292">
        <v>29</v>
      </c>
      <c r="AK39" s="292">
        <v>673</v>
      </c>
      <c r="AL39" s="292">
        <v>556</v>
      </c>
      <c r="AM39" s="292">
        <v>2</v>
      </c>
      <c r="AN39" s="292">
        <v>1260</v>
      </c>
      <c r="AO39" s="69">
        <f t="shared" si="16"/>
        <v>2.3015873015873018</v>
      </c>
      <c r="AP39" s="69">
        <f t="shared" si="17"/>
        <v>53.412698412698411</v>
      </c>
      <c r="AQ39" s="69">
        <f t="shared" si="18"/>
        <v>44.126984126984127</v>
      </c>
      <c r="AR39" s="70">
        <f t="shared" si="19"/>
        <v>0.15873015873015872</v>
      </c>
      <c r="AS39" s="316">
        <v>1122</v>
      </c>
    </row>
    <row r="40" spans="1:48" s="55" customFormat="1">
      <c r="A40" s="1556"/>
      <c r="B40" s="1090" t="s">
        <v>83</v>
      </c>
      <c r="C40" s="315" t="str">
        <f t="shared" si="13"/>
        <v>○</v>
      </c>
      <c r="D40" s="357" t="s">
        <v>160</v>
      </c>
      <c r="E40" s="369" t="s">
        <v>161</v>
      </c>
      <c r="F40" s="58">
        <v>675</v>
      </c>
      <c r="G40" s="58">
        <v>568</v>
      </c>
      <c r="H40" s="59">
        <f t="shared" si="14"/>
        <v>84.148148148148152</v>
      </c>
      <c r="I40" s="60">
        <v>20</v>
      </c>
      <c r="J40" s="62">
        <f t="shared" si="22"/>
        <v>3.5211267605633804E-2</v>
      </c>
      <c r="K40" s="60">
        <v>41</v>
      </c>
      <c r="L40" s="63">
        <f t="shared" si="38"/>
        <v>527</v>
      </c>
      <c r="M40" s="60">
        <v>11</v>
      </c>
      <c r="N40" s="60">
        <v>10</v>
      </c>
      <c r="O40" s="60">
        <v>5</v>
      </c>
      <c r="P40" s="60">
        <v>10</v>
      </c>
      <c r="Q40" s="60">
        <v>3</v>
      </c>
      <c r="R40" s="289">
        <v>2</v>
      </c>
      <c r="S40" s="61">
        <f t="shared" si="39"/>
        <v>7.21830985915493</v>
      </c>
      <c r="T40" s="65">
        <f t="shared" si="40"/>
        <v>92.781690140845072</v>
      </c>
      <c r="U40" s="65">
        <f t="shared" si="41"/>
        <v>1.936619718309859</v>
      </c>
      <c r="V40" s="65">
        <f t="shared" si="42"/>
        <v>1.7605633802816902</v>
      </c>
      <c r="W40" s="65">
        <f t="shared" si="43"/>
        <v>0.88028169014084512</v>
      </c>
      <c r="X40" s="65">
        <f t="shared" si="44"/>
        <v>1.7605633802816902</v>
      </c>
      <c r="Y40" s="65">
        <f t="shared" si="45"/>
        <v>0.528169014084507</v>
      </c>
      <c r="Z40" s="66">
        <f t="shared" si="46"/>
        <v>0.35211267605633806</v>
      </c>
      <c r="AA40" s="1578"/>
      <c r="AB40" s="1090" t="s">
        <v>83</v>
      </c>
      <c r="AC40" s="314" t="str">
        <f t="shared" si="15"/>
        <v>○</v>
      </c>
      <c r="AD40" s="58">
        <v>17</v>
      </c>
      <c r="AE40" s="1048">
        <f t="shared" si="26"/>
        <v>2.992957746478873</v>
      </c>
      <c r="AF40" s="58">
        <v>64</v>
      </c>
      <c r="AG40" s="1048">
        <f t="shared" si="27"/>
        <v>11.267605633802818</v>
      </c>
      <c r="AH40" s="58">
        <v>22</v>
      </c>
      <c r="AI40" s="1068">
        <f t="shared" si="28"/>
        <v>3.873239436619718</v>
      </c>
      <c r="AJ40" s="291"/>
      <c r="AK40" s="292"/>
      <c r="AL40" s="292"/>
      <c r="AM40" s="292"/>
      <c r="AN40" s="292"/>
      <c r="AO40" s="151" t="str">
        <f t="shared" si="16"/>
        <v/>
      </c>
      <c r="AP40" s="151" t="str">
        <f t="shared" si="17"/>
        <v/>
      </c>
      <c r="AQ40" s="151" t="str">
        <f t="shared" si="18"/>
        <v/>
      </c>
      <c r="AR40" s="152" t="str">
        <f t="shared" si="19"/>
        <v/>
      </c>
      <c r="AS40" s="419">
        <v>556</v>
      </c>
    </row>
    <row r="41" spans="1:48" s="55" customFormat="1">
      <c r="A41" s="1556"/>
      <c r="B41" s="1090" t="s">
        <v>84</v>
      </c>
      <c r="C41" s="315" t="str">
        <f t="shared" si="13"/>
        <v>○</v>
      </c>
      <c r="D41" s="357" t="s">
        <v>178</v>
      </c>
      <c r="E41" s="283" t="s">
        <v>161</v>
      </c>
      <c r="F41" s="58">
        <v>293</v>
      </c>
      <c r="G41" s="58">
        <v>232</v>
      </c>
      <c r="H41" s="59">
        <f t="shared" si="14"/>
        <v>79.180887372013657</v>
      </c>
      <c r="I41" s="60">
        <v>102</v>
      </c>
      <c r="J41" s="62">
        <f t="shared" si="22"/>
        <v>0.43965517241379309</v>
      </c>
      <c r="K41" s="60">
        <v>28</v>
      </c>
      <c r="L41" s="63">
        <f t="shared" si="38"/>
        <v>204</v>
      </c>
      <c r="M41" s="60">
        <v>6</v>
      </c>
      <c r="N41" s="60">
        <v>13</v>
      </c>
      <c r="O41" s="60">
        <v>2</v>
      </c>
      <c r="P41" s="60">
        <v>3</v>
      </c>
      <c r="Q41" s="60">
        <v>0</v>
      </c>
      <c r="R41" s="289">
        <v>4</v>
      </c>
      <c r="S41" s="61">
        <f t="shared" si="39"/>
        <v>12.068965517241379</v>
      </c>
      <c r="T41" s="65">
        <f t="shared" si="40"/>
        <v>87.931034482758619</v>
      </c>
      <c r="U41" s="65">
        <f t="shared" si="41"/>
        <v>2.5862068965517242</v>
      </c>
      <c r="V41" s="65">
        <f t="shared" si="42"/>
        <v>5.6034482758620694</v>
      </c>
      <c r="W41" s="65">
        <f t="shared" si="43"/>
        <v>0.86206896551724133</v>
      </c>
      <c r="X41" s="65">
        <f t="shared" si="44"/>
        <v>1.2931034482758621</v>
      </c>
      <c r="Y41" s="65">
        <f t="shared" si="45"/>
        <v>0</v>
      </c>
      <c r="Z41" s="66">
        <f t="shared" si="46"/>
        <v>1.7241379310344827</v>
      </c>
      <c r="AA41" s="1578"/>
      <c r="AB41" s="1090" t="s">
        <v>84</v>
      </c>
      <c r="AC41" s="290" t="str">
        <f t="shared" si="15"/>
        <v>○</v>
      </c>
      <c r="AD41" s="58">
        <v>23</v>
      </c>
      <c r="AE41" s="1048">
        <f t="shared" si="26"/>
        <v>9.9137931034482758</v>
      </c>
      <c r="AF41" s="58">
        <v>29</v>
      </c>
      <c r="AG41" s="1048">
        <f t="shared" si="27"/>
        <v>12.5</v>
      </c>
      <c r="AH41" s="58">
        <v>1</v>
      </c>
      <c r="AI41" s="1068">
        <f t="shared" si="28"/>
        <v>0.43103448275862066</v>
      </c>
      <c r="AJ41" s="291"/>
      <c r="AK41" s="292"/>
      <c r="AL41" s="292"/>
      <c r="AM41" s="292"/>
      <c r="AN41" s="292"/>
      <c r="AO41" s="69" t="str">
        <f t="shared" si="16"/>
        <v/>
      </c>
      <c r="AP41" s="69" t="str">
        <f t="shared" si="17"/>
        <v/>
      </c>
      <c r="AQ41" s="69" t="str">
        <f t="shared" si="18"/>
        <v/>
      </c>
      <c r="AR41" s="70" t="str">
        <f t="shared" si="19"/>
        <v/>
      </c>
      <c r="AS41" s="316">
        <v>218</v>
      </c>
    </row>
    <row r="42" spans="1:48" s="55" customFormat="1">
      <c r="A42" s="1556"/>
      <c r="B42" s="1090" t="s">
        <v>85</v>
      </c>
      <c r="C42" s="315" t="str">
        <f t="shared" si="13"/>
        <v>○</v>
      </c>
      <c r="D42" s="333" t="s">
        <v>160</v>
      </c>
      <c r="E42" s="288" t="s">
        <v>161</v>
      </c>
      <c r="F42" s="58">
        <v>346</v>
      </c>
      <c r="G42" s="58">
        <v>331</v>
      </c>
      <c r="H42" s="59">
        <f t="shared" si="14"/>
        <v>95.664739884393072</v>
      </c>
      <c r="I42" s="60">
        <v>37</v>
      </c>
      <c r="J42" s="62">
        <f t="shared" si="22"/>
        <v>0.11178247734138973</v>
      </c>
      <c r="K42" s="60">
        <v>14</v>
      </c>
      <c r="L42" s="63">
        <f t="shared" si="38"/>
        <v>317</v>
      </c>
      <c r="M42" s="60">
        <v>4</v>
      </c>
      <c r="N42" s="60">
        <v>5</v>
      </c>
      <c r="O42" s="60">
        <v>2</v>
      </c>
      <c r="P42" s="60">
        <v>1</v>
      </c>
      <c r="Q42" s="60">
        <v>2</v>
      </c>
      <c r="R42" s="289">
        <v>0</v>
      </c>
      <c r="S42" s="61">
        <f t="shared" si="39"/>
        <v>4.2296072507552873</v>
      </c>
      <c r="T42" s="65">
        <f t="shared" si="40"/>
        <v>95.770392749244721</v>
      </c>
      <c r="U42" s="65">
        <f t="shared" si="41"/>
        <v>1.2084592145015105</v>
      </c>
      <c r="V42" s="65">
        <f t="shared" si="42"/>
        <v>1.5105740181268883</v>
      </c>
      <c r="W42" s="65">
        <f t="shared" si="43"/>
        <v>0.60422960725075525</v>
      </c>
      <c r="X42" s="65">
        <f t="shared" si="44"/>
        <v>0.30211480362537763</v>
      </c>
      <c r="Y42" s="65">
        <f t="shared" si="45"/>
        <v>0.60422960725075525</v>
      </c>
      <c r="Z42" s="66">
        <f t="shared" si="46"/>
        <v>0</v>
      </c>
      <c r="AA42" s="1578"/>
      <c r="AB42" s="1112" t="s">
        <v>85</v>
      </c>
      <c r="AC42" s="290" t="str">
        <f t="shared" si="15"/>
        <v>○</v>
      </c>
      <c r="AD42" s="58">
        <v>15</v>
      </c>
      <c r="AE42" s="1048">
        <f t="shared" si="26"/>
        <v>4.5317220543806647</v>
      </c>
      <c r="AF42" s="58">
        <v>55</v>
      </c>
      <c r="AG42" s="1048">
        <f t="shared" si="27"/>
        <v>16.61631419939577</v>
      </c>
      <c r="AH42" s="58">
        <v>13</v>
      </c>
      <c r="AI42" s="1068">
        <f t="shared" si="28"/>
        <v>3.9274924471299091</v>
      </c>
      <c r="AJ42" s="291"/>
      <c r="AK42" s="292"/>
      <c r="AL42" s="292"/>
      <c r="AM42" s="292"/>
      <c r="AN42" s="292"/>
      <c r="AO42" s="69" t="str">
        <f t="shared" si="16"/>
        <v/>
      </c>
      <c r="AP42" s="69" t="str">
        <f t="shared" si="17"/>
        <v/>
      </c>
      <c r="AQ42" s="69" t="str">
        <f t="shared" si="18"/>
        <v/>
      </c>
      <c r="AR42" s="70" t="str">
        <f t="shared" si="19"/>
        <v/>
      </c>
      <c r="AS42" s="316">
        <v>331</v>
      </c>
      <c r="AV42" s="1472"/>
    </row>
    <row r="43" spans="1:48" s="55" customFormat="1">
      <c r="A43" s="1556"/>
      <c r="B43" s="1090" t="s">
        <v>86</v>
      </c>
      <c r="C43" s="337" t="str">
        <f t="shared" si="13"/>
        <v>○</v>
      </c>
      <c r="D43" s="293" t="s">
        <v>179</v>
      </c>
      <c r="E43" s="294" t="s">
        <v>161</v>
      </c>
      <c r="F43" s="58">
        <v>72</v>
      </c>
      <c r="G43" s="58">
        <v>64</v>
      </c>
      <c r="H43" s="59">
        <f t="shared" si="14"/>
        <v>88.888888888888886</v>
      </c>
      <c r="I43" s="60">
        <v>11</v>
      </c>
      <c r="J43" s="62">
        <f t="shared" si="22"/>
        <v>0.171875</v>
      </c>
      <c r="K43" s="147">
        <v>4</v>
      </c>
      <c r="L43" s="63">
        <f t="shared" si="38"/>
        <v>60</v>
      </c>
      <c r="M43" s="60">
        <v>1</v>
      </c>
      <c r="N43" s="60">
        <v>1</v>
      </c>
      <c r="O43" s="60">
        <v>1</v>
      </c>
      <c r="P43" s="60">
        <v>0</v>
      </c>
      <c r="Q43" s="60">
        <v>1</v>
      </c>
      <c r="R43" s="289">
        <v>0</v>
      </c>
      <c r="S43" s="61">
        <f t="shared" si="39"/>
        <v>6.25</v>
      </c>
      <c r="T43" s="65">
        <f t="shared" si="40"/>
        <v>93.75</v>
      </c>
      <c r="U43" s="65">
        <f t="shared" si="41"/>
        <v>1.5625</v>
      </c>
      <c r="V43" s="65">
        <f t="shared" si="42"/>
        <v>1.5625</v>
      </c>
      <c r="W43" s="65">
        <f t="shared" si="43"/>
        <v>1.5625</v>
      </c>
      <c r="X43" s="65">
        <f t="shared" si="44"/>
        <v>0</v>
      </c>
      <c r="Y43" s="65">
        <f t="shared" si="45"/>
        <v>1.5625</v>
      </c>
      <c r="Z43" s="66">
        <f t="shared" si="46"/>
        <v>0</v>
      </c>
      <c r="AA43" s="1578"/>
      <c r="AB43" s="1102" t="s">
        <v>86</v>
      </c>
      <c r="AC43" s="290" t="str">
        <f t="shared" si="15"/>
        <v>○</v>
      </c>
      <c r="AD43" s="58">
        <v>1</v>
      </c>
      <c r="AE43" s="1048">
        <f t="shared" si="26"/>
        <v>1.5625</v>
      </c>
      <c r="AF43" s="58">
        <v>6</v>
      </c>
      <c r="AG43" s="1048">
        <f t="shared" si="27"/>
        <v>9.375</v>
      </c>
      <c r="AH43" s="58">
        <v>2</v>
      </c>
      <c r="AI43" s="1068">
        <f t="shared" si="28"/>
        <v>3.125</v>
      </c>
      <c r="AJ43" s="291"/>
      <c r="AK43" s="292"/>
      <c r="AL43" s="292"/>
      <c r="AM43" s="292"/>
      <c r="AN43" s="292"/>
      <c r="AO43" s="69" t="str">
        <f t="shared" si="16"/>
        <v/>
      </c>
      <c r="AP43" s="69" t="str">
        <f t="shared" si="17"/>
        <v/>
      </c>
      <c r="AQ43" s="69" t="str">
        <f t="shared" si="18"/>
        <v/>
      </c>
      <c r="AR43" s="70" t="str">
        <f t="shared" si="19"/>
        <v/>
      </c>
      <c r="AS43" s="316">
        <v>62</v>
      </c>
    </row>
    <row r="44" spans="1:48" s="55" customFormat="1">
      <c r="A44" s="1556"/>
      <c r="B44" s="1090" t="s">
        <v>87</v>
      </c>
      <c r="C44" s="345" t="str">
        <f t="shared" si="13"/>
        <v>○</v>
      </c>
      <c r="D44" s="293" t="s">
        <v>164</v>
      </c>
      <c r="E44" s="294" t="s">
        <v>161</v>
      </c>
      <c r="F44" s="58">
        <v>471</v>
      </c>
      <c r="G44" s="58">
        <v>391</v>
      </c>
      <c r="H44" s="59">
        <f t="shared" si="14"/>
        <v>83.014861995753719</v>
      </c>
      <c r="I44" s="60">
        <v>98</v>
      </c>
      <c r="J44" s="62">
        <f t="shared" si="22"/>
        <v>0.2506393861892583</v>
      </c>
      <c r="K44" s="60">
        <v>33</v>
      </c>
      <c r="L44" s="63">
        <f t="shared" si="38"/>
        <v>358</v>
      </c>
      <c r="M44" s="60">
        <v>4</v>
      </c>
      <c r="N44" s="60">
        <v>18</v>
      </c>
      <c r="O44" s="60">
        <v>2</v>
      </c>
      <c r="P44" s="60">
        <v>4</v>
      </c>
      <c r="Q44" s="60">
        <v>4</v>
      </c>
      <c r="R44" s="289">
        <v>1</v>
      </c>
      <c r="S44" s="61">
        <f t="shared" si="39"/>
        <v>8.4398976982097178</v>
      </c>
      <c r="T44" s="65">
        <f t="shared" si="40"/>
        <v>91.56010230179028</v>
      </c>
      <c r="U44" s="65">
        <f t="shared" si="41"/>
        <v>1.0230179028132993</v>
      </c>
      <c r="V44" s="65">
        <f t="shared" si="42"/>
        <v>4.6035805626598467</v>
      </c>
      <c r="W44" s="65">
        <f t="shared" si="43"/>
        <v>0.51150895140664965</v>
      </c>
      <c r="X44" s="65">
        <f t="shared" si="44"/>
        <v>1.0230179028132993</v>
      </c>
      <c r="Y44" s="65">
        <f t="shared" si="45"/>
        <v>1.0230179028132993</v>
      </c>
      <c r="Z44" s="66">
        <f t="shared" si="46"/>
        <v>0.25575447570332482</v>
      </c>
      <c r="AA44" s="1578"/>
      <c r="AB44" s="1102" t="s">
        <v>87</v>
      </c>
      <c r="AC44" s="290" t="str">
        <f t="shared" si="15"/>
        <v>○</v>
      </c>
      <c r="AD44" s="58">
        <v>10</v>
      </c>
      <c r="AE44" s="1048">
        <f t="shared" si="26"/>
        <v>2.5575447570332481</v>
      </c>
      <c r="AF44" s="58">
        <v>29</v>
      </c>
      <c r="AG44" s="1048">
        <f t="shared" si="27"/>
        <v>7.4168797953964196</v>
      </c>
      <c r="AH44" s="58">
        <v>9</v>
      </c>
      <c r="AI44" s="1068">
        <f t="shared" si="28"/>
        <v>2.3017902813299234</v>
      </c>
      <c r="AJ44" s="291"/>
      <c r="AK44" s="292"/>
      <c r="AL44" s="292"/>
      <c r="AM44" s="292"/>
      <c r="AN44" s="292"/>
      <c r="AO44" s="69" t="str">
        <f t="shared" si="16"/>
        <v/>
      </c>
      <c r="AP44" s="69" t="str">
        <f t="shared" si="17"/>
        <v/>
      </c>
      <c r="AQ44" s="69" t="str">
        <f t="shared" si="18"/>
        <v/>
      </c>
      <c r="AR44" s="70" t="str">
        <f t="shared" si="19"/>
        <v/>
      </c>
      <c r="AS44" s="316">
        <v>376</v>
      </c>
    </row>
    <row r="45" spans="1:48" s="55" customFormat="1">
      <c r="A45" s="1556"/>
      <c r="B45" s="1090" t="s">
        <v>88</v>
      </c>
      <c r="C45" s="345" t="str">
        <f t="shared" si="13"/>
        <v>○</v>
      </c>
      <c r="D45" s="293" t="s">
        <v>150</v>
      </c>
      <c r="E45" s="294" t="s">
        <v>180</v>
      </c>
      <c r="F45" s="58">
        <v>75</v>
      </c>
      <c r="G45" s="58">
        <v>75</v>
      </c>
      <c r="H45" s="59">
        <f t="shared" si="14"/>
        <v>100</v>
      </c>
      <c r="I45" s="60">
        <v>9</v>
      </c>
      <c r="J45" s="62">
        <f t="shared" si="22"/>
        <v>0.12</v>
      </c>
      <c r="K45" s="60">
        <v>5</v>
      </c>
      <c r="L45" s="63">
        <f t="shared" si="38"/>
        <v>70</v>
      </c>
      <c r="M45" s="60">
        <v>1</v>
      </c>
      <c r="N45" s="60">
        <v>4</v>
      </c>
      <c r="O45" s="60">
        <v>0</v>
      </c>
      <c r="P45" s="60">
        <v>0</v>
      </c>
      <c r="Q45" s="60">
        <v>0</v>
      </c>
      <c r="R45" s="289">
        <v>0</v>
      </c>
      <c r="S45" s="61">
        <f t="shared" si="39"/>
        <v>6.666666666666667</v>
      </c>
      <c r="T45" s="65">
        <f t="shared" si="40"/>
        <v>93.333333333333329</v>
      </c>
      <c r="U45" s="65">
        <f t="shared" si="41"/>
        <v>1.3333333333333335</v>
      </c>
      <c r="V45" s="65">
        <f t="shared" si="42"/>
        <v>5.3333333333333339</v>
      </c>
      <c r="W45" s="65">
        <f t="shared" si="43"/>
        <v>0</v>
      </c>
      <c r="X45" s="65">
        <f t="shared" si="44"/>
        <v>0</v>
      </c>
      <c r="Y45" s="65">
        <f t="shared" si="45"/>
        <v>0</v>
      </c>
      <c r="Z45" s="66">
        <f t="shared" si="46"/>
        <v>0</v>
      </c>
      <c r="AA45" s="1578"/>
      <c r="AB45" s="1113" t="s">
        <v>88</v>
      </c>
      <c r="AC45" s="362" t="str">
        <f t="shared" si="15"/>
        <v>○</v>
      </c>
      <c r="AD45" s="58">
        <v>8</v>
      </c>
      <c r="AE45" s="1048">
        <f t="shared" si="26"/>
        <v>10.666666666666668</v>
      </c>
      <c r="AF45" s="58">
        <v>23</v>
      </c>
      <c r="AG45" s="1048">
        <f t="shared" si="27"/>
        <v>30.666666666666664</v>
      </c>
      <c r="AH45" s="58">
        <v>9</v>
      </c>
      <c r="AI45" s="1068">
        <f t="shared" si="28"/>
        <v>12</v>
      </c>
      <c r="AJ45" s="291"/>
      <c r="AK45" s="292"/>
      <c r="AL45" s="292"/>
      <c r="AM45" s="292"/>
      <c r="AN45" s="292"/>
      <c r="AO45" s="69" t="str">
        <f t="shared" si="16"/>
        <v/>
      </c>
      <c r="AP45" s="69" t="str">
        <f t="shared" si="17"/>
        <v/>
      </c>
      <c r="AQ45" s="69" t="str">
        <f t="shared" si="18"/>
        <v/>
      </c>
      <c r="AR45" s="70" t="str">
        <f t="shared" si="19"/>
        <v/>
      </c>
      <c r="AS45" s="316"/>
    </row>
    <row r="46" spans="1:48" s="55" customFormat="1" ht="15.65" thickBot="1">
      <c r="A46" s="1557"/>
      <c r="B46" s="1093" t="s">
        <v>89</v>
      </c>
      <c r="C46" s="348" t="str">
        <f t="shared" si="13"/>
        <v>×</v>
      </c>
      <c r="D46" s="349"/>
      <c r="E46" s="350"/>
      <c r="F46" s="128"/>
      <c r="G46" s="128"/>
      <c r="H46" s="374" t="str">
        <f t="shared" si="14"/>
        <v/>
      </c>
      <c r="I46" s="76"/>
      <c r="J46" s="377" t="str">
        <f t="shared" si="22"/>
        <v/>
      </c>
      <c r="K46" s="76"/>
      <c r="L46" s="378" t="str">
        <f t="shared" si="38"/>
        <v/>
      </c>
      <c r="M46" s="76"/>
      <c r="N46" s="76"/>
      <c r="O46" s="76"/>
      <c r="P46" s="76"/>
      <c r="Q46" s="76"/>
      <c r="R46" s="78"/>
      <c r="S46" s="376" t="str">
        <f t="shared" si="39"/>
        <v/>
      </c>
      <c r="T46" s="380" t="str">
        <f t="shared" si="40"/>
        <v/>
      </c>
      <c r="U46" s="380" t="str">
        <f t="shared" si="41"/>
        <v/>
      </c>
      <c r="V46" s="380" t="str">
        <f t="shared" si="42"/>
        <v/>
      </c>
      <c r="W46" s="380" t="str">
        <f t="shared" si="43"/>
        <v/>
      </c>
      <c r="X46" s="380" t="str">
        <f t="shared" si="44"/>
        <v/>
      </c>
      <c r="Y46" s="380" t="str">
        <f t="shared" si="45"/>
        <v/>
      </c>
      <c r="Z46" s="381" t="str">
        <f t="shared" si="46"/>
        <v/>
      </c>
      <c r="AA46" s="1579"/>
      <c r="AB46" s="1114" t="s">
        <v>89</v>
      </c>
      <c r="AC46" s="307" t="str">
        <f t="shared" si="15"/>
        <v>×</v>
      </c>
      <c r="AD46" s="89"/>
      <c r="AE46" s="1053" t="str">
        <f t="shared" si="26"/>
        <v/>
      </c>
      <c r="AF46" s="89"/>
      <c r="AG46" s="1053" t="str">
        <f t="shared" si="27"/>
        <v/>
      </c>
      <c r="AH46" s="89"/>
      <c r="AI46" s="1066" t="str">
        <f t="shared" si="28"/>
        <v/>
      </c>
      <c r="AJ46" s="308"/>
      <c r="AK46" s="309"/>
      <c r="AL46" s="309"/>
      <c r="AM46" s="309"/>
      <c r="AN46" s="309"/>
      <c r="AO46" s="98" t="str">
        <f t="shared" si="16"/>
        <v/>
      </c>
      <c r="AP46" s="98" t="str">
        <f t="shared" si="17"/>
        <v/>
      </c>
      <c r="AQ46" s="98" t="str">
        <f t="shared" si="18"/>
        <v/>
      </c>
      <c r="AR46" s="99" t="str">
        <f t="shared" si="19"/>
        <v/>
      </c>
      <c r="AS46" s="414"/>
    </row>
    <row r="47" spans="1:48" s="114" customFormat="1" ht="15.65" thickBot="1">
      <c r="A47" s="1097" t="s">
        <v>90</v>
      </c>
      <c r="B47" s="1239" t="s">
        <v>90</v>
      </c>
      <c r="C47" s="348" t="str">
        <f t="shared" si="13"/>
        <v>×</v>
      </c>
      <c r="D47" s="385"/>
      <c r="E47" s="386"/>
      <c r="F47" s="157"/>
      <c r="G47" s="157"/>
      <c r="H47" s="158" t="str">
        <f t="shared" si="14"/>
        <v/>
      </c>
      <c r="I47" s="387"/>
      <c r="J47" s="162" t="str">
        <f t="shared" si="22"/>
        <v/>
      </c>
      <c r="K47" s="159"/>
      <c r="L47" s="163" t="str">
        <f t="shared" si="38"/>
        <v/>
      </c>
      <c r="M47" s="387"/>
      <c r="N47" s="387"/>
      <c r="O47" s="387"/>
      <c r="P47" s="387"/>
      <c r="Q47" s="387"/>
      <c r="R47" s="388"/>
      <c r="S47" s="160" t="str">
        <f t="shared" si="39"/>
        <v/>
      </c>
      <c r="T47" s="389" t="str">
        <f t="shared" si="40"/>
        <v/>
      </c>
      <c r="U47" s="389" t="str">
        <f t="shared" si="41"/>
        <v/>
      </c>
      <c r="V47" s="389" t="str">
        <f t="shared" si="42"/>
        <v/>
      </c>
      <c r="W47" s="389" t="str">
        <f t="shared" si="43"/>
        <v/>
      </c>
      <c r="X47" s="389" t="str">
        <f t="shared" si="44"/>
        <v/>
      </c>
      <c r="Y47" s="389" t="str">
        <f t="shared" si="45"/>
        <v/>
      </c>
      <c r="Z47" s="390" t="str">
        <f t="shared" si="46"/>
        <v/>
      </c>
      <c r="AA47" s="1115" t="s">
        <v>91</v>
      </c>
      <c r="AB47" s="1116" t="s">
        <v>90</v>
      </c>
      <c r="AC47" s="307" t="str">
        <f t="shared" si="15"/>
        <v>×</v>
      </c>
      <c r="AD47" s="165"/>
      <c r="AE47" s="196" t="str">
        <f t="shared" si="26"/>
        <v/>
      </c>
      <c r="AF47" s="167"/>
      <c r="AG47" s="196" t="str">
        <f t="shared" si="27"/>
        <v/>
      </c>
      <c r="AH47" s="167"/>
      <c r="AI47" s="1070" t="str">
        <f t="shared" si="28"/>
        <v/>
      </c>
      <c r="AJ47" s="391"/>
      <c r="AK47" s="392"/>
      <c r="AL47" s="392"/>
      <c r="AM47" s="392"/>
      <c r="AN47" s="393"/>
      <c r="AO47" s="171" t="str">
        <f t="shared" si="16"/>
        <v/>
      </c>
      <c r="AP47" s="171" t="str">
        <f t="shared" si="17"/>
        <v/>
      </c>
      <c r="AQ47" s="171" t="str">
        <f t="shared" si="18"/>
        <v/>
      </c>
      <c r="AR47" s="172" t="str">
        <f t="shared" si="19"/>
        <v/>
      </c>
      <c r="AS47" s="420"/>
      <c r="AU47" s="86"/>
      <c r="AV47" s="86"/>
    </row>
    <row r="48" spans="1:48" s="114" customFormat="1" ht="15.65" thickBot="1">
      <c r="A48" s="1098" t="s">
        <v>92</v>
      </c>
      <c r="B48" s="1240" t="s">
        <v>92</v>
      </c>
      <c r="C48" s="394" t="str">
        <f t="shared" si="13"/>
        <v>×</v>
      </c>
      <c r="D48" s="395"/>
      <c r="E48" s="396"/>
      <c r="F48" s="176"/>
      <c r="G48" s="176"/>
      <c r="H48" s="177" t="str">
        <f t="shared" si="14"/>
        <v/>
      </c>
      <c r="I48" s="397"/>
      <c r="J48" s="181" t="str">
        <f t="shared" si="22"/>
        <v/>
      </c>
      <c r="K48" s="178"/>
      <c r="L48" s="182" t="str">
        <f t="shared" si="38"/>
        <v/>
      </c>
      <c r="M48" s="397"/>
      <c r="N48" s="397"/>
      <c r="O48" s="397"/>
      <c r="P48" s="397"/>
      <c r="Q48" s="397"/>
      <c r="R48" s="398"/>
      <c r="S48" s="179" t="str">
        <f t="shared" si="39"/>
        <v/>
      </c>
      <c r="T48" s="184" t="str">
        <f t="shared" si="40"/>
        <v/>
      </c>
      <c r="U48" s="184" t="str">
        <f t="shared" si="41"/>
        <v/>
      </c>
      <c r="V48" s="184" t="str">
        <f t="shared" si="42"/>
        <v/>
      </c>
      <c r="W48" s="184" t="str">
        <f t="shared" si="43"/>
        <v/>
      </c>
      <c r="X48" s="184" t="str">
        <f t="shared" si="44"/>
        <v/>
      </c>
      <c r="Y48" s="184" t="str">
        <f t="shared" si="45"/>
        <v/>
      </c>
      <c r="Z48" s="185" t="str">
        <f t="shared" si="46"/>
        <v/>
      </c>
      <c r="AA48" s="1117" t="s">
        <v>92</v>
      </c>
      <c r="AB48" s="1118" t="s">
        <v>92</v>
      </c>
      <c r="AC48" s="399" t="str">
        <f t="shared" si="15"/>
        <v>×</v>
      </c>
      <c r="AD48" s="187"/>
      <c r="AE48" s="179" t="str">
        <f t="shared" si="26"/>
        <v/>
      </c>
      <c r="AF48" s="189"/>
      <c r="AG48" s="179" t="str">
        <f t="shared" si="27"/>
        <v/>
      </c>
      <c r="AH48" s="189"/>
      <c r="AI48" s="1071" t="str">
        <f t="shared" si="28"/>
        <v/>
      </c>
      <c r="AJ48" s="190"/>
      <c r="AK48" s="187"/>
      <c r="AL48" s="187"/>
      <c r="AM48" s="187"/>
      <c r="AN48" s="176"/>
      <c r="AO48" s="191" t="str">
        <f t="shared" si="16"/>
        <v/>
      </c>
      <c r="AP48" s="191" t="str">
        <f t="shared" si="17"/>
        <v/>
      </c>
      <c r="AQ48" s="191" t="str">
        <f t="shared" si="18"/>
        <v/>
      </c>
      <c r="AR48" s="191" t="str">
        <f t="shared" si="19"/>
        <v/>
      </c>
      <c r="AS48" s="421"/>
      <c r="AU48" s="86"/>
      <c r="AV48" s="86"/>
    </row>
    <row r="49" spans="1:45" s="1336" customFormat="1" ht="16.3" thickTop="1" thickBot="1">
      <c r="A49" s="1430" t="s">
        <v>93</v>
      </c>
      <c r="B49" s="1431"/>
      <c r="C49" s="1316"/>
      <c r="D49" s="304"/>
      <c r="E49" s="1317"/>
      <c r="F49" s="1318">
        <v>20987</v>
      </c>
      <c r="G49" s="1318">
        <v>18000</v>
      </c>
      <c r="H49" s="1319">
        <v>85.767379806546913</v>
      </c>
      <c r="I49" s="1318">
        <v>2546</v>
      </c>
      <c r="J49" s="1322">
        <v>0.14564384188547566</v>
      </c>
      <c r="K49" s="1320">
        <v>848</v>
      </c>
      <c r="L49" s="1323">
        <v>15138</v>
      </c>
      <c r="M49" s="1318">
        <v>202</v>
      </c>
      <c r="N49" s="1318">
        <v>285</v>
      </c>
      <c r="O49" s="1318">
        <v>98</v>
      </c>
      <c r="P49" s="1318">
        <v>127</v>
      </c>
      <c r="Q49" s="1318">
        <v>90</v>
      </c>
      <c r="R49" s="1324">
        <v>19</v>
      </c>
      <c r="S49" s="1321">
        <v>5.3046415613661955</v>
      </c>
      <c r="T49" s="1325">
        <v>94.695358438633804</v>
      </c>
      <c r="U49" s="1325">
        <v>1.3131378794773452</v>
      </c>
      <c r="V49" s="1325">
        <v>1.852694532925957</v>
      </c>
      <c r="W49" s="1325">
        <v>0.63706689202366251</v>
      </c>
      <c r="X49" s="1325">
        <v>0.82558668660209322</v>
      </c>
      <c r="Y49" s="1325">
        <v>0.58506143145030232</v>
      </c>
      <c r="Z49" s="1326">
        <v>0.12351296886173048</v>
      </c>
      <c r="AA49" s="1566" t="s">
        <v>93</v>
      </c>
      <c r="AB49" s="1567"/>
      <c r="AC49" s="1327"/>
      <c r="AD49" s="1328">
        <v>1121</v>
      </c>
      <c r="AE49" s="1329">
        <v>6.412676620330644</v>
      </c>
      <c r="AF49" s="1328">
        <v>2566</v>
      </c>
      <c r="AG49" s="1329">
        <v>14.678794119329558</v>
      </c>
      <c r="AH49" s="1328">
        <v>1068</v>
      </c>
      <c r="AI49" s="1330">
        <v>6.1094903037583661</v>
      </c>
      <c r="AJ49" s="1331">
        <v>981</v>
      </c>
      <c r="AK49" s="1332">
        <v>4907</v>
      </c>
      <c r="AL49" s="1332">
        <v>2944</v>
      </c>
      <c r="AM49" s="1332">
        <v>117</v>
      </c>
      <c r="AN49" s="1328">
        <v>8949</v>
      </c>
      <c r="AO49" s="1333">
        <v>10.962118672477372</v>
      </c>
      <c r="AP49" s="1333">
        <v>54.832942228181928</v>
      </c>
      <c r="AQ49" s="1333">
        <v>32.897530450329647</v>
      </c>
      <c r="AR49" s="1334">
        <v>1.3074086490110626</v>
      </c>
      <c r="AS49" s="1335">
        <v>11428</v>
      </c>
    </row>
  </sheetData>
  <mergeCells count="39">
    <mergeCell ref="AA12:AA15"/>
    <mergeCell ref="AA16:AA22"/>
    <mergeCell ref="AA49:AB49"/>
    <mergeCell ref="AA23:AA25"/>
    <mergeCell ref="AA26:AA34"/>
    <mergeCell ref="AA35:AA46"/>
    <mergeCell ref="AA6:AA11"/>
    <mergeCell ref="F3:F4"/>
    <mergeCell ref="G3:G4"/>
    <mergeCell ref="H3:H4"/>
    <mergeCell ref="I3:I4"/>
    <mergeCell ref="J3:J4"/>
    <mergeCell ref="K3:K4"/>
    <mergeCell ref="M3:R4"/>
    <mergeCell ref="S3:S4"/>
    <mergeCell ref="T3:T4"/>
    <mergeCell ref="U3:Z4"/>
    <mergeCell ref="AQ1:AS1"/>
    <mergeCell ref="C3:C5"/>
    <mergeCell ref="L3:L4"/>
    <mergeCell ref="AA3:AA5"/>
    <mergeCell ref="AC3:AC5"/>
    <mergeCell ref="AD3:AD4"/>
    <mergeCell ref="AF3:AF4"/>
    <mergeCell ref="AH3:AH4"/>
    <mergeCell ref="AS3:AS4"/>
    <mergeCell ref="AJ4:AN4"/>
    <mergeCell ref="AO4:AR4"/>
    <mergeCell ref="E3:E5"/>
    <mergeCell ref="Y2:Z2"/>
    <mergeCell ref="A35:A46"/>
    <mergeCell ref="X1:Z1"/>
    <mergeCell ref="A6:A11"/>
    <mergeCell ref="A12:A15"/>
    <mergeCell ref="A16:A22"/>
    <mergeCell ref="A23:A25"/>
    <mergeCell ref="A26:A34"/>
    <mergeCell ref="D3:D5"/>
    <mergeCell ref="A3:A5"/>
  </mergeCells>
  <phoneticPr fontId="5"/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horizontalDpi="1200" verticalDpi="1200" r:id="rId1"/>
  <colBreaks count="2" manualBreakCount="2">
    <brk id="26" max="48" man="1"/>
    <brk id="45" max="1048575" man="1"/>
  </colBreaks>
  <ignoredErrors>
    <ignoredError sqref="AF6:AG46 AE6:AE4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9"/>
  <sheetViews>
    <sheetView view="pageBreakPreview" topLeftCell="C2" zoomScale="90" zoomScaleNormal="70" zoomScaleSheetLayoutView="90" zoomScalePageLayoutView="40" workbookViewId="0"/>
  </sheetViews>
  <sheetFormatPr defaultRowHeight="14.95"/>
  <cols>
    <col min="1" max="1" width="7.625" style="7" customWidth="1"/>
    <col min="2" max="2" width="10.625" style="217" bestFit="1" customWidth="1"/>
    <col min="3" max="4" width="9.5" style="7" bestFit="1" customWidth="1"/>
    <col min="5" max="5" width="11.5" style="7" customWidth="1"/>
    <col min="6" max="6" width="9.125" style="7" customWidth="1"/>
    <col min="7" max="9" width="9.75" style="7" customWidth="1"/>
    <col min="10" max="13" width="6.875" style="7" customWidth="1"/>
    <col min="14" max="15" width="7.25" style="7" customWidth="1"/>
    <col min="16" max="16" width="10.125" style="7" customWidth="1"/>
    <col min="17" max="17" width="9.125" style="7" customWidth="1"/>
    <col min="18" max="22" width="7.25" style="7" customWidth="1"/>
    <col min="23" max="23" width="7.75" style="7" customWidth="1"/>
    <col min="24" max="24" width="7.625" style="7" customWidth="1"/>
    <col min="25" max="25" width="10.625" style="217" bestFit="1" customWidth="1"/>
    <col min="26" max="26" width="12.75" style="7" customWidth="1"/>
    <col min="27" max="27" width="12" style="7" customWidth="1"/>
    <col min="28" max="28" width="12.75" style="7" customWidth="1"/>
    <col min="29" max="29" width="12" style="7" customWidth="1"/>
    <col min="30" max="30" width="12.75" style="7" customWidth="1"/>
    <col min="31" max="31" width="12" style="7" customWidth="1"/>
    <col min="32" max="40" width="10.375" style="7" customWidth="1"/>
    <col min="41" max="41" width="11.75" style="7" customWidth="1"/>
    <col min="42" max="16384" width="9" style="7"/>
  </cols>
  <sheetData>
    <row r="1" spans="1:42" s="216" customFormat="1" ht="21.75">
      <c r="A1" s="1" t="s">
        <v>94</v>
      </c>
      <c r="B1" s="211"/>
      <c r="C1" s="212"/>
      <c r="D1" s="213"/>
      <c r="E1" s="213"/>
      <c r="F1" s="212"/>
      <c r="G1" s="212"/>
      <c r="H1" s="213"/>
      <c r="I1" s="212"/>
      <c r="J1" s="212"/>
      <c r="K1" s="212"/>
      <c r="L1" s="212"/>
      <c r="M1" s="212"/>
      <c r="N1" s="212"/>
      <c r="O1" s="212"/>
      <c r="P1" s="213"/>
      <c r="Q1" s="212"/>
      <c r="R1" s="212"/>
      <c r="S1" s="212"/>
      <c r="T1" s="6"/>
      <c r="U1" s="1542"/>
      <c r="V1" s="1542"/>
      <c r="W1" s="1542"/>
      <c r="X1" s="1" t="s">
        <v>94</v>
      </c>
      <c r="Y1" s="214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1542"/>
      <c r="AO1" s="1542"/>
      <c r="AP1" s="215"/>
    </row>
    <row r="2" spans="1:42" ht="15.65" thickBot="1">
      <c r="V2" s="1582" t="s">
        <v>0</v>
      </c>
      <c r="W2" s="1582"/>
      <c r="AN2" s="1582" t="s">
        <v>95</v>
      </c>
      <c r="AO2" s="1582"/>
      <c r="AP2" s="218"/>
    </row>
    <row r="3" spans="1:42" ht="21.75" customHeight="1">
      <c r="A3" s="1544" t="s">
        <v>2</v>
      </c>
      <c r="B3" s="1583" t="s">
        <v>7</v>
      </c>
      <c r="C3" s="1524" t="s">
        <v>330</v>
      </c>
      <c r="D3" s="1526" t="s">
        <v>331</v>
      </c>
      <c r="E3" s="1532" t="s">
        <v>334</v>
      </c>
      <c r="F3" s="1526" t="s">
        <v>10</v>
      </c>
      <c r="G3" s="1484" t="s">
        <v>333</v>
      </c>
      <c r="H3" s="1528" t="s">
        <v>8</v>
      </c>
      <c r="I3" s="1530" t="s">
        <v>332</v>
      </c>
      <c r="J3" s="1486" t="s">
        <v>335</v>
      </c>
      <c r="K3" s="1486"/>
      <c r="L3" s="1486"/>
      <c r="M3" s="1486"/>
      <c r="N3" s="1486"/>
      <c r="O3" s="1515"/>
      <c r="P3" s="1530" t="s">
        <v>9</v>
      </c>
      <c r="Q3" s="1522" t="s">
        <v>329</v>
      </c>
      <c r="R3" s="1518" t="s">
        <v>336</v>
      </c>
      <c r="S3" s="1518"/>
      <c r="T3" s="1518"/>
      <c r="U3" s="1518"/>
      <c r="V3" s="1518"/>
      <c r="W3" s="1519"/>
      <c r="X3" s="1544" t="s">
        <v>2</v>
      </c>
      <c r="Y3" s="1122"/>
      <c r="Z3" s="1586" t="s">
        <v>3</v>
      </c>
      <c r="AA3" s="14"/>
      <c r="AB3" s="1488" t="s">
        <v>4</v>
      </c>
      <c r="AC3" s="15"/>
      <c r="AD3" s="1490" t="s">
        <v>5</v>
      </c>
      <c r="AE3" s="219"/>
      <c r="AF3" s="220"/>
      <c r="AG3" s="220"/>
      <c r="AH3" s="220"/>
      <c r="AI3" s="220"/>
      <c r="AJ3" s="221"/>
      <c r="AK3" s="222"/>
      <c r="AL3" s="222"/>
      <c r="AM3" s="222"/>
      <c r="AN3" s="223"/>
      <c r="AO3" s="1588" t="s">
        <v>96</v>
      </c>
    </row>
    <row r="4" spans="1:42" ht="28.55" customHeight="1">
      <c r="A4" s="1545"/>
      <c r="B4" s="1584"/>
      <c r="C4" s="1525"/>
      <c r="D4" s="1527"/>
      <c r="E4" s="1533"/>
      <c r="F4" s="1527"/>
      <c r="G4" s="1485"/>
      <c r="H4" s="1529"/>
      <c r="I4" s="1531"/>
      <c r="J4" s="1516"/>
      <c r="K4" s="1516"/>
      <c r="L4" s="1516"/>
      <c r="M4" s="1516"/>
      <c r="N4" s="1516"/>
      <c r="O4" s="1517"/>
      <c r="P4" s="1531"/>
      <c r="Q4" s="1523"/>
      <c r="R4" s="1520"/>
      <c r="S4" s="1520"/>
      <c r="T4" s="1520"/>
      <c r="U4" s="1520"/>
      <c r="V4" s="1520"/>
      <c r="W4" s="1521"/>
      <c r="X4" s="1545"/>
      <c r="Y4" s="1230" t="s">
        <v>7</v>
      </c>
      <c r="Z4" s="1587"/>
      <c r="AA4" s="21" t="s">
        <v>11</v>
      </c>
      <c r="AB4" s="1489"/>
      <c r="AC4" s="22" t="s">
        <v>11</v>
      </c>
      <c r="AD4" s="1491"/>
      <c r="AE4" s="1467" t="s">
        <v>12</v>
      </c>
      <c r="AF4" s="1591" t="s">
        <v>13</v>
      </c>
      <c r="AG4" s="1591"/>
      <c r="AH4" s="1591"/>
      <c r="AI4" s="1591"/>
      <c r="AJ4" s="1592"/>
      <c r="AK4" s="1553" t="s">
        <v>14</v>
      </c>
      <c r="AL4" s="1554"/>
      <c r="AM4" s="1554"/>
      <c r="AN4" s="1593"/>
      <c r="AO4" s="1589"/>
      <c r="AP4" s="12"/>
    </row>
    <row r="5" spans="1:42" ht="22.45" thickBot="1">
      <c r="A5" s="1546"/>
      <c r="B5" s="1585"/>
      <c r="C5" s="1460" t="s">
        <v>15</v>
      </c>
      <c r="D5" s="969" t="s">
        <v>16</v>
      </c>
      <c r="E5" s="971" t="s">
        <v>17</v>
      </c>
      <c r="F5" s="969" t="s">
        <v>20</v>
      </c>
      <c r="G5" s="1461" t="s">
        <v>323</v>
      </c>
      <c r="H5" s="970" t="s">
        <v>18</v>
      </c>
      <c r="I5" s="1429" t="s">
        <v>324</v>
      </c>
      <c r="J5" s="1462" t="s">
        <v>21</v>
      </c>
      <c r="K5" s="1463" t="s">
        <v>22</v>
      </c>
      <c r="L5" s="1463" t="s">
        <v>23</v>
      </c>
      <c r="M5" s="1463" t="s">
        <v>24</v>
      </c>
      <c r="N5" s="1464" t="s">
        <v>25</v>
      </c>
      <c r="O5" s="1465" t="s">
        <v>26</v>
      </c>
      <c r="P5" s="971" t="s">
        <v>19</v>
      </c>
      <c r="Q5" s="1435" t="s">
        <v>325</v>
      </c>
      <c r="R5" s="1466" t="s">
        <v>21</v>
      </c>
      <c r="S5" s="224" t="s">
        <v>22</v>
      </c>
      <c r="T5" s="224" t="s">
        <v>23</v>
      </c>
      <c r="U5" s="224" t="s">
        <v>24</v>
      </c>
      <c r="V5" s="225" t="s">
        <v>27</v>
      </c>
      <c r="W5" s="226" t="s">
        <v>28</v>
      </c>
      <c r="X5" s="1546"/>
      <c r="Y5" s="1123"/>
      <c r="Z5" s="1468" t="s">
        <v>337</v>
      </c>
      <c r="AA5" s="972" t="s">
        <v>99</v>
      </c>
      <c r="AB5" s="968" t="s">
        <v>338</v>
      </c>
      <c r="AC5" s="971" t="s">
        <v>339</v>
      </c>
      <c r="AD5" s="968" t="s">
        <v>340</v>
      </c>
      <c r="AE5" s="1469" t="s">
        <v>341</v>
      </c>
      <c r="AF5" s="973" t="s">
        <v>47</v>
      </c>
      <c r="AG5" s="974" t="s">
        <v>100</v>
      </c>
      <c r="AH5" s="975" t="s">
        <v>101</v>
      </c>
      <c r="AI5" s="975" t="s">
        <v>102</v>
      </c>
      <c r="AJ5" s="976" t="s">
        <v>33</v>
      </c>
      <c r="AK5" s="977" t="s">
        <v>34</v>
      </c>
      <c r="AL5" s="977" t="s">
        <v>103</v>
      </c>
      <c r="AM5" s="978" t="s">
        <v>104</v>
      </c>
      <c r="AN5" s="979" t="s">
        <v>105</v>
      </c>
      <c r="AO5" s="1590"/>
    </row>
    <row r="6" spans="1:42" s="217" customFormat="1">
      <c r="A6" s="1556" t="s">
        <v>38</v>
      </c>
      <c r="B6" s="1459" t="s">
        <v>39</v>
      </c>
      <c r="C6" s="1215">
        <v>851</v>
      </c>
      <c r="D6" s="1198">
        <v>824</v>
      </c>
      <c r="E6" s="1154">
        <f>$D$6/$C$6*100</f>
        <v>96.827262044653352</v>
      </c>
      <c r="F6" s="1198">
        <v>364</v>
      </c>
      <c r="G6" s="1156">
        <f>$F$6/$D$6</f>
        <v>0.44174757281553401</v>
      </c>
      <c r="H6" s="1155">
        <v>109</v>
      </c>
      <c r="I6" s="227">
        <f>$D$6-$H$6</f>
        <v>715</v>
      </c>
      <c r="J6" s="228">
        <v>24</v>
      </c>
      <c r="K6" s="228">
        <v>31</v>
      </c>
      <c r="L6" s="229">
        <v>22</v>
      </c>
      <c r="M6" s="229">
        <v>12</v>
      </c>
      <c r="N6" s="229">
        <v>15</v>
      </c>
      <c r="O6" s="230">
        <v>5</v>
      </c>
      <c r="P6" s="1154">
        <f>$H$6/$D$6*100</f>
        <v>13.228155339805825</v>
      </c>
      <c r="Q6" s="231">
        <f>$I$6/$D$6*100</f>
        <v>86.771844660194176</v>
      </c>
      <c r="R6" s="232">
        <f>$J$6/$D$6*100</f>
        <v>2.912621359223301</v>
      </c>
      <c r="S6" s="232">
        <f>$K$6/$D$6*100</f>
        <v>3.762135922330097</v>
      </c>
      <c r="T6" s="232">
        <f>$L$6/$D$6*100</f>
        <v>2.6699029126213589</v>
      </c>
      <c r="U6" s="232">
        <f>$M$6/$D$6*100</f>
        <v>1.4563106796116505</v>
      </c>
      <c r="V6" s="232">
        <f>$N$6/$D$6*100</f>
        <v>1.820388349514563</v>
      </c>
      <c r="W6" s="1075">
        <f>$O$6/$D$6*100</f>
        <v>0.60679611650485432</v>
      </c>
      <c r="X6" s="1555" t="s">
        <v>38</v>
      </c>
      <c r="Y6" s="1124" t="s">
        <v>39</v>
      </c>
      <c r="Z6" s="1132">
        <v>30</v>
      </c>
      <c r="AA6" s="1410">
        <f>$Z$6/$D$6*100</f>
        <v>3.6407766990291259</v>
      </c>
      <c r="AB6" s="1133">
        <v>152</v>
      </c>
      <c r="AC6" s="1410">
        <f>$AB$6/$D$6*100</f>
        <v>18.446601941747574</v>
      </c>
      <c r="AD6" s="1133">
        <v>47</v>
      </c>
      <c r="AE6" s="1418">
        <f>$AD$6/$D$6*100</f>
        <v>5.7038834951456314</v>
      </c>
      <c r="AF6" s="1178"/>
      <c r="AG6" s="1133"/>
      <c r="AH6" s="1133"/>
      <c r="AI6" s="1133"/>
      <c r="AJ6" s="1179"/>
      <c r="AK6" s="1180" t="str">
        <f>IF($AF$6="","",+$AF$6/$AJ$6*100)</f>
        <v/>
      </c>
      <c r="AL6" s="1180" t="str">
        <f>IF($AG$6="","",+$AG$6/$AJ$6*100)</f>
        <v/>
      </c>
      <c r="AM6" s="1180" t="str">
        <f>IF($AH$6="","",+$AH$6/$AJ$6*100)</f>
        <v/>
      </c>
      <c r="AN6" s="1181" t="str">
        <f>IF($AI$6="","",+$AI$6/$AJ$6*100)</f>
        <v/>
      </c>
      <c r="AO6" s="1182"/>
    </row>
    <row r="7" spans="1:42" s="217" customFormat="1">
      <c r="A7" s="1556"/>
      <c r="B7" s="1125" t="s">
        <v>106</v>
      </c>
      <c r="C7" s="1137">
        <v>99</v>
      </c>
      <c r="D7" s="1138">
        <v>83</v>
      </c>
      <c r="E7" s="1139">
        <f>$D$7/$C$7*100</f>
        <v>83.838383838383834</v>
      </c>
      <c r="F7" s="1138">
        <v>15</v>
      </c>
      <c r="G7" s="1140">
        <f>$F$7/$D$7</f>
        <v>0.18072289156626506</v>
      </c>
      <c r="H7" s="1135">
        <v>8</v>
      </c>
      <c r="I7" s="233">
        <f>$D$7-$H$7</f>
        <v>75</v>
      </c>
      <c r="J7" s="234">
        <v>5</v>
      </c>
      <c r="K7" s="234">
        <v>1</v>
      </c>
      <c r="L7" s="234">
        <v>1</v>
      </c>
      <c r="M7" s="234">
        <v>0</v>
      </c>
      <c r="N7" s="229">
        <v>1</v>
      </c>
      <c r="O7" s="235">
        <v>0</v>
      </c>
      <c r="P7" s="1139">
        <f>$H$7/$D$7*100</f>
        <v>9.6385542168674707</v>
      </c>
      <c r="Q7" s="232">
        <f>$I$7/$D$7*100</f>
        <v>90.361445783132538</v>
      </c>
      <c r="R7" s="236">
        <f>$J$7/$D$7*100</f>
        <v>6.024096385542169</v>
      </c>
      <c r="S7" s="236">
        <f>$K$7/$D$7*100</f>
        <v>1.2048192771084338</v>
      </c>
      <c r="T7" s="236">
        <f>$L$7/$D$7*100</f>
        <v>1.2048192771084338</v>
      </c>
      <c r="U7" s="236">
        <f>$M$7/$D$7*100</f>
        <v>0</v>
      </c>
      <c r="V7" s="236">
        <f>$N$7/$D$7*100</f>
        <v>1.2048192771084338</v>
      </c>
      <c r="W7" s="1076">
        <f>$O$7/$D$7*100</f>
        <v>0</v>
      </c>
      <c r="X7" s="1556"/>
      <c r="Y7" s="1125" t="s">
        <v>106</v>
      </c>
      <c r="Z7" s="1137">
        <v>0</v>
      </c>
      <c r="AA7" s="1411">
        <f>$Z$7/$D$7*100</f>
        <v>0</v>
      </c>
      <c r="AB7" s="1138">
        <v>2</v>
      </c>
      <c r="AC7" s="1411">
        <f>$AB$7/$D$7*100</f>
        <v>2.4096385542168677</v>
      </c>
      <c r="AD7" s="1138">
        <v>0</v>
      </c>
      <c r="AE7" s="1419">
        <f>$AD$7/$D$7*100</f>
        <v>0</v>
      </c>
      <c r="AF7" s="1183"/>
      <c r="AG7" s="1138"/>
      <c r="AH7" s="1138"/>
      <c r="AI7" s="1138"/>
      <c r="AJ7" s="1138"/>
      <c r="AK7" s="1184" t="str">
        <f>IF($AF$7="","",+$AF$7/$AJ$7*100)</f>
        <v/>
      </c>
      <c r="AL7" s="1184" t="str">
        <f>IF($AG$7="","",+$AG$7/$AJ$7*100)</f>
        <v/>
      </c>
      <c r="AM7" s="1184" t="str">
        <f>IF($AH$7="","",+$AH$7/$AJ$7*100)</f>
        <v/>
      </c>
      <c r="AN7" s="1185" t="str">
        <f>IF($AI$7="","",+$AI$7/$AJ$7*100)</f>
        <v/>
      </c>
      <c r="AO7" s="1186"/>
    </row>
    <row r="8" spans="1:42" s="217" customFormat="1">
      <c r="A8" s="1556"/>
      <c r="B8" s="1125" t="s">
        <v>41</v>
      </c>
      <c r="C8" s="1137">
        <v>1443</v>
      </c>
      <c r="D8" s="1138">
        <v>1305</v>
      </c>
      <c r="E8" s="1139">
        <f>$D$8/$C$8*100</f>
        <v>90.436590436590436</v>
      </c>
      <c r="F8" s="1138">
        <v>346</v>
      </c>
      <c r="G8" s="1140">
        <f>$F$8/$D$8</f>
        <v>0.26513409961685824</v>
      </c>
      <c r="H8" s="1135">
        <v>136</v>
      </c>
      <c r="I8" s="233">
        <f>$D$8-$H$8</f>
        <v>1169</v>
      </c>
      <c r="J8" s="237">
        <v>40</v>
      </c>
      <c r="K8" s="237">
        <v>41</v>
      </c>
      <c r="L8" s="238">
        <v>10</v>
      </c>
      <c r="M8" s="238">
        <v>17</v>
      </c>
      <c r="N8" s="229">
        <v>24</v>
      </c>
      <c r="O8" s="230">
        <v>4</v>
      </c>
      <c r="P8" s="1139">
        <f>$H$8/$D$8*100</f>
        <v>10.421455938697317</v>
      </c>
      <c r="Q8" s="236">
        <f>$I$8/$D$8*100</f>
        <v>89.578544061302679</v>
      </c>
      <c r="R8" s="236">
        <f>$J$8/$D$8*100</f>
        <v>3.0651340996168579</v>
      </c>
      <c r="S8" s="236">
        <f>$K$8/$D$8*100</f>
        <v>3.1417624521072796</v>
      </c>
      <c r="T8" s="236">
        <f>$L$8/$D$8*100</f>
        <v>0.76628352490421447</v>
      </c>
      <c r="U8" s="236">
        <f>$M$8/$D$8*100</f>
        <v>1.3026819923371646</v>
      </c>
      <c r="V8" s="236">
        <f>$N$8/$D$8*100</f>
        <v>1.8390804597701149</v>
      </c>
      <c r="W8" s="1075">
        <f>$O$8/$D$8*100</f>
        <v>0.30651340996168586</v>
      </c>
      <c r="X8" s="1556"/>
      <c r="Y8" s="1125" t="s">
        <v>41</v>
      </c>
      <c r="Z8" s="1137">
        <v>0</v>
      </c>
      <c r="AA8" s="1411">
        <f>$Z$8/$D$8*100</f>
        <v>0</v>
      </c>
      <c r="AB8" s="1138">
        <v>120</v>
      </c>
      <c r="AC8" s="1411">
        <f>$AB$8/$D$8*100</f>
        <v>9.1954022988505741</v>
      </c>
      <c r="AD8" s="1138">
        <v>228</v>
      </c>
      <c r="AE8" s="1419">
        <f>$AD$8/$D$8*100</f>
        <v>17.47126436781609</v>
      </c>
      <c r="AF8" s="1183"/>
      <c r="AG8" s="1138"/>
      <c r="AH8" s="1138"/>
      <c r="AI8" s="1138"/>
      <c r="AJ8" s="1138"/>
      <c r="AK8" s="1184" t="str">
        <f>IF($AF$8="","",+$AF$8/$AJ$8*100)</f>
        <v/>
      </c>
      <c r="AL8" s="1184" t="str">
        <f>IF($AG$8="","",+$AG$8/$AJ$8*100)</f>
        <v/>
      </c>
      <c r="AM8" s="1184" t="str">
        <f>IF($AH$8="","",+$AH$8/$AJ$8*100)</f>
        <v/>
      </c>
      <c r="AN8" s="1185" t="str">
        <f>IF($AI$8="","",+$AI$8/$AJ$8*100)</f>
        <v/>
      </c>
      <c r="AO8" s="1186"/>
    </row>
    <row r="9" spans="1:42" s="217" customFormat="1">
      <c r="A9" s="1556"/>
      <c r="B9" s="1125" t="s">
        <v>42</v>
      </c>
      <c r="C9" s="1137">
        <v>37</v>
      </c>
      <c r="D9" s="1138">
        <v>37</v>
      </c>
      <c r="E9" s="1139">
        <f>$D$9/$C$9*100</f>
        <v>100</v>
      </c>
      <c r="F9" s="1138">
        <v>58</v>
      </c>
      <c r="G9" s="1140">
        <f>$F$9/$D$9</f>
        <v>1.5675675675675675</v>
      </c>
      <c r="H9" s="1135">
        <v>9</v>
      </c>
      <c r="I9" s="233">
        <f>$D$9-$H$9</f>
        <v>28</v>
      </c>
      <c r="J9" s="234">
        <v>1</v>
      </c>
      <c r="K9" s="234">
        <v>2</v>
      </c>
      <c r="L9" s="234">
        <v>0</v>
      </c>
      <c r="M9" s="234">
        <v>2</v>
      </c>
      <c r="N9" s="229">
        <v>2</v>
      </c>
      <c r="O9" s="239">
        <v>2</v>
      </c>
      <c r="P9" s="1139">
        <f>$H$9/$D$9*100</f>
        <v>24.324324324324326</v>
      </c>
      <c r="Q9" s="236">
        <f>$I$9/$D$9*100</f>
        <v>75.675675675675677</v>
      </c>
      <c r="R9" s="236">
        <f>$J$9/$D$9*100</f>
        <v>2.7027027027027026</v>
      </c>
      <c r="S9" s="236">
        <f>$K$9/$D$9*100</f>
        <v>5.4054054054054053</v>
      </c>
      <c r="T9" s="236">
        <f>$L$9/$D$9*100</f>
        <v>0</v>
      </c>
      <c r="U9" s="236">
        <f>$M$9/$D$9*100</f>
        <v>5.4054054054054053</v>
      </c>
      <c r="V9" s="236">
        <f>$N$9/$D$9*100</f>
        <v>5.4054054054054053</v>
      </c>
      <c r="W9" s="1076">
        <f>$O$9/$D$9*100</f>
        <v>5.4054054054054053</v>
      </c>
      <c r="X9" s="1556"/>
      <c r="Y9" s="1125" t="s">
        <v>42</v>
      </c>
      <c r="Z9" s="1137">
        <v>0</v>
      </c>
      <c r="AA9" s="1411">
        <f>$Z$9/$D$9*100</f>
        <v>0</v>
      </c>
      <c r="AB9" s="1138">
        <v>5</v>
      </c>
      <c r="AC9" s="1411">
        <f>$AB$9/$D$9*100</f>
        <v>13.513513513513514</v>
      </c>
      <c r="AD9" s="1138">
        <v>0</v>
      </c>
      <c r="AE9" s="1419">
        <f>$AD$9/$D$9*100</f>
        <v>0</v>
      </c>
      <c r="AF9" s="1183"/>
      <c r="AG9" s="1138"/>
      <c r="AH9" s="1138"/>
      <c r="AI9" s="1138"/>
      <c r="AJ9" s="1138"/>
      <c r="AK9" s="1184" t="str">
        <f>IF($AF$9="","",+$AF$9/$AJ$9*100)</f>
        <v/>
      </c>
      <c r="AL9" s="1184" t="str">
        <f>IF($AG$9="","",+$AG$9/$AJ$9*100)</f>
        <v/>
      </c>
      <c r="AM9" s="1184" t="str">
        <f>IF($AH$9="","",+$AH$9/$AJ$9*100)</f>
        <v/>
      </c>
      <c r="AN9" s="1185" t="str">
        <f>IF($AI$9="","",+$AI$9/$AJ$9*100)</f>
        <v/>
      </c>
      <c r="AO9" s="1186"/>
    </row>
    <row r="10" spans="1:42">
      <c r="A10" s="1556"/>
      <c r="B10" s="1126" t="s">
        <v>43</v>
      </c>
      <c r="C10" s="1141">
        <v>3703</v>
      </c>
      <c r="D10" s="1142">
        <v>3454</v>
      </c>
      <c r="E10" s="1143">
        <f>$D$10/$C$10*100</f>
        <v>93.27572238725358</v>
      </c>
      <c r="F10" s="1144">
        <v>1410</v>
      </c>
      <c r="G10" s="1145">
        <f>$F$10/$D$10</f>
        <v>0.40822235089751013</v>
      </c>
      <c r="H10" s="73">
        <v>452</v>
      </c>
      <c r="I10" s="233">
        <f>$D$10-$H$10</f>
        <v>3002</v>
      </c>
      <c r="J10" s="238">
        <v>111</v>
      </c>
      <c r="K10" s="238">
        <v>162</v>
      </c>
      <c r="L10" s="238">
        <v>49</v>
      </c>
      <c r="M10" s="238">
        <v>42</v>
      </c>
      <c r="N10" s="229">
        <v>70</v>
      </c>
      <c r="O10" s="1253">
        <v>18</v>
      </c>
      <c r="P10" s="1143">
        <f>$H$10/$D$10*100</f>
        <v>13.086276780544296</v>
      </c>
      <c r="Q10" s="236">
        <f>$I$10/$D$10*100</f>
        <v>86.913723219455704</v>
      </c>
      <c r="R10" s="236">
        <f>$J$10/$D$10*100</f>
        <v>3.2136653155761432</v>
      </c>
      <c r="S10" s="236">
        <f>$K$10/$D$10*100</f>
        <v>4.6902142443543715</v>
      </c>
      <c r="T10" s="236">
        <f>$L$10/$D$10*100</f>
        <v>1.4186450492182976</v>
      </c>
      <c r="U10" s="236">
        <f>$M$10/$D$10*100</f>
        <v>1.2159814707585408</v>
      </c>
      <c r="V10" s="236">
        <f>$N$10/$D$10*100</f>
        <v>2.026635784597568</v>
      </c>
      <c r="W10" s="1077">
        <f>$O$10/$D$10*100</f>
        <v>0.52113491603937467</v>
      </c>
      <c r="X10" s="1556"/>
      <c r="Y10" s="1126" t="s">
        <v>43</v>
      </c>
      <c r="Z10" s="1187">
        <v>177</v>
      </c>
      <c r="AA10" s="1412">
        <f>$Z$10/$D$10*100</f>
        <v>5.1244933410538502</v>
      </c>
      <c r="AB10" s="1144">
        <v>525</v>
      </c>
      <c r="AC10" s="1412">
        <f>$AB$10/$D$10*100</f>
        <v>15.199768384481761</v>
      </c>
      <c r="AD10" s="1144">
        <v>242</v>
      </c>
      <c r="AE10" s="1420">
        <f>$AD$10/$D$10*100</f>
        <v>7.0063694267515926</v>
      </c>
      <c r="AF10" s="1188"/>
      <c r="AG10" s="1189"/>
      <c r="AH10" s="1189"/>
      <c r="AI10" s="1189"/>
      <c r="AJ10" s="1190"/>
      <c r="AK10" s="1191" t="str">
        <f>IF($AF$10="","",+$AF$10/$AJ$10*100)</f>
        <v/>
      </c>
      <c r="AL10" s="1191" t="str">
        <f>IF($AG$10="","",+$AG$10/$AJ$10*100)</f>
        <v/>
      </c>
      <c r="AM10" s="1191" t="str">
        <f>IF($AH$10="","",+$AH$10/$AJ$10*100)</f>
        <v/>
      </c>
      <c r="AN10" s="1192" t="str">
        <f>IF($AI$10="","",+$AI$10/$AJ$10*100)</f>
        <v/>
      </c>
      <c r="AO10" s="1193"/>
      <c r="AP10" s="240"/>
    </row>
    <row r="11" spans="1:42" s="217" customFormat="1" ht="15.65" thickBot="1">
      <c r="A11" s="1557"/>
      <c r="B11" s="1127" t="s">
        <v>44</v>
      </c>
      <c r="C11" s="1146">
        <v>3766</v>
      </c>
      <c r="D11" s="1147">
        <v>3320</v>
      </c>
      <c r="E11" s="1148">
        <f>$D$11/$C$11*100</f>
        <v>88.157195963887418</v>
      </c>
      <c r="F11" s="1147">
        <v>1077</v>
      </c>
      <c r="G11" s="1150">
        <f>$F$11/$D$11</f>
        <v>0.32439759036144578</v>
      </c>
      <c r="H11" s="1149">
        <v>383</v>
      </c>
      <c r="I11" s="241">
        <f>$D$11-$H$11</f>
        <v>2937</v>
      </c>
      <c r="J11" s="242">
        <v>109</v>
      </c>
      <c r="K11" s="242">
        <v>141</v>
      </c>
      <c r="L11" s="242">
        <v>51</v>
      </c>
      <c r="M11" s="242">
        <v>28</v>
      </c>
      <c r="N11" s="243">
        <v>44</v>
      </c>
      <c r="O11" s="1254">
        <v>10</v>
      </c>
      <c r="P11" s="1148">
        <f>$H$11/$D$11*100</f>
        <v>11.536144578313252</v>
      </c>
      <c r="Q11" s="244">
        <f>$I$11/$D$11*100</f>
        <v>88.463855421686745</v>
      </c>
      <c r="R11" s="244">
        <f>$J$11/$D$11*100</f>
        <v>3.2831325301204819</v>
      </c>
      <c r="S11" s="244">
        <f>$K$11/$D$11*100</f>
        <v>4.2469879518072284</v>
      </c>
      <c r="T11" s="244">
        <f>$L$11/$D$11*100</f>
        <v>1.536144578313253</v>
      </c>
      <c r="U11" s="244">
        <f>$M$11/$D$11*100</f>
        <v>0.84337349397590367</v>
      </c>
      <c r="V11" s="245">
        <f>$N$11/$D$11*100</f>
        <v>1.3253012048192772</v>
      </c>
      <c r="W11" s="1078">
        <f>$O$11/$D$11*100</f>
        <v>0.30120481927710846</v>
      </c>
      <c r="X11" s="1557"/>
      <c r="Y11" s="1127" t="s">
        <v>44</v>
      </c>
      <c r="Z11" s="1146">
        <v>114</v>
      </c>
      <c r="AA11" s="1413">
        <f>$Z$11/$D$11*100</f>
        <v>3.4337349397590358</v>
      </c>
      <c r="AB11" s="1147">
        <v>437</v>
      </c>
      <c r="AC11" s="1413">
        <f>$AB$11/$D$11*100</f>
        <v>13.16265060240964</v>
      </c>
      <c r="AD11" s="1147">
        <v>180</v>
      </c>
      <c r="AE11" s="1421">
        <f>$AD$11/$D$11*100</f>
        <v>5.4216867469879517</v>
      </c>
      <c r="AF11" s="1194">
        <v>594</v>
      </c>
      <c r="AG11" s="1147">
        <v>2079</v>
      </c>
      <c r="AH11" s="1147">
        <v>595</v>
      </c>
      <c r="AI11" s="1147">
        <v>52</v>
      </c>
      <c r="AJ11" s="1147">
        <v>3320</v>
      </c>
      <c r="AK11" s="1195">
        <f>IF($AF$11="","",+$AF$11/$AJ$11*100)</f>
        <v>17.891566265060241</v>
      </c>
      <c r="AL11" s="1195">
        <f>IF($AG$11="","",+$AG$11/$AJ$11*100)</f>
        <v>62.620481927710848</v>
      </c>
      <c r="AM11" s="1195">
        <f>IF($AH$11="","",+$AH$11/$AJ$11*100)</f>
        <v>17.921686746987952</v>
      </c>
      <c r="AN11" s="1196">
        <f>IF($AI$11="","",+$AI$11/$AJ$11*100)</f>
        <v>1.566265060240964</v>
      </c>
      <c r="AO11" s="1197"/>
    </row>
    <row r="12" spans="1:42" s="217" customFormat="1">
      <c r="A12" s="1555" t="s">
        <v>45</v>
      </c>
      <c r="B12" s="1124" t="s">
        <v>46</v>
      </c>
      <c r="C12" s="1132">
        <v>752</v>
      </c>
      <c r="D12" s="1133">
        <v>701</v>
      </c>
      <c r="E12" s="1134">
        <f>$D$12/$C$12*100</f>
        <v>93.218085106382972</v>
      </c>
      <c r="F12" s="1133">
        <v>318</v>
      </c>
      <c r="G12" s="1136">
        <f>$F$12/$D$12</f>
        <v>0.45363766048502141</v>
      </c>
      <c r="H12" s="106">
        <v>99</v>
      </c>
      <c r="I12" s="227">
        <f>$D$12-$H$12</f>
        <v>602</v>
      </c>
      <c r="J12" s="1255" t="s">
        <v>47</v>
      </c>
      <c r="K12" s="1255" t="s">
        <v>47</v>
      </c>
      <c r="L12" s="1255" t="s">
        <v>47</v>
      </c>
      <c r="M12" s="1255" t="s">
        <v>47</v>
      </c>
      <c r="N12" s="1256" t="s">
        <v>47</v>
      </c>
      <c r="O12" s="1257" t="s">
        <v>47</v>
      </c>
      <c r="P12" s="1134">
        <f>$H$12/$D$12*100</f>
        <v>14.122681883024251</v>
      </c>
      <c r="Q12" s="232">
        <f>$I$12/$D$12*100</f>
        <v>85.877318116975758</v>
      </c>
      <c r="R12" s="1016" t="s">
        <v>47</v>
      </c>
      <c r="S12" s="1016" t="s">
        <v>47</v>
      </c>
      <c r="T12" s="1016" t="s">
        <v>47</v>
      </c>
      <c r="U12" s="1016" t="s">
        <v>47</v>
      </c>
      <c r="V12" s="1016" t="s">
        <v>47</v>
      </c>
      <c r="W12" s="1280" t="s">
        <v>47</v>
      </c>
      <c r="X12" s="1555" t="s">
        <v>45</v>
      </c>
      <c r="Y12" s="1124" t="s">
        <v>46</v>
      </c>
      <c r="Z12" s="1132">
        <v>14</v>
      </c>
      <c r="AA12" s="1410">
        <f>$Z$12/$D$12*100</f>
        <v>1.9971469329529243</v>
      </c>
      <c r="AB12" s="1133">
        <v>64</v>
      </c>
      <c r="AC12" s="1410">
        <f>$AB$12/$D$12*100</f>
        <v>9.1298145506419406</v>
      </c>
      <c r="AD12" s="1133">
        <v>25</v>
      </c>
      <c r="AE12" s="1418">
        <f>$AD$12/$D$12*100</f>
        <v>3.566333808844508</v>
      </c>
      <c r="AF12" s="1178"/>
      <c r="AG12" s="1133"/>
      <c r="AH12" s="1133"/>
      <c r="AI12" s="1133"/>
      <c r="AJ12" s="1198"/>
      <c r="AK12" s="1199" t="str">
        <f>IF($AF$12="","",+$AF$12/$AJ$12*100)</f>
        <v/>
      </c>
      <c r="AL12" s="1199" t="str">
        <f>IF($AG$12="","",+$AG$12/$AJ$12*100)</f>
        <v/>
      </c>
      <c r="AM12" s="1199" t="str">
        <f>IF($AH$12="","",+$AH$12/$AJ$12*100)</f>
        <v/>
      </c>
      <c r="AN12" s="1200" t="str">
        <f>IF($AI$12="","",+$AI$12/$AJ$12*100)</f>
        <v/>
      </c>
      <c r="AO12" s="1182"/>
    </row>
    <row r="13" spans="1:42" s="217" customFormat="1">
      <c r="A13" s="1556"/>
      <c r="B13" s="1125" t="s">
        <v>48</v>
      </c>
      <c r="C13" s="1137">
        <v>2674</v>
      </c>
      <c r="D13" s="1138">
        <v>2578</v>
      </c>
      <c r="E13" s="1139">
        <f>$D$13/$C$13*100</f>
        <v>96.409872849663429</v>
      </c>
      <c r="F13" s="1138">
        <v>779</v>
      </c>
      <c r="G13" s="1140">
        <f>$F$13/$D$13</f>
        <v>0.3021722265321955</v>
      </c>
      <c r="H13" s="1135">
        <v>247</v>
      </c>
      <c r="I13" s="233">
        <f>$D$13-$H$13</f>
        <v>2331</v>
      </c>
      <c r="J13" s="238">
        <v>63</v>
      </c>
      <c r="K13" s="238">
        <v>80</v>
      </c>
      <c r="L13" s="238">
        <v>26</v>
      </c>
      <c r="M13" s="238">
        <v>29</v>
      </c>
      <c r="N13" s="229">
        <v>40</v>
      </c>
      <c r="O13" s="1258">
        <v>9</v>
      </c>
      <c r="P13" s="1139">
        <f>$H$13/$D$13*100</f>
        <v>9.5810705973622969</v>
      </c>
      <c r="Q13" s="236">
        <f>$I$13/$D$13*100</f>
        <v>90.418929402637701</v>
      </c>
      <c r="R13" s="236">
        <f>$J$13/$D$13*100</f>
        <v>2.4437548487199376</v>
      </c>
      <c r="S13" s="236">
        <f>$K$13/$D$13*100</f>
        <v>3.1031807602792862</v>
      </c>
      <c r="T13" s="236">
        <f>$L$13/$D$13*100</f>
        <v>1.008533747090768</v>
      </c>
      <c r="U13" s="236">
        <f>$M$13/$D$13*100</f>
        <v>1.1249030256012413</v>
      </c>
      <c r="V13" s="236">
        <f>$N$13/$D$13*100</f>
        <v>1.5515903801396431</v>
      </c>
      <c r="W13" s="1079">
        <f>$O$13/$D$13*100</f>
        <v>0.34910783553141972</v>
      </c>
      <c r="X13" s="1556"/>
      <c r="Y13" s="1125" t="s">
        <v>48</v>
      </c>
      <c r="Z13" s="1137">
        <v>118</v>
      </c>
      <c r="AA13" s="1411">
        <f>$Z$13/$D$13*100</f>
        <v>4.5771916214119477</v>
      </c>
      <c r="AB13" s="1138">
        <v>261</v>
      </c>
      <c r="AC13" s="1411">
        <f>$AB$13/$D$13*100</f>
        <v>10.124127230411171</v>
      </c>
      <c r="AD13" s="1138">
        <v>0</v>
      </c>
      <c r="AE13" s="1419">
        <f>$AD$13/$D$13*100</f>
        <v>0</v>
      </c>
      <c r="AF13" s="1183"/>
      <c r="AG13" s="1138"/>
      <c r="AH13" s="1138"/>
      <c r="AI13" s="1138"/>
      <c r="AJ13" s="1138"/>
      <c r="AK13" s="1184" t="str">
        <f>IF($AF$13="","",+$AF$13/$AJ$13*100)</f>
        <v/>
      </c>
      <c r="AL13" s="1184" t="str">
        <f>IF($AG$13="","",+$AG$13/$AJ$13*100)</f>
        <v/>
      </c>
      <c r="AM13" s="1184" t="str">
        <f>IF($AH$13="","",+$AH$13/$AJ$13*100)</f>
        <v/>
      </c>
      <c r="AN13" s="1185" t="str">
        <f>IF($AI$13="","",+$AI$13/$AJ$13*100)</f>
        <v/>
      </c>
      <c r="AO13" s="1186"/>
    </row>
    <row r="14" spans="1:42">
      <c r="A14" s="1556"/>
      <c r="B14" s="1126" t="s">
        <v>49</v>
      </c>
      <c r="C14" s="1141">
        <v>2903</v>
      </c>
      <c r="D14" s="1142">
        <v>2785</v>
      </c>
      <c r="E14" s="1143">
        <f>$D$14/$C$14*100</f>
        <v>95.935239407509471</v>
      </c>
      <c r="F14" s="1144">
        <v>1422</v>
      </c>
      <c r="G14" s="1145">
        <f>$F$14/$D$14</f>
        <v>0.51059245960502697</v>
      </c>
      <c r="H14" s="73">
        <v>412</v>
      </c>
      <c r="I14" s="246">
        <f>$D$14-$H$14</f>
        <v>2373</v>
      </c>
      <c r="J14" s="247">
        <v>98</v>
      </c>
      <c r="K14" s="247">
        <v>142</v>
      </c>
      <c r="L14" s="247">
        <v>35</v>
      </c>
      <c r="M14" s="247">
        <v>35</v>
      </c>
      <c r="N14" s="229">
        <v>83</v>
      </c>
      <c r="O14" s="1258">
        <v>19</v>
      </c>
      <c r="P14" s="1143">
        <f>$H$14/$D$14*100</f>
        <v>14.793536804308797</v>
      </c>
      <c r="Q14" s="248">
        <f>$I$14/$D$14*100</f>
        <v>85.206463195691214</v>
      </c>
      <c r="R14" s="248">
        <f>$J$14/$D$14*100</f>
        <v>3.5188509874326748</v>
      </c>
      <c r="S14" s="248">
        <f>$K$14/$D$14*100</f>
        <v>5.0987432675044877</v>
      </c>
      <c r="T14" s="248">
        <f>$L$14/$D$14*100</f>
        <v>1.2567324955116697</v>
      </c>
      <c r="U14" s="248">
        <f>$M$14/$D$14*100</f>
        <v>1.2567324955116697</v>
      </c>
      <c r="V14" s="248">
        <f>$N$14/$D$14*100</f>
        <v>2.9802513464991023</v>
      </c>
      <c r="W14" s="1079">
        <f>$O$14/$D$14*100</f>
        <v>0.68222621184919208</v>
      </c>
      <c r="X14" s="1556"/>
      <c r="Y14" s="1126" t="s">
        <v>49</v>
      </c>
      <c r="Z14" s="1187">
        <v>39</v>
      </c>
      <c r="AA14" s="1412">
        <f>$Z$14/$D$14*100</f>
        <v>1.4003590664272889</v>
      </c>
      <c r="AB14" s="1144">
        <v>263</v>
      </c>
      <c r="AC14" s="1412">
        <f>$AB$14/$D$14*100</f>
        <v>9.4434470377019757</v>
      </c>
      <c r="AD14" s="1144">
        <v>182</v>
      </c>
      <c r="AE14" s="1420">
        <f>$AD$14/$D$14*100</f>
        <v>6.5350089766606816</v>
      </c>
      <c r="AF14" s="1201"/>
      <c r="AG14" s="1202"/>
      <c r="AH14" s="1202"/>
      <c r="AI14" s="1202"/>
      <c r="AJ14" s="1202"/>
      <c r="AK14" s="1191" t="str">
        <f>IF($AF$14="","",+$AF$14/$AJ$14*100)</f>
        <v/>
      </c>
      <c r="AL14" s="1191" t="str">
        <f>IF($AG$14="","",+$AG$14/$AJ$14*100)</f>
        <v/>
      </c>
      <c r="AM14" s="1191" t="str">
        <f>IF($AH$14="","",+$AH$14/$AJ$14*100)</f>
        <v/>
      </c>
      <c r="AN14" s="1192" t="str">
        <f>IF($AI$14="","",+$AI$14/$AJ$14*100)</f>
        <v/>
      </c>
      <c r="AO14" s="1193"/>
      <c r="AP14" s="240"/>
    </row>
    <row r="15" spans="1:42" s="217" customFormat="1" ht="15.65" thickBot="1">
      <c r="A15" s="1557"/>
      <c r="B15" s="1127" t="s">
        <v>50</v>
      </c>
      <c r="C15" s="1151">
        <v>275</v>
      </c>
      <c r="D15" s="1152">
        <v>270</v>
      </c>
      <c r="E15" s="1148">
        <f>$D$15/$C$15*100</f>
        <v>98.181818181818187</v>
      </c>
      <c r="F15" s="1147">
        <v>78</v>
      </c>
      <c r="G15" s="1150">
        <f>$F$15/$D$15</f>
        <v>0.28888888888888886</v>
      </c>
      <c r="H15" s="1149">
        <v>24</v>
      </c>
      <c r="I15" s="246">
        <f>$D$15-$H$15</f>
        <v>246</v>
      </c>
      <c r="J15" s="249">
        <v>2</v>
      </c>
      <c r="K15" s="249">
        <v>12</v>
      </c>
      <c r="L15" s="249">
        <v>4</v>
      </c>
      <c r="M15" s="249">
        <v>3</v>
      </c>
      <c r="N15" s="249">
        <v>1</v>
      </c>
      <c r="O15" s="1259">
        <v>2</v>
      </c>
      <c r="P15" s="1148">
        <f>$H$15/$D$15*100</f>
        <v>8.8888888888888893</v>
      </c>
      <c r="Q15" s="244">
        <f>$I$15/$D$15*100</f>
        <v>91.111111111111114</v>
      </c>
      <c r="R15" s="244">
        <f>$J$15/$D$15*100</f>
        <v>0.74074074074074081</v>
      </c>
      <c r="S15" s="244">
        <f>$K$15/$D$15*100</f>
        <v>4.4444444444444446</v>
      </c>
      <c r="T15" s="244">
        <f>$L$15/$D$15*100</f>
        <v>1.4814814814814816</v>
      </c>
      <c r="U15" s="244">
        <f>$M$15/$D$15*100</f>
        <v>1.1111111111111112</v>
      </c>
      <c r="V15" s="244">
        <f>$N$15/$D$15*100</f>
        <v>0.37037037037037041</v>
      </c>
      <c r="W15" s="1080">
        <f>$O$15/$D$15*100</f>
        <v>0.74074074074074081</v>
      </c>
      <c r="X15" s="1557"/>
      <c r="Y15" s="1127" t="s">
        <v>50</v>
      </c>
      <c r="Z15" s="1146">
        <v>4</v>
      </c>
      <c r="AA15" s="1413">
        <f>$Z$15/$D$15*100</f>
        <v>1.4814814814814816</v>
      </c>
      <c r="AB15" s="1147">
        <v>30</v>
      </c>
      <c r="AC15" s="1413">
        <f>$AB$15/$D$15*100</f>
        <v>11.111111111111111</v>
      </c>
      <c r="AD15" s="1147">
        <v>21</v>
      </c>
      <c r="AE15" s="1421">
        <f>$AD$15/$D$15*100</f>
        <v>7.7777777777777777</v>
      </c>
      <c r="AF15" s="1194"/>
      <c r="AG15" s="1147"/>
      <c r="AH15" s="1147"/>
      <c r="AI15" s="1147"/>
      <c r="AJ15" s="1147"/>
      <c r="AK15" s="1195" t="str">
        <f>IF($AF$15="","",+$AF$15/$AJ$15*100)</f>
        <v/>
      </c>
      <c r="AL15" s="1195" t="str">
        <f>IF($AG$15="","",+$AG$15/$AJ$15*100)</f>
        <v/>
      </c>
      <c r="AM15" s="1195" t="str">
        <f>IF($AH$15="","",+$AH$15/$AJ$15*100)</f>
        <v/>
      </c>
      <c r="AN15" s="1196" t="str">
        <f>IF($AI$15="","",+$AI$15/$AJ$15*100)</f>
        <v/>
      </c>
      <c r="AO15" s="1197"/>
    </row>
    <row r="16" spans="1:42">
      <c r="A16" s="1594" t="s">
        <v>51</v>
      </c>
      <c r="B16" s="1124" t="s">
        <v>52</v>
      </c>
      <c r="C16" s="1153">
        <v>3189</v>
      </c>
      <c r="D16" s="1153">
        <v>2863</v>
      </c>
      <c r="E16" s="1154">
        <f>$D$16/$C$16*100</f>
        <v>89.777359673878948</v>
      </c>
      <c r="F16" s="1153">
        <v>833</v>
      </c>
      <c r="G16" s="1156">
        <f>$F$16/$D$16</f>
        <v>0.29095354523227385</v>
      </c>
      <c r="H16" s="1155">
        <v>280</v>
      </c>
      <c r="I16" s="250">
        <f>$D$16-$H$16</f>
        <v>2583</v>
      </c>
      <c r="J16" s="251">
        <v>65</v>
      </c>
      <c r="K16" s="251">
        <v>108</v>
      </c>
      <c r="L16" s="251">
        <v>31</v>
      </c>
      <c r="M16" s="251">
        <v>27</v>
      </c>
      <c r="N16" s="229">
        <v>43</v>
      </c>
      <c r="O16" s="1260">
        <v>6</v>
      </c>
      <c r="P16" s="1154">
        <f>$H$16/$D$16*100</f>
        <v>9.7799511002444994</v>
      </c>
      <c r="Q16" s="252">
        <f>$I$16/$D$16*100</f>
        <v>90.220048899755497</v>
      </c>
      <c r="R16" s="252">
        <f>$J$16/$D$16*100</f>
        <v>2.2703457911281872</v>
      </c>
      <c r="S16" s="252">
        <f>$K$16/$D$16*100</f>
        <v>3.7722668529514496</v>
      </c>
      <c r="T16" s="252">
        <f>$L$16/$D$16*100</f>
        <v>1.0827803003842122</v>
      </c>
      <c r="U16" s="252">
        <f>$M$16/$D$16*100</f>
        <v>0.9430667132378624</v>
      </c>
      <c r="V16" s="252">
        <f>$N$16/$D$16*100</f>
        <v>1.5019210618232623</v>
      </c>
      <c r="W16" s="1081">
        <f>$O$16/$D$16*100</f>
        <v>0.209570380719525</v>
      </c>
      <c r="X16" s="1594" t="s">
        <v>51</v>
      </c>
      <c r="Y16" s="1124" t="s">
        <v>52</v>
      </c>
      <c r="Z16" s="1203">
        <v>138</v>
      </c>
      <c r="AA16" s="1410">
        <f>$Z$16/$D$16*100</f>
        <v>4.8201187565490748</v>
      </c>
      <c r="AB16" s="1204">
        <v>340</v>
      </c>
      <c r="AC16" s="1410">
        <f>$AB$16/$D$16*100</f>
        <v>11.875654907439749</v>
      </c>
      <c r="AD16" s="1204">
        <v>373</v>
      </c>
      <c r="AE16" s="1418">
        <f>$AD$16/$D$16*100</f>
        <v>13.028292001397135</v>
      </c>
      <c r="AF16" s="1205"/>
      <c r="AG16" s="1206"/>
      <c r="AH16" s="1206"/>
      <c r="AI16" s="1206"/>
      <c r="AJ16" s="1206"/>
      <c r="AK16" s="1207" t="str">
        <f>IF($AF$16="","",+$AF$16/$AJ$16*100)</f>
        <v/>
      </c>
      <c r="AL16" s="1207" t="str">
        <f>IF($AG$16="","",+$AG$16/$AJ$16*100)</f>
        <v/>
      </c>
      <c r="AM16" s="1207" t="str">
        <f>IF($AH$16="","",+$AH$16/$AJ$16*100)</f>
        <v/>
      </c>
      <c r="AN16" s="1208" t="str">
        <f>IF($AI$16="","",+$AI$16/$AJ$16*100)</f>
        <v/>
      </c>
      <c r="AO16" s="1209">
        <v>2713</v>
      </c>
      <c r="AP16" s="240"/>
    </row>
    <row r="17" spans="1:42" s="217" customFormat="1">
      <c r="A17" s="1595"/>
      <c r="B17" s="1125" t="s">
        <v>54</v>
      </c>
      <c r="C17" s="1138">
        <v>1768</v>
      </c>
      <c r="D17" s="1138">
        <v>1567</v>
      </c>
      <c r="E17" s="1139">
        <f>$D$17/$C$17*100</f>
        <v>88.631221719457017</v>
      </c>
      <c r="F17" s="1157">
        <v>850</v>
      </c>
      <c r="G17" s="1140">
        <f>$F$17/$D$17</f>
        <v>0.54243777919591574</v>
      </c>
      <c r="H17" s="1135">
        <v>250</v>
      </c>
      <c r="I17" s="227">
        <f>$D$17-$H$17</f>
        <v>1317</v>
      </c>
      <c r="J17" s="229">
        <v>51</v>
      </c>
      <c r="K17" s="229">
        <v>84</v>
      </c>
      <c r="L17" s="229">
        <v>33</v>
      </c>
      <c r="M17" s="229">
        <v>23</v>
      </c>
      <c r="N17" s="229">
        <v>45</v>
      </c>
      <c r="O17" s="1261">
        <v>14</v>
      </c>
      <c r="P17" s="1139">
        <f>$H$17/$D$17*100</f>
        <v>15.95405232929164</v>
      </c>
      <c r="Q17" s="232">
        <f>$I$17/$D$17*100</f>
        <v>84.045947670708358</v>
      </c>
      <c r="R17" s="232">
        <f>$J$17/$D$17*100</f>
        <v>3.2546266751754946</v>
      </c>
      <c r="S17" s="232">
        <f>$K$17/$D$17*100</f>
        <v>5.3605615826419912</v>
      </c>
      <c r="T17" s="232">
        <f>$L$17/$D$17*100</f>
        <v>2.1059349074664961</v>
      </c>
      <c r="U17" s="232">
        <f>$M$17/$D$17*100</f>
        <v>1.467772814294831</v>
      </c>
      <c r="V17" s="232">
        <f>$N$17/$D$17*100</f>
        <v>2.8717294192724951</v>
      </c>
      <c r="W17" s="1082">
        <f>$O$17/$D$17*100</f>
        <v>0.89342693044033183</v>
      </c>
      <c r="X17" s="1595"/>
      <c r="Y17" s="1125" t="s">
        <v>54</v>
      </c>
      <c r="Z17" s="1137">
        <v>144</v>
      </c>
      <c r="AA17" s="1411">
        <f>$Z$17/$D$17*100</f>
        <v>9.1895341416719845</v>
      </c>
      <c r="AB17" s="1138">
        <v>158</v>
      </c>
      <c r="AC17" s="1411">
        <f>$AB$17/$D$17*100</f>
        <v>10.082961072112315</v>
      </c>
      <c r="AD17" s="1138">
        <v>73</v>
      </c>
      <c r="AE17" s="1419">
        <f>$AD$17/$D$17*100</f>
        <v>4.6585832801531595</v>
      </c>
      <c r="AF17" s="1183"/>
      <c r="AG17" s="1138"/>
      <c r="AH17" s="1138"/>
      <c r="AI17" s="1138"/>
      <c r="AJ17" s="1138"/>
      <c r="AK17" s="1184" t="str">
        <f>IF($AF$17="","",+$AF$17/$AJ$17*100)</f>
        <v/>
      </c>
      <c r="AL17" s="1184" t="str">
        <f>IF($AG$17="","",+$AG$17/$AJ$17*100)</f>
        <v/>
      </c>
      <c r="AM17" s="1184" t="str">
        <f>IF($AH$17="","",+$AH$17/$AJ$17*100)</f>
        <v/>
      </c>
      <c r="AN17" s="1185" t="str">
        <f>IF($AI$17="","",+$AI$17/$AJ$17*100)</f>
        <v/>
      </c>
      <c r="AO17" s="1186"/>
    </row>
    <row r="18" spans="1:42" s="217" customFormat="1">
      <c r="A18" s="1595"/>
      <c r="B18" s="1125" t="s">
        <v>55</v>
      </c>
      <c r="C18" s="1138">
        <v>1048</v>
      </c>
      <c r="D18" s="1138">
        <v>914</v>
      </c>
      <c r="E18" s="1139">
        <f>$D$18/$C$18*100</f>
        <v>87.213740458015266</v>
      </c>
      <c r="F18" s="1138">
        <v>435</v>
      </c>
      <c r="G18" s="1140">
        <f>$F$18/$D$18</f>
        <v>0.4759299781181619</v>
      </c>
      <c r="H18" s="1135">
        <v>132</v>
      </c>
      <c r="I18" s="233">
        <f>$D$18-$H$18</f>
        <v>782</v>
      </c>
      <c r="J18" s="229">
        <v>35</v>
      </c>
      <c r="K18" s="229">
        <v>39</v>
      </c>
      <c r="L18" s="229">
        <v>18</v>
      </c>
      <c r="M18" s="229">
        <v>12</v>
      </c>
      <c r="N18" s="229">
        <v>23</v>
      </c>
      <c r="O18" s="1262">
        <v>5</v>
      </c>
      <c r="P18" s="1139">
        <f>$H$18/$D$18*100</f>
        <v>14.442013129102845</v>
      </c>
      <c r="Q18" s="232">
        <f>$I$18/$D$18*100</f>
        <v>85.557986870897153</v>
      </c>
      <c r="R18" s="232">
        <f>$J$18/$D$18*100</f>
        <v>3.8293216630196936</v>
      </c>
      <c r="S18" s="232">
        <f>$K$18/$D$18*100</f>
        <v>4.2669584245076591</v>
      </c>
      <c r="T18" s="232">
        <f>$L$18/$D$18*100</f>
        <v>1.9693654266958425</v>
      </c>
      <c r="U18" s="232">
        <f>$M$18/$D$18*100</f>
        <v>1.3129102844638949</v>
      </c>
      <c r="V18" s="232">
        <f>$N$18/$D$18*100</f>
        <v>2.5164113785557989</v>
      </c>
      <c r="W18" s="1075">
        <f>$O$18/$D$18*100</f>
        <v>0.54704595185995619</v>
      </c>
      <c r="X18" s="1595"/>
      <c r="Y18" s="1125" t="s">
        <v>55</v>
      </c>
      <c r="Z18" s="1137">
        <v>89</v>
      </c>
      <c r="AA18" s="1411">
        <f>$Z$18/$D$18*100</f>
        <v>9.7374179431072214</v>
      </c>
      <c r="AB18" s="1138">
        <v>151</v>
      </c>
      <c r="AC18" s="1411">
        <f>$AB$18/$D$18*100</f>
        <v>16.520787746170679</v>
      </c>
      <c r="AD18" s="1138">
        <v>48</v>
      </c>
      <c r="AE18" s="1419">
        <f>$AD$18/$D$18*100</f>
        <v>5.2516411378555796</v>
      </c>
      <c r="AF18" s="1183"/>
      <c r="AG18" s="1138"/>
      <c r="AH18" s="1138"/>
      <c r="AI18" s="1138"/>
      <c r="AJ18" s="1138"/>
      <c r="AK18" s="1184" t="str">
        <f>IF($AF$18="","",+$AF$18/$AJ$18*100)</f>
        <v/>
      </c>
      <c r="AL18" s="1184" t="str">
        <f>IF($AG$18="","",+$AG$18/$AJ$18*100)</f>
        <v/>
      </c>
      <c r="AM18" s="1184" t="str">
        <f>IF($AH$18="","",+$AH$18/$AJ$18*100)</f>
        <v/>
      </c>
      <c r="AN18" s="1185" t="str">
        <f>IF($AI$18="","",+$AI$18/$AJ$18*100)</f>
        <v/>
      </c>
      <c r="AO18" s="1186"/>
    </row>
    <row r="19" spans="1:42" s="217" customFormat="1">
      <c r="A19" s="1595"/>
      <c r="B19" s="1125" t="s">
        <v>57</v>
      </c>
      <c r="C19" s="1138">
        <v>762</v>
      </c>
      <c r="D19" s="1138">
        <v>698</v>
      </c>
      <c r="E19" s="1139">
        <f>$D$19/$C$19*100</f>
        <v>91.60104986876641</v>
      </c>
      <c r="F19" s="1138">
        <v>577</v>
      </c>
      <c r="G19" s="1140">
        <f>$F$19/$D$19</f>
        <v>0.82664756446991405</v>
      </c>
      <c r="H19" s="1135">
        <v>148</v>
      </c>
      <c r="I19" s="233">
        <f>$D$19-$H$19</f>
        <v>550</v>
      </c>
      <c r="J19" s="238">
        <v>24</v>
      </c>
      <c r="K19" s="238">
        <v>38</v>
      </c>
      <c r="L19" s="238">
        <v>27</v>
      </c>
      <c r="M19" s="238">
        <v>26</v>
      </c>
      <c r="N19" s="229">
        <v>22</v>
      </c>
      <c r="O19" s="1263">
        <v>11</v>
      </c>
      <c r="P19" s="1139">
        <f>$H$19/$D$19*100</f>
        <v>21.203438395415471</v>
      </c>
      <c r="Q19" s="248">
        <f>$I$19/$D$19*100</f>
        <v>78.796561604584525</v>
      </c>
      <c r="R19" s="248">
        <f>$J$19/$D$19*100</f>
        <v>3.4383954154727796</v>
      </c>
      <c r="S19" s="248">
        <f>$K$19/$D$19*100</f>
        <v>5.444126074498568</v>
      </c>
      <c r="T19" s="248">
        <f>$L$19/$D$19*100</f>
        <v>3.8681948424068766</v>
      </c>
      <c r="U19" s="248">
        <f>$M$19/$D$19*100</f>
        <v>3.7249283667621778</v>
      </c>
      <c r="V19" s="248">
        <f>$N$19/$D$19*100</f>
        <v>3.151862464183381</v>
      </c>
      <c r="W19" s="1079">
        <f>$O$19/$D$19*100</f>
        <v>1.5759312320916905</v>
      </c>
      <c r="X19" s="1595"/>
      <c r="Y19" s="1125" t="s">
        <v>57</v>
      </c>
      <c r="Z19" s="1137">
        <v>31</v>
      </c>
      <c r="AA19" s="1411">
        <f>$Z$19/$D$19*100</f>
        <v>4.4412607449856738</v>
      </c>
      <c r="AB19" s="1138">
        <v>123</v>
      </c>
      <c r="AC19" s="1411">
        <f>$AB$19/$D$19*100</f>
        <v>17.621776504297994</v>
      </c>
      <c r="AD19" s="1138">
        <v>14</v>
      </c>
      <c r="AE19" s="1419">
        <f>$AD$19/$D$19*100</f>
        <v>2.005730659025788</v>
      </c>
      <c r="AF19" s="1183"/>
      <c r="AG19" s="1138"/>
      <c r="AH19" s="1138"/>
      <c r="AI19" s="1138"/>
      <c r="AJ19" s="1138"/>
      <c r="AK19" s="1184" t="str">
        <f>IF($AF$19="","",+$AF$19/$AJ$19*100)</f>
        <v/>
      </c>
      <c r="AL19" s="1184" t="str">
        <f>IF($AG$19="","",+$AG$19/$AJ$19*100)</f>
        <v/>
      </c>
      <c r="AM19" s="1184" t="str">
        <f>IF($AH$19="","",+$AH$19/$AJ$19*100)</f>
        <v/>
      </c>
      <c r="AN19" s="1185" t="str">
        <f>IF($AI$19="","",+$AI$19/$AJ$19*100)</f>
        <v/>
      </c>
      <c r="AO19" s="1186"/>
    </row>
    <row r="20" spans="1:42" s="217" customFormat="1">
      <c r="A20" s="1595"/>
      <c r="B20" s="1125" t="s">
        <v>58</v>
      </c>
      <c r="C20" s="1138">
        <v>887</v>
      </c>
      <c r="D20" s="1138">
        <v>821</v>
      </c>
      <c r="E20" s="1139">
        <f>$D$20/$C$20*100</f>
        <v>92.559188275084551</v>
      </c>
      <c r="F20" s="1138">
        <v>479</v>
      </c>
      <c r="G20" s="1140">
        <f>$F$20/$D$20</f>
        <v>0.58343483556638243</v>
      </c>
      <c r="H20" s="1135">
        <v>138</v>
      </c>
      <c r="I20" s="233">
        <f>$D$20-$H$20</f>
        <v>683</v>
      </c>
      <c r="J20" s="229">
        <v>33</v>
      </c>
      <c r="K20" s="229">
        <v>39</v>
      </c>
      <c r="L20" s="229">
        <v>11</v>
      </c>
      <c r="M20" s="229">
        <v>19</v>
      </c>
      <c r="N20" s="229">
        <v>34</v>
      </c>
      <c r="O20" s="1262">
        <v>2</v>
      </c>
      <c r="P20" s="1139">
        <f>$H$20/$D$20*100</f>
        <v>16.808769792935443</v>
      </c>
      <c r="Q20" s="236">
        <f>$I$20/$D$20*100</f>
        <v>83.191230207064564</v>
      </c>
      <c r="R20" s="236">
        <f>$J$20/$D$20*100</f>
        <v>4.0194884287454329</v>
      </c>
      <c r="S20" s="236">
        <f>$K$20/$D$20*100</f>
        <v>4.7503045066991474</v>
      </c>
      <c r="T20" s="236">
        <f>$L$20/$D$20*100</f>
        <v>1.3398294762484775</v>
      </c>
      <c r="U20" s="236">
        <f>$M$20/$D$20*100</f>
        <v>2.3142509135200973</v>
      </c>
      <c r="V20" s="236">
        <f>$N$20/$D$20*100</f>
        <v>4.1412911084043849</v>
      </c>
      <c r="W20" s="1077">
        <f>$O$20/$D$20*100</f>
        <v>0.24360535931790497</v>
      </c>
      <c r="X20" s="1595"/>
      <c r="Y20" s="1125" t="s">
        <v>58</v>
      </c>
      <c r="Z20" s="1137">
        <v>35</v>
      </c>
      <c r="AA20" s="1411">
        <f>$Z$20/$D$20*100</f>
        <v>4.2630937880633368</v>
      </c>
      <c r="AB20" s="1138">
        <v>117</v>
      </c>
      <c r="AC20" s="1411">
        <f>$AB$20/$D$20*100</f>
        <v>14.250913520097441</v>
      </c>
      <c r="AD20" s="1138">
        <v>18</v>
      </c>
      <c r="AE20" s="1419">
        <f>$AD$20/$D$20*100</f>
        <v>2.1924482338611448</v>
      </c>
      <c r="AF20" s="1183"/>
      <c r="AG20" s="1138"/>
      <c r="AH20" s="1138"/>
      <c r="AI20" s="1138"/>
      <c r="AJ20" s="1138"/>
      <c r="AK20" s="1184" t="str">
        <f>IF($AF$20="","",+$AF$20/$AJ$20*100)</f>
        <v/>
      </c>
      <c r="AL20" s="1184" t="str">
        <f>IF($AG$20="","",+$AG$20/$AJ$20*100)</f>
        <v/>
      </c>
      <c r="AM20" s="1184" t="str">
        <f>IF($AH$20="","",+$AH$20/$AJ$20*100)</f>
        <v/>
      </c>
      <c r="AN20" s="1185" t="str">
        <f>IF($AI$20="","",+$AI$20/$AJ$20*100)</f>
        <v/>
      </c>
      <c r="AO20" s="1210">
        <v>473</v>
      </c>
    </row>
    <row r="21" spans="1:42" s="217" customFormat="1">
      <c r="A21" s="1595"/>
      <c r="B21" s="1125" t="s">
        <v>107</v>
      </c>
      <c r="C21" s="1137">
        <v>430</v>
      </c>
      <c r="D21" s="1138">
        <v>399</v>
      </c>
      <c r="E21" s="1139">
        <f>$D$21/$C$21*100</f>
        <v>92.79069767441861</v>
      </c>
      <c r="F21" s="1138">
        <v>190</v>
      </c>
      <c r="G21" s="1140">
        <f>$F$21/$D$21</f>
        <v>0.47619047619047616</v>
      </c>
      <c r="H21" s="1135">
        <v>60</v>
      </c>
      <c r="I21" s="233">
        <f>$D$21-$H$21</f>
        <v>339</v>
      </c>
      <c r="J21" s="238">
        <v>16</v>
      </c>
      <c r="K21" s="238">
        <v>17</v>
      </c>
      <c r="L21" s="238">
        <v>6</v>
      </c>
      <c r="M21" s="238">
        <v>8</v>
      </c>
      <c r="N21" s="229">
        <v>12</v>
      </c>
      <c r="O21" s="1258">
        <v>1</v>
      </c>
      <c r="P21" s="1139">
        <f>$H$21/$D$21*100</f>
        <v>15.037593984962406</v>
      </c>
      <c r="Q21" s="232">
        <f>$I$21/$D$21*100</f>
        <v>84.962406015037601</v>
      </c>
      <c r="R21" s="232">
        <f>$J$21/$D$21*100</f>
        <v>4.0100250626566414</v>
      </c>
      <c r="S21" s="232">
        <f>$K$21/$D$21*100</f>
        <v>4.2606516290726812</v>
      </c>
      <c r="T21" s="232">
        <f>$L$21/$D$21*100</f>
        <v>1.5037593984962405</v>
      </c>
      <c r="U21" s="232">
        <f>$M$21/$D$21*100</f>
        <v>2.0050125313283207</v>
      </c>
      <c r="V21" s="232">
        <f>$N$21/$D$21*100</f>
        <v>3.007518796992481</v>
      </c>
      <c r="W21" s="1075">
        <f>$O$21/$D$21*100</f>
        <v>0.25062656641604009</v>
      </c>
      <c r="X21" s="1595"/>
      <c r="Y21" s="1125" t="s">
        <v>107</v>
      </c>
      <c r="Z21" s="1137">
        <v>23</v>
      </c>
      <c r="AA21" s="1411">
        <f>$Z$21/$D$21*100</f>
        <v>5.7644110275689222</v>
      </c>
      <c r="AB21" s="1138">
        <v>67</v>
      </c>
      <c r="AC21" s="1411">
        <f>$AB$21/$D$21*100</f>
        <v>16.791979949874687</v>
      </c>
      <c r="AD21" s="1138">
        <v>34</v>
      </c>
      <c r="AE21" s="1419">
        <f>$AD$21/$D$21*100</f>
        <v>8.5213032581453625</v>
      </c>
      <c r="AF21" s="1183"/>
      <c r="AG21" s="1138"/>
      <c r="AH21" s="1138"/>
      <c r="AI21" s="1138"/>
      <c r="AJ21" s="1138"/>
      <c r="AK21" s="1184" t="str">
        <f>IF($AF$21="","",+$AF$21/$AJ$21*100)</f>
        <v/>
      </c>
      <c r="AL21" s="1184" t="str">
        <f>IF($AG$21="","",+$AG$21/$AJ$21*100)</f>
        <v/>
      </c>
      <c r="AM21" s="1184" t="str">
        <f>IF($AH$21="","",+$AH$21/$AJ$21*100)</f>
        <v/>
      </c>
      <c r="AN21" s="1185" t="str">
        <f>IF($AI$21="","",+$AI$21/$AJ$21*100)</f>
        <v/>
      </c>
      <c r="AO21" s="1186"/>
    </row>
    <row r="22" spans="1:42" s="217" customFormat="1" ht="15.65" thickBot="1">
      <c r="A22" s="1596"/>
      <c r="B22" s="1127" t="s">
        <v>60</v>
      </c>
      <c r="C22" s="1146">
        <v>668</v>
      </c>
      <c r="D22" s="1147">
        <v>619</v>
      </c>
      <c r="E22" s="1148">
        <f>$D$22/$C$22*100</f>
        <v>92.664670658682638</v>
      </c>
      <c r="F22" s="1147">
        <v>301</v>
      </c>
      <c r="G22" s="1150">
        <f>$F$22/$D$22</f>
        <v>0.48626817447495962</v>
      </c>
      <c r="H22" s="1149">
        <v>97</v>
      </c>
      <c r="I22" s="246">
        <f>$D$22-$H$22</f>
        <v>522</v>
      </c>
      <c r="J22" s="247">
        <v>26</v>
      </c>
      <c r="K22" s="247">
        <v>31</v>
      </c>
      <c r="L22" s="247">
        <v>13</v>
      </c>
      <c r="M22" s="247">
        <v>8</v>
      </c>
      <c r="N22" s="249">
        <v>16</v>
      </c>
      <c r="O22" s="1258">
        <v>3</v>
      </c>
      <c r="P22" s="1148">
        <f>$H$22/$D$22*100</f>
        <v>15.670436187399032</v>
      </c>
      <c r="Q22" s="248">
        <f>$I$22/$D$22*100</f>
        <v>84.329563812600966</v>
      </c>
      <c r="R22" s="248">
        <f>$J$22/$D$22*100</f>
        <v>4.2003231017770597</v>
      </c>
      <c r="S22" s="248">
        <f>$K$22/$D$22*100</f>
        <v>5.0080775444264942</v>
      </c>
      <c r="T22" s="248">
        <f>$L$22/$D$22*100</f>
        <v>2.1001615508885298</v>
      </c>
      <c r="U22" s="248">
        <f>$M$22/$D$22*100</f>
        <v>1.2924071082390953</v>
      </c>
      <c r="V22" s="248">
        <f>$N$22/$D$22*100</f>
        <v>2.5848142164781907</v>
      </c>
      <c r="W22" s="1079">
        <f>$O$22/$D$22*100</f>
        <v>0.48465266558966075</v>
      </c>
      <c r="X22" s="1596"/>
      <c r="Y22" s="1127" t="s">
        <v>60</v>
      </c>
      <c r="Z22" s="1146">
        <v>46</v>
      </c>
      <c r="AA22" s="1414">
        <f>$Z$22/$D$22*100</f>
        <v>7.4313408723747978</v>
      </c>
      <c r="AB22" s="1147">
        <v>136</v>
      </c>
      <c r="AC22" s="1414">
        <f>$AB$22/$D$22*100</f>
        <v>21.970920840064618</v>
      </c>
      <c r="AD22" s="1147">
        <v>53</v>
      </c>
      <c r="AE22" s="1422">
        <f>$AD$22/$D$22*100</f>
        <v>8.5621970920840056</v>
      </c>
      <c r="AF22" s="1194"/>
      <c r="AG22" s="1147"/>
      <c r="AH22" s="1147"/>
      <c r="AI22" s="1147"/>
      <c r="AJ22" s="1147"/>
      <c r="AK22" s="1195" t="str">
        <f>IF($AF$22="","",+$AF$22/$AJ$22*100)</f>
        <v/>
      </c>
      <c r="AL22" s="1195" t="str">
        <f>IF($AG$22="","",+$AG$22/$AJ$22*100)</f>
        <v/>
      </c>
      <c r="AM22" s="1195" t="str">
        <f>IF($AH$22="","",+$AH$22/$AJ$22*100)</f>
        <v/>
      </c>
      <c r="AN22" s="1196" t="str">
        <f>IF($AI$22="","",+$AI$22/$AJ$22*100)</f>
        <v/>
      </c>
      <c r="AO22" s="1197"/>
    </row>
    <row r="23" spans="1:42">
      <c r="A23" s="1594" t="s">
        <v>61</v>
      </c>
      <c r="B23" s="1128" t="s">
        <v>62</v>
      </c>
      <c r="C23" s="1158">
        <v>3444</v>
      </c>
      <c r="D23" s="1159">
        <v>3303</v>
      </c>
      <c r="E23" s="1160">
        <f>$D$23/$C$23*100</f>
        <v>95.905923344947723</v>
      </c>
      <c r="F23" s="1159">
        <v>2048</v>
      </c>
      <c r="G23" s="1162">
        <f>$F$23/$D$23</f>
        <v>0.62004238570996062</v>
      </c>
      <c r="H23" s="1161">
        <v>633</v>
      </c>
      <c r="I23" s="250">
        <f>$D$23-$H$23</f>
        <v>2670</v>
      </c>
      <c r="J23" s="251">
        <v>158</v>
      </c>
      <c r="K23" s="251">
        <v>220</v>
      </c>
      <c r="L23" s="251">
        <v>71</v>
      </c>
      <c r="M23" s="251">
        <v>69</v>
      </c>
      <c r="N23" s="229">
        <v>85</v>
      </c>
      <c r="O23" s="1264">
        <v>30</v>
      </c>
      <c r="P23" s="1160">
        <f>$H$23/$D$23*100</f>
        <v>19.164396003633062</v>
      </c>
      <c r="Q23" s="252">
        <f>$I$23/$D$23*100</f>
        <v>80.835603996366928</v>
      </c>
      <c r="R23" s="252">
        <f>$J$23/$D$23*100</f>
        <v>4.7835301241295793</v>
      </c>
      <c r="S23" s="252">
        <f>$K$23/$D$23*100</f>
        <v>6.6606115652437179</v>
      </c>
      <c r="T23" s="252">
        <f>$L$23/$D$23*100</f>
        <v>2.1495610051468361</v>
      </c>
      <c r="U23" s="252">
        <f>$M$23/$D$23*100</f>
        <v>2.0890099909173476</v>
      </c>
      <c r="V23" s="252">
        <f>$N$23/$D$23*100</f>
        <v>2.5734181047532547</v>
      </c>
      <c r="W23" s="1081">
        <f>$O$23/$D$23*100</f>
        <v>0.90826521344232525</v>
      </c>
      <c r="X23" s="1594" t="s">
        <v>61</v>
      </c>
      <c r="Y23" s="1128" t="s">
        <v>62</v>
      </c>
      <c r="Z23" s="1211">
        <v>32</v>
      </c>
      <c r="AA23" s="1415">
        <f>$Z$23/$D$23*100</f>
        <v>0.96881622767181352</v>
      </c>
      <c r="AB23" s="1212">
        <v>543</v>
      </c>
      <c r="AC23" s="1415">
        <f>$AB$23/$D$23*100</f>
        <v>16.439600363306088</v>
      </c>
      <c r="AD23" s="1212">
        <v>77</v>
      </c>
      <c r="AE23" s="1423">
        <f>$AD$23/$D$23*100</f>
        <v>2.3312140478353012</v>
      </c>
      <c r="AF23" s="1205"/>
      <c r="AG23" s="1206"/>
      <c r="AH23" s="1206"/>
      <c r="AI23" s="1206"/>
      <c r="AJ23" s="1213"/>
      <c r="AK23" s="1207" t="str">
        <f>IF($AF$23="","",+$AF$23/$AJ$23*100)</f>
        <v/>
      </c>
      <c r="AL23" s="1207" t="str">
        <f>IF($AG$23="","",+$AG$23/$AJ$23*100)</f>
        <v/>
      </c>
      <c r="AM23" s="1207" t="str">
        <f>IF($AH$23="","",+$AH$23/$AJ$23*100)</f>
        <v/>
      </c>
      <c r="AN23" s="1208" t="str">
        <f>IF($AI$23="","",+$AI$23/$AJ$23*100)</f>
        <v/>
      </c>
      <c r="AO23" s="1214"/>
      <c r="AP23" s="240"/>
    </row>
    <row r="24" spans="1:42" s="217" customFormat="1">
      <c r="A24" s="1595"/>
      <c r="B24" s="1129" t="s">
        <v>64</v>
      </c>
      <c r="C24" s="1163">
        <v>2054</v>
      </c>
      <c r="D24" s="1138">
        <v>1928</v>
      </c>
      <c r="E24" s="1164">
        <f>$D$24/$C$24*100</f>
        <v>93.865628042843227</v>
      </c>
      <c r="F24" s="1138">
        <v>300</v>
      </c>
      <c r="G24" s="1140">
        <f>$F$24/$D$24</f>
        <v>0.15560165975103735</v>
      </c>
      <c r="H24" s="1135">
        <v>117</v>
      </c>
      <c r="I24" s="227">
        <f>$D$24-$H$24</f>
        <v>1811</v>
      </c>
      <c r="J24" s="229">
        <v>35</v>
      </c>
      <c r="K24" s="229">
        <v>37</v>
      </c>
      <c r="L24" s="229">
        <v>15</v>
      </c>
      <c r="M24" s="229">
        <v>19</v>
      </c>
      <c r="N24" s="229">
        <v>11</v>
      </c>
      <c r="O24" s="1262">
        <v>0</v>
      </c>
      <c r="P24" s="1139">
        <f>$H$24/$D$24*100</f>
        <v>6.0684647302904562</v>
      </c>
      <c r="Q24" s="253">
        <f>$I$24/$D$24*100</f>
        <v>93.931535269709542</v>
      </c>
      <c r="R24" s="253">
        <f>$J$24/$D$24*100</f>
        <v>1.8153526970954359</v>
      </c>
      <c r="S24" s="253">
        <f>$K$24/$D$24*100</f>
        <v>1.9190871369294606</v>
      </c>
      <c r="T24" s="253">
        <f>$L$24/$D$24*100</f>
        <v>0.77800829875518673</v>
      </c>
      <c r="U24" s="253">
        <f>$M$24/$D$24*100</f>
        <v>0.98547717842323646</v>
      </c>
      <c r="V24" s="253">
        <f>$N$24/$D$24*100</f>
        <v>0.5705394190871369</v>
      </c>
      <c r="W24" s="1075">
        <f>$O$24/$D$24*100</f>
        <v>0</v>
      </c>
      <c r="X24" s="1595"/>
      <c r="Y24" s="1129" t="s">
        <v>64</v>
      </c>
      <c r="Z24" s="1215">
        <v>121</v>
      </c>
      <c r="AA24" s="1416">
        <f>$Z$24/$D$24*100</f>
        <v>6.2759336099585061</v>
      </c>
      <c r="AB24" s="1198">
        <v>318</v>
      </c>
      <c r="AC24" s="1416">
        <f>$AB$24/$D$24*100</f>
        <v>16.493775933609957</v>
      </c>
      <c r="AD24" s="1198">
        <v>111</v>
      </c>
      <c r="AE24" s="1424">
        <f>$AD$24/$D$24*100</f>
        <v>5.7572614107883817</v>
      </c>
      <c r="AF24" s="1216"/>
      <c r="AG24" s="1198"/>
      <c r="AH24" s="1198"/>
      <c r="AI24" s="1198"/>
      <c r="AJ24" s="1138"/>
      <c r="AK24" s="1184" t="str">
        <f>IF($AF$24="","",+$AF$24/$AJ$24*100)</f>
        <v/>
      </c>
      <c r="AL24" s="1184" t="str">
        <f>IF($AG$24="","",+$AG$24/$AJ$24*100)</f>
        <v/>
      </c>
      <c r="AM24" s="1184" t="str">
        <f>IF($AH$24="","",+$AH$24/$AJ$24*100)</f>
        <v/>
      </c>
      <c r="AN24" s="1185" t="str">
        <f>IF($AI$24="","",+$AI$24/$AJ$24*100)</f>
        <v/>
      </c>
      <c r="AO24" s="1217"/>
    </row>
    <row r="25" spans="1:42" s="217" customFormat="1" ht="15.65" thickBot="1">
      <c r="A25" s="1596"/>
      <c r="B25" s="1127" t="s">
        <v>65</v>
      </c>
      <c r="C25" s="1146">
        <v>496</v>
      </c>
      <c r="D25" s="1152">
        <v>460</v>
      </c>
      <c r="E25" s="1148">
        <f>$D$25/$C$25*100</f>
        <v>92.741935483870961</v>
      </c>
      <c r="F25" s="1147">
        <v>203</v>
      </c>
      <c r="G25" s="1150">
        <f>$F$25/$D$25</f>
        <v>0.44130434782608696</v>
      </c>
      <c r="H25" s="1149">
        <v>66</v>
      </c>
      <c r="I25" s="241">
        <f>$D$25-$H$25</f>
        <v>394</v>
      </c>
      <c r="J25" s="249">
        <v>20</v>
      </c>
      <c r="K25" s="249">
        <v>20</v>
      </c>
      <c r="L25" s="249">
        <v>5</v>
      </c>
      <c r="M25" s="249">
        <v>9</v>
      </c>
      <c r="N25" s="249">
        <v>10</v>
      </c>
      <c r="O25" s="249">
        <v>2</v>
      </c>
      <c r="P25" s="1148">
        <f>$H$25/$D$25*100</f>
        <v>14.347826086956522</v>
      </c>
      <c r="Q25" s="254">
        <f>$I$25/$D$25*100</f>
        <v>85.652173913043484</v>
      </c>
      <c r="R25" s="254">
        <f>$J$25/$D$25*100</f>
        <v>4.3478260869565215</v>
      </c>
      <c r="S25" s="254">
        <f>$K$25/$D$25*100</f>
        <v>4.3478260869565215</v>
      </c>
      <c r="T25" s="254">
        <f>$L$25/$D$25*100</f>
        <v>1.0869565217391304</v>
      </c>
      <c r="U25" s="254">
        <f>$M$25/$D$25*100</f>
        <v>1.956521739130435</v>
      </c>
      <c r="V25" s="254">
        <f>$N$25/$D$25*100</f>
        <v>2.1739130434782608</v>
      </c>
      <c r="W25" s="1080">
        <f>$O$25/$D$25*100</f>
        <v>0.43478260869565216</v>
      </c>
      <c r="X25" s="1596"/>
      <c r="Y25" s="1127" t="s">
        <v>65</v>
      </c>
      <c r="Z25" s="1146">
        <v>7</v>
      </c>
      <c r="AA25" s="1413">
        <f>$Z$25/$D$25*100</f>
        <v>1.5217391304347827</v>
      </c>
      <c r="AB25" s="1147">
        <v>37</v>
      </c>
      <c r="AC25" s="1413">
        <f>$AB$25/$D$25*100</f>
        <v>8.0434782608695645</v>
      </c>
      <c r="AD25" s="1147">
        <v>36</v>
      </c>
      <c r="AE25" s="1421">
        <f>$AD$25/$D$25*100</f>
        <v>7.8260869565217401</v>
      </c>
      <c r="AF25" s="1194"/>
      <c r="AG25" s="1147"/>
      <c r="AH25" s="1147"/>
      <c r="AI25" s="1147"/>
      <c r="AJ25" s="1147"/>
      <c r="AK25" s="1195" t="str">
        <f>IF($AF$25="","",+$AF$25/$AJ$25*100)</f>
        <v/>
      </c>
      <c r="AL25" s="1195" t="str">
        <f>IF($AG$25="","",+$AG$25/$AJ$25*100)</f>
        <v/>
      </c>
      <c r="AM25" s="1195" t="str">
        <f>IF($AH$25="","",+$AH$25/$AJ$25*100)</f>
        <v/>
      </c>
      <c r="AN25" s="1196" t="str">
        <f>IF($AI$25="","",+$AI$25/$AJ$25*100)</f>
        <v/>
      </c>
      <c r="AO25" s="1197"/>
    </row>
    <row r="26" spans="1:42" s="217" customFormat="1">
      <c r="A26" s="1555" t="s">
        <v>66</v>
      </c>
      <c r="B26" s="1124" t="s">
        <v>67</v>
      </c>
      <c r="C26" s="1132">
        <v>853</v>
      </c>
      <c r="D26" s="1133">
        <v>749</v>
      </c>
      <c r="E26" s="1134">
        <f>$D$26/$C$26*100</f>
        <v>87.807737397420865</v>
      </c>
      <c r="F26" s="1133">
        <v>461</v>
      </c>
      <c r="G26" s="1136">
        <f>$F$26/$D$26</f>
        <v>0.61548731642189591</v>
      </c>
      <c r="H26" s="106">
        <v>147</v>
      </c>
      <c r="I26" s="227">
        <f>$D$26-$H$26</f>
        <v>602</v>
      </c>
      <c r="J26" s="1265" t="s">
        <v>47</v>
      </c>
      <c r="K26" s="1265" t="s">
        <v>47</v>
      </c>
      <c r="L26" s="1265" t="s">
        <v>47</v>
      </c>
      <c r="M26" s="1265" t="s">
        <v>47</v>
      </c>
      <c r="N26" s="1256" t="s">
        <v>47</v>
      </c>
      <c r="O26" s="1266" t="s">
        <v>47</v>
      </c>
      <c r="P26" s="1134">
        <f>$H$26/$D$26*100</f>
        <v>19.626168224299064</v>
      </c>
      <c r="Q26" s="236">
        <f>$I$26/$D$26*100</f>
        <v>80.373831775700936</v>
      </c>
      <c r="R26" s="1016" t="s">
        <v>47</v>
      </c>
      <c r="S26" s="1016" t="s">
        <v>47</v>
      </c>
      <c r="T26" s="1016" t="s">
        <v>47</v>
      </c>
      <c r="U26" s="1016" t="s">
        <v>47</v>
      </c>
      <c r="V26" s="1016" t="s">
        <v>47</v>
      </c>
      <c r="W26" s="1280" t="s">
        <v>47</v>
      </c>
      <c r="X26" s="1555" t="s">
        <v>66</v>
      </c>
      <c r="Y26" s="1124" t="s">
        <v>67</v>
      </c>
      <c r="Z26" s="1132">
        <v>7</v>
      </c>
      <c r="AA26" s="1410">
        <f>$Z$26/$D$26*100</f>
        <v>0.93457943925233633</v>
      </c>
      <c r="AB26" s="1133">
        <v>85</v>
      </c>
      <c r="AC26" s="1410">
        <f>$AB$26/$D$26*100</f>
        <v>11.348464619492656</v>
      </c>
      <c r="AD26" s="1133">
        <v>44</v>
      </c>
      <c r="AE26" s="1418">
        <f>$AD$26/$D$26*100</f>
        <v>5.8744993324432571</v>
      </c>
      <c r="AF26" s="1178"/>
      <c r="AG26" s="1133"/>
      <c r="AH26" s="1133"/>
      <c r="AI26" s="1133"/>
      <c r="AJ26" s="1138"/>
      <c r="AK26" s="1184" t="str">
        <f>IF($AF$26="","",+$AF$26/$AJ$26*100)</f>
        <v/>
      </c>
      <c r="AL26" s="1184" t="str">
        <f>IF($AG$26="","",+$AG$26/$AJ$26*100)</f>
        <v/>
      </c>
      <c r="AM26" s="1184" t="str">
        <f>IF($AH$26="","",+$AH$26/$AJ$26*100)</f>
        <v/>
      </c>
      <c r="AN26" s="1185" t="str">
        <f>IF($AI$26="","",+$AI$26/$AJ$26*100)</f>
        <v/>
      </c>
      <c r="AO26" s="1182"/>
    </row>
    <row r="27" spans="1:42" s="217" customFormat="1">
      <c r="A27" s="1580"/>
      <c r="B27" s="1125" t="s">
        <v>68</v>
      </c>
      <c r="C27" s="1137">
        <v>786</v>
      </c>
      <c r="D27" s="1138">
        <v>754</v>
      </c>
      <c r="E27" s="1139">
        <f>$D$27/$C$27*100</f>
        <v>95.928753180661573</v>
      </c>
      <c r="F27" s="1138">
        <v>336</v>
      </c>
      <c r="G27" s="1140">
        <f>$F$27/$D$27</f>
        <v>0.44562334217506633</v>
      </c>
      <c r="H27" s="1135">
        <v>107</v>
      </c>
      <c r="I27" s="233">
        <f>$D$27-$H$27</f>
        <v>647</v>
      </c>
      <c r="J27" s="238">
        <v>36</v>
      </c>
      <c r="K27" s="238">
        <v>28</v>
      </c>
      <c r="L27" s="238">
        <v>14</v>
      </c>
      <c r="M27" s="238">
        <v>9</v>
      </c>
      <c r="N27" s="229">
        <v>14</v>
      </c>
      <c r="O27" s="1267">
        <v>6</v>
      </c>
      <c r="P27" s="1139">
        <f>$H$27/$D$27*100</f>
        <v>14.190981432360742</v>
      </c>
      <c r="Q27" s="236">
        <f>$I$27/$D$27*100</f>
        <v>85.809018567639257</v>
      </c>
      <c r="R27" s="255">
        <f>$J$27/$D$27*100</f>
        <v>4.774535809018567</v>
      </c>
      <c r="S27" s="255">
        <f>$K$27/$D$27*100</f>
        <v>3.7135278514588856</v>
      </c>
      <c r="T27" s="255">
        <f>$L$27/$D$27*100</f>
        <v>1.8567639257294428</v>
      </c>
      <c r="U27" s="255">
        <f>$M$27/$D$27*100</f>
        <v>1.1936339522546418</v>
      </c>
      <c r="V27" s="236">
        <f>$N$27/$D$27*100</f>
        <v>1.8567639257294428</v>
      </c>
      <c r="W27" s="1083">
        <f>$O$27/$D$27*100</f>
        <v>0.79575596816976124</v>
      </c>
      <c r="X27" s="1580"/>
      <c r="Y27" s="1125" t="s">
        <v>68</v>
      </c>
      <c r="Z27" s="1137">
        <v>39</v>
      </c>
      <c r="AA27" s="1411">
        <f>$Z$27/$D$27*100</f>
        <v>5.1724137931034484</v>
      </c>
      <c r="AB27" s="1138">
        <v>162</v>
      </c>
      <c r="AC27" s="1411">
        <f>$AB$27/$D$27*100</f>
        <v>21.485411140583555</v>
      </c>
      <c r="AD27" s="1138">
        <v>49</v>
      </c>
      <c r="AE27" s="1419">
        <f>$AD$27/$D$27*100</f>
        <v>6.4986737400530501</v>
      </c>
      <c r="AF27" s="1183"/>
      <c r="AG27" s="1138"/>
      <c r="AH27" s="1138"/>
      <c r="AI27" s="1138"/>
      <c r="AJ27" s="1138"/>
      <c r="AK27" s="1184" t="str">
        <f>IF($AF$27="","",+$AF$27/$AJ$27*100)</f>
        <v/>
      </c>
      <c r="AL27" s="1184" t="str">
        <f>IF($AG$27="","",+$AG$27/$AJ$27*100)</f>
        <v/>
      </c>
      <c r="AM27" s="1184" t="str">
        <f>IF($AH$27="","",+$AH$27/$AJ$27*100)</f>
        <v/>
      </c>
      <c r="AN27" s="1185" t="str">
        <f>IF($AI$27="","",+$AI$27/$AJ$27*100)</f>
        <v/>
      </c>
      <c r="AO27" s="1186"/>
    </row>
    <row r="28" spans="1:42" s="217" customFormat="1">
      <c r="A28" s="1580"/>
      <c r="B28" s="1125" t="s">
        <v>69</v>
      </c>
      <c r="C28" s="1137">
        <v>509</v>
      </c>
      <c r="D28" s="1138">
        <v>489</v>
      </c>
      <c r="E28" s="1139">
        <f>$D$28/$C$28*100</f>
        <v>96.070726915520638</v>
      </c>
      <c r="F28" s="1138">
        <v>162</v>
      </c>
      <c r="G28" s="1140">
        <f>$F$28/$D$28</f>
        <v>0.33128834355828218</v>
      </c>
      <c r="H28" s="1135">
        <v>58</v>
      </c>
      <c r="I28" s="233">
        <f>$D$28-$H$28</f>
        <v>431</v>
      </c>
      <c r="J28" s="238">
        <v>18</v>
      </c>
      <c r="K28" s="238">
        <v>19</v>
      </c>
      <c r="L28" s="238">
        <v>6</v>
      </c>
      <c r="M28" s="238">
        <v>7</v>
      </c>
      <c r="N28" s="229">
        <v>6</v>
      </c>
      <c r="O28" s="1267">
        <v>2</v>
      </c>
      <c r="P28" s="1139">
        <f>$H$28/$D$28*100</f>
        <v>11.860940695296524</v>
      </c>
      <c r="Q28" s="236">
        <f>$I$28/$D$28*100</f>
        <v>88.139059304703466</v>
      </c>
      <c r="R28" s="236">
        <f>$J$28/$D$28*100</f>
        <v>3.6809815950920246</v>
      </c>
      <c r="S28" s="236">
        <f>$K$28/$D$28*100</f>
        <v>3.8854805725971371</v>
      </c>
      <c r="T28" s="236">
        <f>$L$28/$D$28*100</f>
        <v>1.2269938650306749</v>
      </c>
      <c r="U28" s="236">
        <f>$M$28/$D$28*100</f>
        <v>1.4314928425357873</v>
      </c>
      <c r="V28" s="236">
        <f>$N$28/$D$28*100</f>
        <v>1.2269938650306749</v>
      </c>
      <c r="W28" s="1083">
        <f>$O$28/$D$28*100</f>
        <v>0.40899795501022501</v>
      </c>
      <c r="X28" s="1580"/>
      <c r="Y28" s="1125" t="s">
        <v>69</v>
      </c>
      <c r="Z28" s="1137">
        <v>2</v>
      </c>
      <c r="AA28" s="1411">
        <f>$Z$28/$D$28*100</f>
        <v>0.40899795501022501</v>
      </c>
      <c r="AB28" s="1138">
        <v>98</v>
      </c>
      <c r="AC28" s="1411">
        <f>$AB$28/$D$28*100</f>
        <v>20.040899795501023</v>
      </c>
      <c r="AD28" s="1138">
        <v>26</v>
      </c>
      <c r="AE28" s="1419">
        <f>$AD$28/$D$28*100</f>
        <v>5.3169734151329244</v>
      </c>
      <c r="AF28" s="1183">
        <v>0</v>
      </c>
      <c r="AG28" s="1138">
        <v>344</v>
      </c>
      <c r="AH28" s="1138">
        <v>141</v>
      </c>
      <c r="AI28" s="1138">
        <v>4</v>
      </c>
      <c r="AJ28" s="1138">
        <v>489</v>
      </c>
      <c r="AK28" s="1184">
        <f>IF($AF$28="","",+$AF$28/$AJ$28*100)</f>
        <v>0</v>
      </c>
      <c r="AL28" s="1184">
        <f>IF($AG$28="","",+$AG$28/$AJ$28*100)</f>
        <v>70.347648261758692</v>
      </c>
      <c r="AM28" s="1184">
        <f>IF($AH$28="","",+$AH$28/$AJ$28*100)</f>
        <v>28.834355828220858</v>
      </c>
      <c r="AN28" s="1185">
        <f>IF($AI$28="","",+$AI$28/$AJ$28*100)</f>
        <v>0.81799591002045002</v>
      </c>
      <c r="AO28" s="1186"/>
    </row>
    <row r="29" spans="1:42" s="217" customFormat="1">
      <c r="A29" s="1580"/>
      <c r="B29" s="1125" t="s">
        <v>70</v>
      </c>
      <c r="C29" s="1137">
        <v>534</v>
      </c>
      <c r="D29" s="1138">
        <v>503</v>
      </c>
      <c r="E29" s="1139">
        <f>$D$29/$C$29*100</f>
        <v>94.194756554307119</v>
      </c>
      <c r="F29" s="1138">
        <v>221</v>
      </c>
      <c r="G29" s="1140">
        <f>$F$29/$D$29</f>
        <v>0.43936381709741551</v>
      </c>
      <c r="H29" s="1135">
        <v>60</v>
      </c>
      <c r="I29" s="233">
        <f>$D$29-$H$29</f>
        <v>443</v>
      </c>
      <c r="J29" s="238">
        <v>12</v>
      </c>
      <c r="K29" s="238">
        <v>20</v>
      </c>
      <c r="L29" s="238">
        <v>9</v>
      </c>
      <c r="M29" s="238">
        <v>7</v>
      </c>
      <c r="N29" s="229">
        <v>9</v>
      </c>
      <c r="O29" s="1267">
        <v>3</v>
      </c>
      <c r="P29" s="1139">
        <f>$H$29/$D$29*100</f>
        <v>11.928429423459244</v>
      </c>
      <c r="Q29" s="236">
        <f>$I$29/$D$29*100</f>
        <v>88.071570576540765</v>
      </c>
      <c r="R29" s="236">
        <f>$J$29/$D$29*100</f>
        <v>2.3856858846918487</v>
      </c>
      <c r="S29" s="236">
        <f>$K$29/$D$29*100</f>
        <v>3.9761431411530817</v>
      </c>
      <c r="T29" s="236">
        <f>$L$29/$D$29*100</f>
        <v>1.7892644135188867</v>
      </c>
      <c r="U29" s="236">
        <f>$M$29/$D$29*100</f>
        <v>1.3916500994035785</v>
      </c>
      <c r="V29" s="236">
        <f>$N$29/$D$29*100</f>
        <v>1.7892644135188867</v>
      </c>
      <c r="W29" s="1083">
        <f>$O$29/$D$29*100</f>
        <v>0.59642147117296218</v>
      </c>
      <c r="X29" s="1580"/>
      <c r="Y29" s="1125" t="s">
        <v>70</v>
      </c>
      <c r="Z29" s="1137">
        <v>15</v>
      </c>
      <c r="AA29" s="1411">
        <f>$Z$29/$D$29*100</f>
        <v>2.982107355864811</v>
      </c>
      <c r="AB29" s="1138">
        <v>56</v>
      </c>
      <c r="AC29" s="1411">
        <f>$AB$29/$D$29*100</f>
        <v>11.133200795228628</v>
      </c>
      <c r="AD29" s="1138">
        <v>39</v>
      </c>
      <c r="AE29" s="1419">
        <f>$AD$29/$D$29*100</f>
        <v>7.7534791252485098</v>
      </c>
      <c r="AF29" s="1183">
        <v>56</v>
      </c>
      <c r="AG29" s="1138">
        <v>225</v>
      </c>
      <c r="AH29" s="1138">
        <v>219</v>
      </c>
      <c r="AI29" s="1138">
        <v>2</v>
      </c>
      <c r="AJ29" s="1138">
        <v>502</v>
      </c>
      <c r="AK29" s="1184">
        <f>IF($AF$29="","",+$AF$29/$AJ$29*100)</f>
        <v>11.155378486055776</v>
      </c>
      <c r="AL29" s="1184">
        <f>IF($AG$29="","",+$AG$29/$AJ$29*100)</f>
        <v>44.820717131474105</v>
      </c>
      <c r="AM29" s="1184">
        <f>IF($AH$29="","",+$AH$29/$AJ$29*100)</f>
        <v>43.625498007968126</v>
      </c>
      <c r="AN29" s="1185">
        <f>IF($AI$29="","",+$AI$29/$AJ$29*100)</f>
        <v>0.39840637450199201</v>
      </c>
      <c r="AO29" s="1186"/>
    </row>
    <row r="30" spans="1:42" s="217" customFormat="1">
      <c r="A30" s="1580"/>
      <c r="B30" s="1125" t="s">
        <v>71</v>
      </c>
      <c r="C30" s="1137">
        <v>797</v>
      </c>
      <c r="D30" s="1138">
        <v>731</v>
      </c>
      <c r="E30" s="1139">
        <f>$D$30/$C$30*100</f>
        <v>91.718946047678799</v>
      </c>
      <c r="F30" s="1138">
        <v>523</v>
      </c>
      <c r="G30" s="1140">
        <f>$F$30/$D$30</f>
        <v>0.71545827633378933</v>
      </c>
      <c r="H30" s="1135">
        <v>145</v>
      </c>
      <c r="I30" s="233">
        <f>$D$30-$H$30</f>
        <v>586</v>
      </c>
      <c r="J30" s="238">
        <v>30</v>
      </c>
      <c r="K30" s="238">
        <v>49</v>
      </c>
      <c r="L30" s="238">
        <v>17</v>
      </c>
      <c r="M30" s="238">
        <v>13</v>
      </c>
      <c r="N30" s="229">
        <v>28</v>
      </c>
      <c r="O30" s="1267">
        <v>8</v>
      </c>
      <c r="P30" s="1139">
        <f>$H$30/$D$30*100</f>
        <v>19.835841313269494</v>
      </c>
      <c r="Q30" s="236">
        <f>$I$30/$D$30*100</f>
        <v>80.164158686730502</v>
      </c>
      <c r="R30" s="236">
        <f>$J$30/$D$30*100</f>
        <v>4.1039671682626535</v>
      </c>
      <c r="S30" s="236">
        <f>$K$30/$D$30*100</f>
        <v>6.703146374829001</v>
      </c>
      <c r="T30" s="236">
        <f>$L$30/$D$30*100</f>
        <v>2.3255813953488373</v>
      </c>
      <c r="U30" s="236">
        <f>$M$30/$D$30*100</f>
        <v>1.7783857729138166</v>
      </c>
      <c r="V30" s="236">
        <f>$N$30/$D$30*100</f>
        <v>3.8303693570451438</v>
      </c>
      <c r="W30" s="1083">
        <f>$O$30/$D$30*100</f>
        <v>1.094391244870041</v>
      </c>
      <c r="X30" s="1580"/>
      <c r="Y30" s="1125" t="s">
        <v>71</v>
      </c>
      <c r="Z30" s="1137">
        <v>41</v>
      </c>
      <c r="AA30" s="1411">
        <f>$Z$30/$D$30*100</f>
        <v>5.6087551299589604</v>
      </c>
      <c r="AB30" s="1138">
        <v>95</v>
      </c>
      <c r="AC30" s="1411">
        <f>$AB$30/$D$30*100</f>
        <v>12.995896032831739</v>
      </c>
      <c r="AD30" s="1138">
        <v>62</v>
      </c>
      <c r="AE30" s="1419">
        <f>$AD$30/$D$30*100</f>
        <v>8.4815321477428185</v>
      </c>
      <c r="AF30" s="1183"/>
      <c r="AG30" s="1138"/>
      <c r="AH30" s="1138"/>
      <c r="AI30" s="1138"/>
      <c r="AJ30" s="1138"/>
      <c r="AK30" s="1184" t="str">
        <f>IF($AF$30="","",+$AF$30/$AJ$30*100)</f>
        <v/>
      </c>
      <c r="AL30" s="1184" t="str">
        <f>IF($AG$30="","",+$AG$30/$AJ$30*100)</f>
        <v/>
      </c>
      <c r="AM30" s="1184" t="str">
        <f>IF($AH$30="","",+$AH$30/$AJ$30*100)</f>
        <v/>
      </c>
      <c r="AN30" s="1185" t="str">
        <f>IF($AI$30="","",+$AI$30/$AJ$30*100)</f>
        <v/>
      </c>
      <c r="AO30" s="1186"/>
    </row>
    <row r="31" spans="1:42" s="217" customFormat="1">
      <c r="A31" s="1580"/>
      <c r="B31" s="1125" t="s">
        <v>72</v>
      </c>
      <c r="C31" s="1137">
        <v>719</v>
      </c>
      <c r="D31" s="1138">
        <v>692</v>
      </c>
      <c r="E31" s="1139">
        <f>$D$31/$C$31*100</f>
        <v>96.24478442280946</v>
      </c>
      <c r="F31" s="1138">
        <v>440</v>
      </c>
      <c r="G31" s="1140">
        <f>$F$31/$D$31</f>
        <v>0.63583815028901736</v>
      </c>
      <c r="H31" s="1135">
        <v>112</v>
      </c>
      <c r="I31" s="233">
        <f>$D$31-$H$31</f>
        <v>580</v>
      </c>
      <c r="J31" s="238">
        <v>13</v>
      </c>
      <c r="K31" s="238">
        <v>41</v>
      </c>
      <c r="L31" s="238">
        <v>12</v>
      </c>
      <c r="M31" s="238">
        <v>15</v>
      </c>
      <c r="N31" s="229">
        <v>24</v>
      </c>
      <c r="O31" s="1267">
        <v>7</v>
      </c>
      <c r="P31" s="1139">
        <f>$H$31/$D$31*100</f>
        <v>16.184971098265898</v>
      </c>
      <c r="Q31" s="236">
        <f>$I$31/$D$31*100</f>
        <v>83.815028901734095</v>
      </c>
      <c r="R31" s="236">
        <f>$J$31/$D$31*100</f>
        <v>1.8786127167630058</v>
      </c>
      <c r="S31" s="236">
        <f>$K$31/$D$31*100</f>
        <v>5.9248554913294793</v>
      </c>
      <c r="T31" s="236">
        <f>$L$31/$D$31*100</f>
        <v>1.7341040462427744</v>
      </c>
      <c r="U31" s="236">
        <f>$M$31/$D$31*100</f>
        <v>2.1676300578034682</v>
      </c>
      <c r="V31" s="236">
        <f>$N$31/$D$31*100</f>
        <v>3.4682080924855487</v>
      </c>
      <c r="W31" s="1083">
        <f>$O$31/$D$31*100</f>
        <v>1.0115606936416186</v>
      </c>
      <c r="X31" s="1580"/>
      <c r="Y31" s="1125" t="s">
        <v>72</v>
      </c>
      <c r="Z31" s="1137">
        <v>24</v>
      </c>
      <c r="AA31" s="1411">
        <f>$Z$31/$D$31*100</f>
        <v>3.4682080924855487</v>
      </c>
      <c r="AB31" s="1138">
        <v>95</v>
      </c>
      <c r="AC31" s="1411">
        <f>$AB$31/$D$31*100</f>
        <v>13.728323699421965</v>
      </c>
      <c r="AD31" s="1138">
        <v>53</v>
      </c>
      <c r="AE31" s="1419">
        <f>$AD$31/$D$31*100</f>
        <v>7.6589595375722546</v>
      </c>
      <c r="AF31" s="1183">
        <v>9</v>
      </c>
      <c r="AG31" s="1138">
        <v>513</v>
      </c>
      <c r="AH31" s="1138">
        <v>143</v>
      </c>
      <c r="AI31" s="1138">
        <v>27</v>
      </c>
      <c r="AJ31" s="1138">
        <v>692</v>
      </c>
      <c r="AK31" s="1184">
        <f>IF($AF$31="","",+$AF$31/$AJ$31*100)</f>
        <v>1.300578034682081</v>
      </c>
      <c r="AL31" s="1184">
        <f>IF($AG$31="","",+$AG$31/$AJ$31*100)</f>
        <v>74.132947976878611</v>
      </c>
      <c r="AM31" s="1184">
        <f>IF($AH$31="","",+$AH$31/$AJ$31*100)</f>
        <v>20.664739884393065</v>
      </c>
      <c r="AN31" s="1185">
        <f>IF($AI$31="","",+$AI$31/$AJ$31*100)</f>
        <v>3.901734104046243</v>
      </c>
      <c r="AO31" s="1186"/>
    </row>
    <row r="32" spans="1:42" s="217" customFormat="1">
      <c r="A32" s="1580"/>
      <c r="B32" s="1125" t="s">
        <v>73</v>
      </c>
      <c r="C32" s="1137">
        <v>105</v>
      </c>
      <c r="D32" s="1138">
        <v>102</v>
      </c>
      <c r="E32" s="1139">
        <f>$D$32/$C$32*100</f>
        <v>97.142857142857139</v>
      </c>
      <c r="F32" s="1138">
        <v>40</v>
      </c>
      <c r="G32" s="1140">
        <f>$F$32/$D$32</f>
        <v>0.39215686274509803</v>
      </c>
      <c r="H32" s="1135">
        <v>11</v>
      </c>
      <c r="I32" s="233">
        <f>$D$32-$H$32</f>
        <v>91</v>
      </c>
      <c r="J32" s="238">
        <v>4</v>
      </c>
      <c r="K32" s="238">
        <v>3</v>
      </c>
      <c r="L32" s="238">
        <v>0</v>
      </c>
      <c r="M32" s="238">
        <v>1</v>
      </c>
      <c r="N32" s="229">
        <v>2</v>
      </c>
      <c r="O32" s="1267">
        <v>1</v>
      </c>
      <c r="P32" s="1139">
        <f>$H$32/$D$32*100</f>
        <v>10.784313725490197</v>
      </c>
      <c r="Q32" s="236">
        <f>$I$32/$D$32*100</f>
        <v>89.215686274509807</v>
      </c>
      <c r="R32" s="236">
        <f>$J$32/$D$32*100</f>
        <v>3.9215686274509802</v>
      </c>
      <c r="S32" s="236">
        <f>$K$32/$D$32*100</f>
        <v>2.9411764705882351</v>
      </c>
      <c r="T32" s="236">
        <f>$L$32/$D$32*100</f>
        <v>0</v>
      </c>
      <c r="U32" s="236">
        <f>$M$32/$D$32*100</f>
        <v>0.98039215686274506</v>
      </c>
      <c r="V32" s="236">
        <f>$N$32/$D$32*100</f>
        <v>1.9607843137254901</v>
      </c>
      <c r="W32" s="1083">
        <f>$O$32/$D$32*100</f>
        <v>0.98039215686274506</v>
      </c>
      <c r="X32" s="1580"/>
      <c r="Y32" s="1125" t="s">
        <v>73</v>
      </c>
      <c r="Z32" s="1137">
        <v>10</v>
      </c>
      <c r="AA32" s="1411">
        <f>$Z$32/$D$32*100</f>
        <v>9.8039215686274517</v>
      </c>
      <c r="AB32" s="1138">
        <v>15</v>
      </c>
      <c r="AC32" s="1411">
        <f>$AB$32/$D$32*100</f>
        <v>14.705882352941178</v>
      </c>
      <c r="AD32" s="1138">
        <v>4</v>
      </c>
      <c r="AE32" s="1419">
        <f>$AD$32/$D$32*100</f>
        <v>3.9215686274509802</v>
      </c>
      <c r="AF32" s="1183"/>
      <c r="AG32" s="1138"/>
      <c r="AH32" s="1138"/>
      <c r="AI32" s="1138"/>
      <c r="AJ32" s="1138"/>
      <c r="AK32" s="1184" t="str">
        <f>IF($AF$32="","",+$AF$32/$AJ$32*100)</f>
        <v/>
      </c>
      <c r="AL32" s="1184" t="str">
        <f>IF($AG$32="","",+$AG$32/$AJ$32*100)</f>
        <v/>
      </c>
      <c r="AM32" s="1184" t="str">
        <f>IF($AH$32="","",+$AH$32/$AJ$32*100)</f>
        <v/>
      </c>
      <c r="AN32" s="1185" t="str">
        <f>IF($AI$32="","",+$AI$32/$AJ$32*100)</f>
        <v/>
      </c>
      <c r="AO32" s="1186">
        <v>93</v>
      </c>
    </row>
    <row r="33" spans="1:42" s="217" customFormat="1">
      <c r="A33" s="1580"/>
      <c r="B33" s="1125" t="s">
        <v>74</v>
      </c>
      <c r="C33" s="1137">
        <v>111</v>
      </c>
      <c r="D33" s="1138">
        <v>104</v>
      </c>
      <c r="E33" s="1139">
        <f>$D$33/$C$33*100</f>
        <v>93.693693693693689</v>
      </c>
      <c r="F33" s="1138">
        <v>66</v>
      </c>
      <c r="G33" s="1140">
        <f>$F$33/$D$33</f>
        <v>0.63461538461538458</v>
      </c>
      <c r="H33" s="1135">
        <v>22</v>
      </c>
      <c r="I33" s="233">
        <f>$D$33-$H$33</f>
        <v>82</v>
      </c>
      <c r="J33" s="238">
        <v>8</v>
      </c>
      <c r="K33" s="238">
        <v>7</v>
      </c>
      <c r="L33" s="238">
        <v>3</v>
      </c>
      <c r="M33" s="238">
        <v>0</v>
      </c>
      <c r="N33" s="229">
        <v>3</v>
      </c>
      <c r="O33" s="1267">
        <v>1</v>
      </c>
      <c r="P33" s="1139">
        <f>$H$33/$D$33*100</f>
        <v>21.153846153846153</v>
      </c>
      <c r="Q33" s="236">
        <f>$I$33/$D$33*100</f>
        <v>78.84615384615384</v>
      </c>
      <c r="R33" s="236">
        <f>$J$33/$D$33*100</f>
        <v>7.6923076923076925</v>
      </c>
      <c r="S33" s="236">
        <f>$K$33/$D$33*100</f>
        <v>6.7307692307692308</v>
      </c>
      <c r="T33" s="236">
        <f>$L$33/$D$33*100</f>
        <v>2.8846153846153846</v>
      </c>
      <c r="U33" s="236">
        <f>$M$33/$D$33*100</f>
        <v>0</v>
      </c>
      <c r="V33" s="236">
        <f>$N$33/$D$33*100</f>
        <v>2.8846153846153846</v>
      </c>
      <c r="W33" s="1083">
        <f>$O$33/$D$33*100</f>
        <v>0.96153846153846156</v>
      </c>
      <c r="X33" s="1580"/>
      <c r="Y33" s="1125" t="s">
        <v>74</v>
      </c>
      <c r="Z33" s="1137">
        <v>13</v>
      </c>
      <c r="AA33" s="1411">
        <f>$Z$33/$D$33*100</f>
        <v>12.5</v>
      </c>
      <c r="AB33" s="1138">
        <v>20</v>
      </c>
      <c r="AC33" s="1411">
        <f>$AB$33/$D$33*100</f>
        <v>19.230769230769234</v>
      </c>
      <c r="AD33" s="1138">
        <v>4</v>
      </c>
      <c r="AE33" s="1419">
        <f>$AD$33/$D$33*100</f>
        <v>3.8461538461538463</v>
      </c>
      <c r="AF33" s="1183"/>
      <c r="AG33" s="1138"/>
      <c r="AH33" s="1138"/>
      <c r="AI33" s="1138"/>
      <c r="AJ33" s="1138"/>
      <c r="AK33" s="1184" t="str">
        <f>IF($AF$33="","",+$AF$33/$AJ$33*100)</f>
        <v/>
      </c>
      <c r="AL33" s="1184" t="str">
        <f>IF($AG$33="","",+$AG$33/$AJ$33*100)</f>
        <v/>
      </c>
      <c r="AM33" s="1184" t="str">
        <f>IF($AH$33="","",+$AH$33/$AJ$33*100)</f>
        <v/>
      </c>
      <c r="AN33" s="1185" t="str">
        <f>IF($AI$33="","",+$AI$33/$AJ$33*100)</f>
        <v/>
      </c>
      <c r="AO33" s="1186"/>
    </row>
    <row r="34" spans="1:42" s="217" customFormat="1" ht="15.65" thickBot="1">
      <c r="A34" s="1581"/>
      <c r="B34" s="1127" t="s">
        <v>75</v>
      </c>
      <c r="C34" s="1146">
        <v>19</v>
      </c>
      <c r="D34" s="1147">
        <v>19</v>
      </c>
      <c r="E34" s="1148">
        <f>$D$34/$C$34*100</f>
        <v>100</v>
      </c>
      <c r="F34" s="1147">
        <v>15</v>
      </c>
      <c r="G34" s="1150">
        <f>$F$34/$D$34</f>
        <v>0.78947368421052633</v>
      </c>
      <c r="H34" s="1149">
        <v>5</v>
      </c>
      <c r="I34" s="241">
        <f>$D$34-$H$34</f>
        <v>14</v>
      </c>
      <c r="J34" s="247">
        <v>1</v>
      </c>
      <c r="K34" s="247">
        <v>2</v>
      </c>
      <c r="L34" s="247">
        <v>1</v>
      </c>
      <c r="M34" s="247">
        <v>0</v>
      </c>
      <c r="N34" s="249">
        <v>1</v>
      </c>
      <c r="O34" s="1268">
        <v>0</v>
      </c>
      <c r="P34" s="1148">
        <f>$H$34/$D$34*100</f>
        <v>26.315789473684209</v>
      </c>
      <c r="Q34" s="248">
        <f>$I$34/$D$34*100</f>
        <v>73.68421052631578</v>
      </c>
      <c r="R34" s="248">
        <f>$J$34/$D$34*100</f>
        <v>5.2631578947368416</v>
      </c>
      <c r="S34" s="248">
        <f>$K$34/$D$34*100</f>
        <v>10.526315789473683</v>
      </c>
      <c r="T34" s="248">
        <f>$L$34/$D$34*100</f>
        <v>5.2631578947368416</v>
      </c>
      <c r="U34" s="248">
        <f>$M$34/$D$34*100</f>
        <v>0</v>
      </c>
      <c r="V34" s="248">
        <f>$N$34/$D$34*100</f>
        <v>5.2631578947368416</v>
      </c>
      <c r="W34" s="1084">
        <f>$O$34/$D$34*100</f>
        <v>0</v>
      </c>
      <c r="X34" s="1581"/>
      <c r="Y34" s="1127" t="s">
        <v>75</v>
      </c>
      <c r="Z34" s="1146">
        <v>2</v>
      </c>
      <c r="AA34" s="1413">
        <f>$Z$34/$D$34*100</f>
        <v>10.526315789473683</v>
      </c>
      <c r="AB34" s="1147">
        <v>3</v>
      </c>
      <c r="AC34" s="1413">
        <f>$AB$34/$D$34*100</f>
        <v>15.789473684210526</v>
      </c>
      <c r="AD34" s="1147">
        <v>1</v>
      </c>
      <c r="AE34" s="1421">
        <f>$AD$34/$D$34*100</f>
        <v>5.2631578947368416</v>
      </c>
      <c r="AF34" s="1194">
        <v>5</v>
      </c>
      <c r="AG34" s="1147">
        <v>7</v>
      </c>
      <c r="AH34" s="1147">
        <v>6</v>
      </c>
      <c r="AI34" s="1147">
        <v>1</v>
      </c>
      <c r="AJ34" s="1147">
        <v>19</v>
      </c>
      <c r="AK34" s="1195">
        <f>IF($AF$34="","",+$AF$34/$AJ$34*100)</f>
        <v>26.315789473684209</v>
      </c>
      <c r="AL34" s="1195">
        <f>IF($AG$34="","",+$AG$34/$AJ$34*100)</f>
        <v>36.84210526315789</v>
      </c>
      <c r="AM34" s="1195">
        <f>IF($AH$34="","",+$AH$34/$AJ$34*100)</f>
        <v>31.578947368421051</v>
      </c>
      <c r="AN34" s="1196">
        <f>IF($AI$34="","",+$AI$34/$AJ$34*100)</f>
        <v>5.2631578947368416</v>
      </c>
      <c r="AO34" s="1197">
        <v>19</v>
      </c>
    </row>
    <row r="35" spans="1:42" s="217" customFormat="1">
      <c r="A35" s="1555" t="s">
        <v>76</v>
      </c>
      <c r="B35" s="1124" t="s">
        <v>77</v>
      </c>
      <c r="C35" s="1132">
        <v>1553</v>
      </c>
      <c r="D35" s="1133">
        <v>1423</v>
      </c>
      <c r="E35" s="1134">
        <f>$D$35/$C$35*100</f>
        <v>91.629104958145518</v>
      </c>
      <c r="F35" s="1133">
        <v>715</v>
      </c>
      <c r="G35" s="1136">
        <f>$F$35/$D$35</f>
        <v>0.50245959241040061</v>
      </c>
      <c r="H35" s="106">
        <v>218</v>
      </c>
      <c r="I35" s="227">
        <f>$D$35-$H$35</f>
        <v>1205</v>
      </c>
      <c r="J35" s="1269">
        <v>55</v>
      </c>
      <c r="K35" s="1269">
        <v>67</v>
      </c>
      <c r="L35" s="1269">
        <v>29</v>
      </c>
      <c r="M35" s="1269">
        <v>22</v>
      </c>
      <c r="N35" s="229">
        <v>35</v>
      </c>
      <c r="O35" s="1270">
        <v>10</v>
      </c>
      <c r="P35" s="1134">
        <f>$H$35/$D$35*100</f>
        <v>15.319747013352073</v>
      </c>
      <c r="Q35" s="256">
        <f>$I$35/$D$35*100</f>
        <v>84.680252986647929</v>
      </c>
      <c r="R35" s="256">
        <f>$J$35/$D$35*100</f>
        <v>3.865073787772312</v>
      </c>
      <c r="S35" s="256">
        <f>$K$35/$D$35*100</f>
        <v>4.7083626141953623</v>
      </c>
      <c r="T35" s="256">
        <f>$L$35/$D$35*100</f>
        <v>2.0379479971890371</v>
      </c>
      <c r="U35" s="256">
        <f>$M$35/$D$35*100</f>
        <v>1.5460295151089247</v>
      </c>
      <c r="V35" s="256">
        <f>$N$35/$D$35*100</f>
        <v>2.4595924104005622</v>
      </c>
      <c r="W35" s="1085">
        <f>$O$35/$D$35*100</f>
        <v>0.70274068868587491</v>
      </c>
      <c r="X35" s="1555" t="s">
        <v>76</v>
      </c>
      <c r="Y35" s="1124" t="s">
        <v>77</v>
      </c>
      <c r="Z35" s="1132">
        <v>28</v>
      </c>
      <c r="AA35" s="1410">
        <f>$Z$35/$D$35*100</f>
        <v>1.9676739283204496</v>
      </c>
      <c r="AB35" s="1133">
        <v>265</v>
      </c>
      <c r="AC35" s="1410">
        <f>$AB$35/$D$35*100</f>
        <v>18.622628250175683</v>
      </c>
      <c r="AD35" s="1133">
        <v>49</v>
      </c>
      <c r="AE35" s="1418">
        <f>$AD$35/$D$35*100</f>
        <v>3.4434293745607873</v>
      </c>
      <c r="AF35" s="1178"/>
      <c r="AG35" s="1133"/>
      <c r="AH35" s="1133"/>
      <c r="AI35" s="1133"/>
      <c r="AJ35" s="1138"/>
      <c r="AK35" s="1184" t="str">
        <f>IF($AF$35="","",+$AF$35/$AJ$35*100)</f>
        <v/>
      </c>
      <c r="AL35" s="1184" t="str">
        <f>IF($AG$35="","",+$AG$35/$AJ$35*100)</f>
        <v/>
      </c>
      <c r="AM35" s="1184" t="str">
        <f>IF($AH$35="","",+$AH$35/$AJ$35*100)</f>
        <v/>
      </c>
      <c r="AN35" s="1185" t="str">
        <f>IF($AI$35="","",+$AI$35/$AJ$35*100)</f>
        <v/>
      </c>
      <c r="AO35" s="1182"/>
    </row>
    <row r="36" spans="1:42" s="217" customFormat="1">
      <c r="A36" s="1580"/>
      <c r="B36" s="1125" t="s">
        <v>78</v>
      </c>
      <c r="C36" s="1137">
        <v>583</v>
      </c>
      <c r="D36" s="1138">
        <v>541</v>
      </c>
      <c r="E36" s="1139">
        <f>$D$36/$C$36*100</f>
        <v>92.795883361921099</v>
      </c>
      <c r="F36" s="1138">
        <v>274</v>
      </c>
      <c r="G36" s="1140">
        <f>$F$36/$D$36</f>
        <v>0.50646950092421439</v>
      </c>
      <c r="H36" s="1135">
        <v>76</v>
      </c>
      <c r="I36" s="227">
        <f>$D$36-$H$36</f>
        <v>465</v>
      </c>
      <c r="J36" s="238">
        <v>12</v>
      </c>
      <c r="K36" s="238">
        <v>32</v>
      </c>
      <c r="L36" s="238">
        <v>6</v>
      </c>
      <c r="M36" s="238">
        <v>5</v>
      </c>
      <c r="N36" s="229">
        <v>16</v>
      </c>
      <c r="O36" s="1258">
        <v>5</v>
      </c>
      <c r="P36" s="1139">
        <f>$H$36/$D$36*100</f>
        <v>14.048059149722736</v>
      </c>
      <c r="Q36" s="236">
        <f>$I$36/$D$36*100</f>
        <v>85.951940850277268</v>
      </c>
      <c r="R36" s="236">
        <f>$J$36/$D$36*100</f>
        <v>2.2181146025878005</v>
      </c>
      <c r="S36" s="236">
        <f>$K$36/$D$36*100</f>
        <v>5.9149722735674679</v>
      </c>
      <c r="T36" s="236">
        <f>$L$36/$D$36*100</f>
        <v>1.1090573012939002</v>
      </c>
      <c r="U36" s="236">
        <f>$M$36/$D$36*100</f>
        <v>0.92421441774491686</v>
      </c>
      <c r="V36" s="236">
        <f>$N$36/$D$36*100</f>
        <v>2.957486136783734</v>
      </c>
      <c r="W36" s="1079">
        <f>$O$36/$D$36*100</f>
        <v>0.92421441774491686</v>
      </c>
      <c r="X36" s="1580"/>
      <c r="Y36" s="1125" t="s">
        <v>78</v>
      </c>
      <c r="Z36" s="1137">
        <v>22</v>
      </c>
      <c r="AA36" s="1411">
        <f>$Z$36/$D$36*100</f>
        <v>4.066543438077634</v>
      </c>
      <c r="AB36" s="1138">
        <v>75</v>
      </c>
      <c r="AC36" s="1411">
        <f>$AB$36/$D$36*100</f>
        <v>13.863216266173753</v>
      </c>
      <c r="AD36" s="1138">
        <v>47</v>
      </c>
      <c r="AE36" s="1419">
        <f>$AD$36/$D$36*100</f>
        <v>8.6876155268022188</v>
      </c>
      <c r="AF36" s="1183"/>
      <c r="AG36" s="1138"/>
      <c r="AH36" s="1138"/>
      <c r="AI36" s="1138"/>
      <c r="AJ36" s="1138"/>
      <c r="AK36" s="1184" t="str">
        <f>IF($AF$36="","",+$AF$36/$AJ$36*100)</f>
        <v/>
      </c>
      <c r="AL36" s="1184" t="str">
        <f>IF($AG$36="","",+$AG$36/$AJ$36*100)</f>
        <v/>
      </c>
      <c r="AM36" s="1184" t="str">
        <f>IF($AH$36="","",+$AH$36/$AJ$36*100)</f>
        <v/>
      </c>
      <c r="AN36" s="1185" t="str">
        <f>IF($AI$36="","",+$AI$36/$AJ$36*100)</f>
        <v/>
      </c>
      <c r="AO36" s="1186"/>
    </row>
    <row r="37" spans="1:42" s="217" customFormat="1">
      <c r="A37" s="1580"/>
      <c r="B37" s="1125" t="s">
        <v>79</v>
      </c>
      <c r="C37" s="1137">
        <v>484</v>
      </c>
      <c r="D37" s="1138">
        <v>463</v>
      </c>
      <c r="E37" s="1139">
        <f>$D$37/$C$37*100</f>
        <v>95.661157024793383</v>
      </c>
      <c r="F37" s="1138">
        <v>282</v>
      </c>
      <c r="G37" s="1140">
        <f>$F$37/$D$37</f>
        <v>0.60907127429805619</v>
      </c>
      <c r="H37" s="1135">
        <v>69</v>
      </c>
      <c r="I37" s="233">
        <f>$D$37-$H$37</f>
        <v>394</v>
      </c>
      <c r="J37" s="238">
        <v>10</v>
      </c>
      <c r="K37" s="238">
        <v>27</v>
      </c>
      <c r="L37" s="238">
        <v>8</v>
      </c>
      <c r="M37" s="238">
        <v>7</v>
      </c>
      <c r="N37" s="229">
        <v>13</v>
      </c>
      <c r="O37" s="1258">
        <v>4</v>
      </c>
      <c r="P37" s="1139">
        <f>$H$37/$D$37*100</f>
        <v>14.902807775377969</v>
      </c>
      <c r="Q37" s="236">
        <f>$I$37/$D$37*100</f>
        <v>85.097192224622034</v>
      </c>
      <c r="R37" s="236">
        <f>$J$37/$D$37*100</f>
        <v>2.159827213822894</v>
      </c>
      <c r="S37" s="236">
        <f>$K$37/$D$37*100</f>
        <v>5.8315334773218144</v>
      </c>
      <c r="T37" s="236">
        <f>$L$37/$D$37*100</f>
        <v>1.7278617710583155</v>
      </c>
      <c r="U37" s="236">
        <f>$M$37/$D$37*100</f>
        <v>1.5118790496760259</v>
      </c>
      <c r="V37" s="236">
        <f>$N$37/$D$37*100</f>
        <v>2.8077753779697625</v>
      </c>
      <c r="W37" s="257">
        <f>$O$37/$D$37*100</f>
        <v>0.86393088552915775</v>
      </c>
      <c r="X37" s="1580"/>
      <c r="Y37" s="1125" t="s">
        <v>79</v>
      </c>
      <c r="Z37" s="1137">
        <v>26</v>
      </c>
      <c r="AA37" s="1411">
        <f>$Z$37/$D$37*100</f>
        <v>5.615550755939525</v>
      </c>
      <c r="AB37" s="1138">
        <v>59</v>
      </c>
      <c r="AC37" s="1411">
        <f>$AB$37/$D$37*100</f>
        <v>12.742980561555076</v>
      </c>
      <c r="AD37" s="1138">
        <v>19</v>
      </c>
      <c r="AE37" s="1419">
        <f>$AD$37/$D$37*100</f>
        <v>4.1036717062634986</v>
      </c>
      <c r="AF37" s="1183"/>
      <c r="AG37" s="1138"/>
      <c r="AH37" s="1138"/>
      <c r="AI37" s="1138"/>
      <c r="AJ37" s="1138"/>
      <c r="AK37" s="1184" t="str">
        <f>IF($AF$37="","",+$AF$37/$AJ$37*100)</f>
        <v/>
      </c>
      <c r="AL37" s="1184" t="str">
        <f>IF($AG$37="","",+$AG$37/$AJ$37*100)</f>
        <v/>
      </c>
      <c r="AM37" s="1184" t="str">
        <f>IF($AH$37="","",+$AH$37/$AJ$37*100)</f>
        <v/>
      </c>
      <c r="AN37" s="1185" t="str">
        <f>IF($AI$37="","",+$AI$37/$AJ$37*100)</f>
        <v/>
      </c>
      <c r="AO37" s="1186"/>
    </row>
    <row r="38" spans="1:42" s="217" customFormat="1">
      <c r="A38" s="1580"/>
      <c r="B38" s="1125" t="s">
        <v>80</v>
      </c>
      <c r="C38" s="1137">
        <v>121</v>
      </c>
      <c r="D38" s="1138">
        <v>119</v>
      </c>
      <c r="E38" s="1139">
        <f>$D$38/$C$38*100</f>
        <v>98.347107438016536</v>
      </c>
      <c r="F38" s="1138">
        <v>108</v>
      </c>
      <c r="G38" s="1140">
        <f>$F$38/$D$38</f>
        <v>0.90756302521008403</v>
      </c>
      <c r="H38" s="1165">
        <v>18</v>
      </c>
      <c r="I38" s="233">
        <f>$D$38-$H$38</f>
        <v>101</v>
      </c>
      <c r="J38" s="1271" t="s">
        <v>47</v>
      </c>
      <c r="K38" s="1271" t="s">
        <v>47</v>
      </c>
      <c r="L38" s="1271" t="s">
        <v>47</v>
      </c>
      <c r="M38" s="1271" t="s">
        <v>47</v>
      </c>
      <c r="N38" s="1256" t="s">
        <v>47</v>
      </c>
      <c r="O38" s="1272" t="s">
        <v>47</v>
      </c>
      <c r="P38" s="1139">
        <f>$H$38/$D$38*100</f>
        <v>15.126050420168067</v>
      </c>
      <c r="Q38" s="248">
        <f>$I$38/$D$38*100</f>
        <v>84.87394957983193</v>
      </c>
      <c r="R38" s="1016" t="s">
        <v>47</v>
      </c>
      <c r="S38" s="1016" t="s">
        <v>47</v>
      </c>
      <c r="T38" s="1016" t="s">
        <v>47</v>
      </c>
      <c r="U38" s="1016" t="s">
        <v>47</v>
      </c>
      <c r="V38" s="1016" t="s">
        <v>47</v>
      </c>
      <c r="W38" s="1280" t="s">
        <v>47</v>
      </c>
      <c r="X38" s="1580"/>
      <c r="Y38" s="1125" t="s">
        <v>80</v>
      </c>
      <c r="Z38" s="1137">
        <v>1</v>
      </c>
      <c r="AA38" s="1411">
        <f>$Z$38/$D$38*100</f>
        <v>0.84033613445378152</v>
      </c>
      <c r="AB38" s="1138">
        <v>8</v>
      </c>
      <c r="AC38" s="1411">
        <f>$AB$38/$D$38*100</f>
        <v>6.7226890756302522</v>
      </c>
      <c r="AD38" s="1138">
        <v>3</v>
      </c>
      <c r="AE38" s="1419">
        <f>$AD$38/$D$38*100</f>
        <v>2.5210084033613445</v>
      </c>
      <c r="AF38" s="1183"/>
      <c r="AG38" s="1138"/>
      <c r="AH38" s="1138"/>
      <c r="AI38" s="1138"/>
      <c r="AJ38" s="1138"/>
      <c r="AK38" s="1184" t="str">
        <f>IF($AF$38="","",+$AF$38/$AJ$38*100)</f>
        <v/>
      </c>
      <c r="AL38" s="1184" t="str">
        <f>IF($AG$38="","",+$AG$38/$AJ$38*100)</f>
        <v/>
      </c>
      <c r="AM38" s="1184" t="str">
        <f>IF($AH$38="","",+$AH$38/$AJ$38*100)</f>
        <v/>
      </c>
      <c r="AN38" s="1185" t="str">
        <f>IF($AI$38="","",+$AI$38/$AJ$38*100)</f>
        <v/>
      </c>
      <c r="AO38" s="1186"/>
    </row>
    <row r="39" spans="1:42" s="217" customFormat="1">
      <c r="A39" s="1580"/>
      <c r="B39" s="1125" t="s">
        <v>82</v>
      </c>
      <c r="C39" s="1137">
        <v>1560</v>
      </c>
      <c r="D39" s="1138">
        <v>1428</v>
      </c>
      <c r="E39" s="1139">
        <f>$D$39/$C$39*100</f>
        <v>91.538461538461533</v>
      </c>
      <c r="F39" s="1138">
        <v>1018</v>
      </c>
      <c r="G39" s="1140">
        <f>$F$39/$D$39</f>
        <v>0.71288515406162467</v>
      </c>
      <c r="H39" s="1135">
        <v>312</v>
      </c>
      <c r="I39" s="233">
        <f>$D$39-$H$39</f>
        <v>1116</v>
      </c>
      <c r="J39" s="238">
        <v>85</v>
      </c>
      <c r="K39" s="238">
        <v>100</v>
      </c>
      <c r="L39" s="238">
        <v>34</v>
      </c>
      <c r="M39" s="238">
        <v>23</v>
      </c>
      <c r="N39" s="229">
        <v>55</v>
      </c>
      <c r="O39" s="1253">
        <v>15</v>
      </c>
      <c r="P39" s="1139">
        <f>$H$39/$D$39*100</f>
        <v>21.84873949579832</v>
      </c>
      <c r="Q39" s="236">
        <f>$I$39/$D$39*100</f>
        <v>78.151260504201687</v>
      </c>
      <c r="R39" s="236">
        <f>$J$39/$D$39*100</f>
        <v>5.9523809523809517</v>
      </c>
      <c r="S39" s="236">
        <f>$K$39/$D$39*100</f>
        <v>7.0028011204481793</v>
      </c>
      <c r="T39" s="236">
        <f>$L$39/$D$39*100</f>
        <v>2.3809523809523809</v>
      </c>
      <c r="U39" s="236">
        <f>$M$39/$D$39*100</f>
        <v>1.6106442577030811</v>
      </c>
      <c r="V39" s="236">
        <f>$N$39/$D$39*100</f>
        <v>3.8515406162464987</v>
      </c>
      <c r="W39" s="1077">
        <f>$O$39/$D$39*100</f>
        <v>1.0504201680672269</v>
      </c>
      <c r="X39" s="1580"/>
      <c r="Y39" s="1125" t="s">
        <v>82</v>
      </c>
      <c r="Z39" s="1137">
        <v>53</v>
      </c>
      <c r="AA39" s="1411">
        <f>$Z$39/$D$39*100</f>
        <v>3.7114845938375352</v>
      </c>
      <c r="AB39" s="1138">
        <v>205</v>
      </c>
      <c r="AC39" s="1411">
        <f>$AB$39/$D$39*100</f>
        <v>14.355742296918766</v>
      </c>
      <c r="AD39" s="1138">
        <v>81</v>
      </c>
      <c r="AE39" s="1419">
        <f>$AD$39/$D$39*100</f>
        <v>5.6722689075630255</v>
      </c>
      <c r="AF39" s="1183"/>
      <c r="AG39" s="1138"/>
      <c r="AH39" s="1138"/>
      <c r="AI39" s="1138"/>
      <c r="AJ39" s="1138"/>
      <c r="AK39" s="1184" t="str">
        <f>IF($AF$39="","",+$AF$39/$AJ$39*100)</f>
        <v/>
      </c>
      <c r="AL39" s="1184" t="str">
        <f>IF($AG$39="","",+$AG$39/$AJ$39*100)</f>
        <v/>
      </c>
      <c r="AM39" s="1184" t="str">
        <f>IF($AH$39="","",+$AH$39/$AJ$39*100)</f>
        <v/>
      </c>
      <c r="AN39" s="1185" t="str">
        <f>IF($AI$39="","",+$AI$39/$AJ$39*100)</f>
        <v/>
      </c>
      <c r="AO39" s="1186"/>
    </row>
    <row r="40" spans="1:42" s="217" customFormat="1">
      <c r="A40" s="1580"/>
      <c r="B40" s="1125" t="s">
        <v>83</v>
      </c>
      <c r="C40" s="1137">
        <v>701</v>
      </c>
      <c r="D40" s="1138">
        <v>679</v>
      </c>
      <c r="E40" s="1139">
        <f>$D$40/$C$40*100</f>
        <v>96.861626248216837</v>
      </c>
      <c r="F40" s="1138">
        <v>354</v>
      </c>
      <c r="G40" s="1140">
        <f>$F$40/$D$40</f>
        <v>0.52135493372606778</v>
      </c>
      <c r="H40" s="1135">
        <v>89</v>
      </c>
      <c r="I40" s="233">
        <f>$D$40-$H$40</f>
        <v>590</v>
      </c>
      <c r="J40" s="238">
        <v>16</v>
      </c>
      <c r="K40" s="238">
        <v>32</v>
      </c>
      <c r="L40" s="238">
        <v>8</v>
      </c>
      <c r="M40" s="238">
        <v>6</v>
      </c>
      <c r="N40" s="229">
        <v>21</v>
      </c>
      <c r="O40" s="1253">
        <v>6</v>
      </c>
      <c r="P40" s="1139">
        <f>$H$40/$D$40*100</f>
        <v>13.107511045655377</v>
      </c>
      <c r="Q40" s="236">
        <f>$I$40/$D$40*100</f>
        <v>86.892488954344628</v>
      </c>
      <c r="R40" s="236">
        <f>$J$40/$D$40*100</f>
        <v>2.3564064801178204</v>
      </c>
      <c r="S40" s="236">
        <f>$K$40/$D$40*100</f>
        <v>4.7128129602356408</v>
      </c>
      <c r="T40" s="236">
        <f>$L$40/$D$40*100</f>
        <v>1.1782032400589102</v>
      </c>
      <c r="U40" s="236">
        <f>$M$40/$D$40*100</f>
        <v>0.88365243004418259</v>
      </c>
      <c r="V40" s="236">
        <f>$N$40/$D$40*100</f>
        <v>3.0927835051546393</v>
      </c>
      <c r="W40" s="1077">
        <f>$O$40/$D$40*100</f>
        <v>0.88365243004418259</v>
      </c>
      <c r="X40" s="1580"/>
      <c r="Y40" s="1125" t="s">
        <v>83</v>
      </c>
      <c r="Z40" s="1137">
        <v>6</v>
      </c>
      <c r="AA40" s="1411">
        <f>$Z$40/$D$40*100</f>
        <v>0.88365243004418259</v>
      </c>
      <c r="AB40" s="1138">
        <v>86</v>
      </c>
      <c r="AC40" s="1411">
        <f>$AB$40/$D$40*100</f>
        <v>12.665684830633284</v>
      </c>
      <c r="AD40" s="1138">
        <v>27</v>
      </c>
      <c r="AE40" s="1419">
        <f>$AD$40/$D$40*100</f>
        <v>3.9764359351988214</v>
      </c>
      <c r="AF40" s="1183"/>
      <c r="AG40" s="1138"/>
      <c r="AH40" s="1138"/>
      <c r="AI40" s="1138"/>
      <c r="AJ40" s="1138"/>
      <c r="AK40" s="1184" t="str">
        <f>IF($AF$40="","",+$AF$40/$AJ$40*100)</f>
        <v/>
      </c>
      <c r="AL40" s="1184" t="str">
        <f>IF($AG$40="","",+$AG$40/$AJ$40*100)</f>
        <v/>
      </c>
      <c r="AM40" s="1184" t="str">
        <f>IF($AH$40="","",+$AH$40/$AJ$40*100)</f>
        <v/>
      </c>
      <c r="AN40" s="1185" t="str">
        <f>IF($AI$40="","",+$AI$40/$AJ$40*100)</f>
        <v/>
      </c>
      <c r="AO40" s="1186"/>
    </row>
    <row r="41" spans="1:42" s="217" customFormat="1">
      <c r="A41" s="1580"/>
      <c r="B41" s="1125" t="s">
        <v>84</v>
      </c>
      <c r="C41" s="1137">
        <v>854</v>
      </c>
      <c r="D41" s="1138">
        <v>816</v>
      </c>
      <c r="E41" s="1139">
        <f>$D$41/$C$41*100</f>
        <v>95.550351288056206</v>
      </c>
      <c r="F41" s="1138">
        <v>742</v>
      </c>
      <c r="G41" s="1140">
        <f>$F$41/$D$41</f>
        <v>0.90931372549019607</v>
      </c>
      <c r="H41" s="1135">
        <v>183</v>
      </c>
      <c r="I41" s="233">
        <f>$D$41-$H$41</f>
        <v>633</v>
      </c>
      <c r="J41" s="229">
        <v>41</v>
      </c>
      <c r="K41" s="258">
        <v>51</v>
      </c>
      <c r="L41" s="258">
        <v>18</v>
      </c>
      <c r="M41" s="259">
        <v>29</v>
      </c>
      <c r="N41" s="229">
        <v>31</v>
      </c>
      <c r="O41" s="1273">
        <v>13</v>
      </c>
      <c r="P41" s="1139">
        <f>$H$41/$D$41*100</f>
        <v>22.426470588235293</v>
      </c>
      <c r="Q41" s="231">
        <f>$I$41/$D$41*100</f>
        <v>77.57352941176471</v>
      </c>
      <c r="R41" s="260">
        <f>$J$41/$D$41*100</f>
        <v>5.0245098039215685</v>
      </c>
      <c r="S41" s="261">
        <f>$K$41/$D$41*100</f>
        <v>6.25</v>
      </c>
      <c r="T41" s="261">
        <f>$L$41/$D$41*100</f>
        <v>2.2058823529411766</v>
      </c>
      <c r="U41" s="261">
        <f>$M$41/$D$41*100</f>
        <v>3.5539215686274508</v>
      </c>
      <c r="V41" s="231">
        <f>$N$41/$D$41*100</f>
        <v>3.7990196078431371</v>
      </c>
      <c r="W41" s="1086">
        <f>$O$41/$D$41*100</f>
        <v>1.5931372549019607</v>
      </c>
      <c r="X41" s="1580"/>
      <c r="Y41" s="1125" t="s">
        <v>84</v>
      </c>
      <c r="Z41" s="1137">
        <v>33</v>
      </c>
      <c r="AA41" s="1411">
        <f>$Z$41/$D$41*100</f>
        <v>4.0441176470588234</v>
      </c>
      <c r="AB41" s="1138">
        <v>60</v>
      </c>
      <c r="AC41" s="1411">
        <f>$AB$41/$D$41*100</f>
        <v>7.3529411764705888</v>
      </c>
      <c r="AD41" s="1138">
        <v>20</v>
      </c>
      <c r="AE41" s="1419">
        <f>$AD$41/$D$41*100</f>
        <v>2.4509803921568629</v>
      </c>
      <c r="AF41" s="1183"/>
      <c r="AG41" s="1138"/>
      <c r="AH41" s="1138"/>
      <c r="AI41" s="1138"/>
      <c r="AJ41" s="1138"/>
      <c r="AK41" s="1184" t="str">
        <f>IF($AF$41="","",+$AF$41/$AJ$41*100)</f>
        <v/>
      </c>
      <c r="AL41" s="1184" t="str">
        <f>IF($AG$41="","",+$AG$41/$AJ$41*100)</f>
        <v/>
      </c>
      <c r="AM41" s="1184" t="str">
        <f>IF($AH$41="","",+$AH$41/$AJ$41*100)</f>
        <v/>
      </c>
      <c r="AN41" s="1185" t="str">
        <f>IF($AI$41="","",+$AI$41/$AJ$41*100)</f>
        <v/>
      </c>
      <c r="AO41" s="1186"/>
    </row>
    <row r="42" spans="1:42" s="217" customFormat="1">
      <c r="A42" s="1580"/>
      <c r="B42" s="1125" t="s">
        <v>85</v>
      </c>
      <c r="C42" s="1137">
        <v>375</v>
      </c>
      <c r="D42" s="1138">
        <v>358</v>
      </c>
      <c r="E42" s="1139">
        <f>$D$42/$C$42*100</f>
        <v>95.466666666666669</v>
      </c>
      <c r="F42" s="1138">
        <v>175</v>
      </c>
      <c r="G42" s="1140">
        <f>$F$42/$D$42</f>
        <v>0.48882681564245811</v>
      </c>
      <c r="H42" s="1135">
        <v>47</v>
      </c>
      <c r="I42" s="233">
        <f>$D$42-$H$42</f>
        <v>311</v>
      </c>
      <c r="J42" s="1274">
        <v>11</v>
      </c>
      <c r="K42" s="263">
        <v>9</v>
      </c>
      <c r="L42" s="263">
        <v>8</v>
      </c>
      <c r="M42" s="263">
        <v>9</v>
      </c>
      <c r="N42" s="229">
        <v>7</v>
      </c>
      <c r="O42" s="1275">
        <v>3</v>
      </c>
      <c r="P42" s="1139">
        <f>$H$42/$D$42*100</f>
        <v>13.128491620111731</v>
      </c>
      <c r="Q42" s="262">
        <f>$I$42/$D$42*100</f>
        <v>86.871508379888269</v>
      </c>
      <c r="R42" s="262">
        <f>$J$42/$D$42*100</f>
        <v>3.0726256983240221</v>
      </c>
      <c r="S42" s="262">
        <f>$K$42/$D$42*100</f>
        <v>2.5139664804469275</v>
      </c>
      <c r="T42" s="262">
        <f>$L$42/$D$42*100</f>
        <v>2.2346368715083798</v>
      </c>
      <c r="U42" s="262">
        <f>$M$42/$D$42*100</f>
        <v>2.5139664804469275</v>
      </c>
      <c r="V42" s="262">
        <f>$N$42/$D$42*100</f>
        <v>1.9553072625698324</v>
      </c>
      <c r="W42" s="1087">
        <f>$O$42/$D$42*100</f>
        <v>0.83798882681564246</v>
      </c>
      <c r="X42" s="1580"/>
      <c r="Y42" s="1125" t="s">
        <v>85</v>
      </c>
      <c r="Z42" s="1137">
        <v>12</v>
      </c>
      <c r="AA42" s="1411">
        <f>$Z$42/$D$42*100</f>
        <v>3.3519553072625698</v>
      </c>
      <c r="AB42" s="1138">
        <v>50</v>
      </c>
      <c r="AC42" s="1411">
        <f>$AB$42/$D$42*100</f>
        <v>13.966480446927374</v>
      </c>
      <c r="AD42" s="1138">
        <v>5</v>
      </c>
      <c r="AE42" s="1419">
        <f>$AD$42/$D$42*100</f>
        <v>1.3966480446927374</v>
      </c>
      <c r="AF42" s="1183"/>
      <c r="AG42" s="1138"/>
      <c r="AH42" s="1138"/>
      <c r="AI42" s="1138"/>
      <c r="AJ42" s="1138"/>
      <c r="AK42" s="1184" t="str">
        <f>IF($AF$42="","",+$AF$42/$AJ$42*100)</f>
        <v/>
      </c>
      <c r="AL42" s="1184" t="str">
        <f>IF($AG$42="","",+$AG$42/$AJ$42*100)</f>
        <v/>
      </c>
      <c r="AM42" s="1184" t="str">
        <f>IF($AH$42="","",+$AH$42/$AJ$42*100)</f>
        <v/>
      </c>
      <c r="AN42" s="1185" t="str">
        <f>IF($AI$42="","",+$AI$42/$AJ$42*100)</f>
        <v/>
      </c>
      <c r="AO42" s="1186"/>
    </row>
    <row r="43" spans="1:42" s="217" customFormat="1">
      <c r="A43" s="1580"/>
      <c r="B43" s="1125" t="s">
        <v>86</v>
      </c>
      <c r="C43" s="1137">
        <v>87</v>
      </c>
      <c r="D43" s="1138">
        <v>84</v>
      </c>
      <c r="E43" s="1139">
        <f>$D$43/$C$43*100</f>
        <v>96.551724137931032</v>
      </c>
      <c r="F43" s="1138">
        <v>34</v>
      </c>
      <c r="G43" s="1140">
        <f>$F$43/$D$43</f>
        <v>0.40476190476190477</v>
      </c>
      <c r="H43" s="1135">
        <v>16</v>
      </c>
      <c r="I43" s="233">
        <f>$D$43-$H$43</f>
        <v>68</v>
      </c>
      <c r="J43" s="263">
        <v>5</v>
      </c>
      <c r="K43" s="263">
        <v>8</v>
      </c>
      <c r="L43" s="263">
        <v>1</v>
      </c>
      <c r="M43" s="263">
        <v>1</v>
      </c>
      <c r="N43" s="229">
        <v>1</v>
      </c>
      <c r="O43" s="1275">
        <v>0</v>
      </c>
      <c r="P43" s="1139">
        <f>$H$43/$D$43*100</f>
        <v>19.047619047619047</v>
      </c>
      <c r="Q43" s="262">
        <f>$I$43/$D$43*100</f>
        <v>80.952380952380949</v>
      </c>
      <c r="R43" s="262">
        <f>$J$43/$D$43*100</f>
        <v>5.9523809523809517</v>
      </c>
      <c r="S43" s="262">
        <f>$K$43/$D$43*100</f>
        <v>9.5238095238095237</v>
      </c>
      <c r="T43" s="262">
        <f>$L$43/$D$43*100</f>
        <v>1.1904761904761905</v>
      </c>
      <c r="U43" s="262">
        <f>$M$43/$D$43*100</f>
        <v>1.1904761904761905</v>
      </c>
      <c r="V43" s="262">
        <f>$N$43/$D$43*100</f>
        <v>1.1904761904761905</v>
      </c>
      <c r="W43" s="1087">
        <f>$O$43/$D$43*100</f>
        <v>0</v>
      </c>
      <c r="X43" s="1580"/>
      <c r="Y43" s="1125" t="s">
        <v>86</v>
      </c>
      <c r="Z43" s="1137">
        <v>1</v>
      </c>
      <c r="AA43" s="1411">
        <f>$Z$43/$D$43*100</f>
        <v>1.1904761904761905</v>
      </c>
      <c r="AB43" s="1138">
        <v>5</v>
      </c>
      <c r="AC43" s="1411">
        <f>$AB$43/$D$43*100</f>
        <v>5.9523809523809517</v>
      </c>
      <c r="AD43" s="1138">
        <v>1</v>
      </c>
      <c r="AE43" s="1419">
        <f>$AD$43/$D$43*100</f>
        <v>1.1904761904761905</v>
      </c>
      <c r="AF43" s="1183"/>
      <c r="AG43" s="1138"/>
      <c r="AH43" s="1138"/>
      <c r="AI43" s="1138"/>
      <c r="AJ43" s="1138"/>
      <c r="AK43" s="1184" t="str">
        <f>IF($AF$43="","",+$AF$43/$AJ$43*100)</f>
        <v/>
      </c>
      <c r="AL43" s="1184" t="str">
        <f>IF($AG$43="","",+$AG$43/$AJ$43*100)</f>
        <v/>
      </c>
      <c r="AM43" s="1184" t="str">
        <f>IF($AH$43="","",+$AH$43/$AJ$43*100)</f>
        <v/>
      </c>
      <c r="AN43" s="1185" t="str">
        <f>IF($AI$43="","",+$AI$43/$AJ$43*100)</f>
        <v/>
      </c>
      <c r="AO43" s="1186"/>
    </row>
    <row r="44" spans="1:42" s="217" customFormat="1">
      <c r="A44" s="1580"/>
      <c r="B44" s="1125" t="s">
        <v>87</v>
      </c>
      <c r="C44" s="1137">
        <v>488</v>
      </c>
      <c r="D44" s="1138">
        <v>472</v>
      </c>
      <c r="E44" s="1139">
        <f>$D$44/$C$44*100</f>
        <v>96.721311475409834</v>
      </c>
      <c r="F44" s="1138">
        <v>407</v>
      </c>
      <c r="G44" s="1140">
        <f>$F$44/$D$44</f>
        <v>0.86228813559322037</v>
      </c>
      <c r="H44" s="1135">
        <v>118</v>
      </c>
      <c r="I44" s="233">
        <f>$D$44-$H$44</f>
        <v>354</v>
      </c>
      <c r="J44" s="263">
        <v>22</v>
      </c>
      <c r="K44" s="263">
        <v>42</v>
      </c>
      <c r="L44" s="263">
        <v>11</v>
      </c>
      <c r="M44" s="263">
        <v>11</v>
      </c>
      <c r="N44" s="229">
        <v>28</v>
      </c>
      <c r="O44" s="1275">
        <v>4</v>
      </c>
      <c r="P44" s="1139">
        <f>$H$44/$D$44*100</f>
        <v>25</v>
      </c>
      <c r="Q44" s="262">
        <f>$I$44/$D$44*100</f>
        <v>75</v>
      </c>
      <c r="R44" s="262">
        <f>$J$44/$D$44*100</f>
        <v>4.6610169491525424</v>
      </c>
      <c r="S44" s="262">
        <f>$K$44/$D$44*100</f>
        <v>8.898305084745763</v>
      </c>
      <c r="T44" s="262">
        <f>$L$44/$D$44*100</f>
        <v>2.3305084745762712</v>
      </c>
      <c r="U44" s="262">
        <f>$M$44/$D$44*100</f>
        <v>2.3305084745762712</v>
      </c>
      <c r="V44" s="262">
        <f>$N$44/$D$44*100</f>
        <v>5.9322033898305087</v>
      </c>
      <c r="W44" s="1087">
        <f>$O$44/$D$44*100</f>
        <v>0.84745762711864403</v>
      </c>
      <c r="X44" s="1580"/>
      <c r="Y44" s="1125" t="s">
        <v>87</v>
      </c>
      <c r="Z44" s="1137">
        <v>9</v>
      </c>
      <c r="AA44" s="1411">
        <f>$Z$44/$D$44*100</f>
        <v>1.9067796610169492</v>
      </c>
      <c r="AB44" s="1138">
        <v>14</v>
      </c>
      <c r="AC44" s="1411">
        <f>$AB$44/$D$44*100</f>
        <v>2.9661016949152543</v>
      </c>
      <c r="AD44" s="1138">
        <v>14</v>
      </c>
      <c r="AE44" s="1419">
        <f>$AD$44/$D$44*100</f>
        <v>2.9661016949152543</v>
      </c>
      <c r="AF44" s="1183"/>
      <c r="AG44" s="1138"/>
      <c r="AH44" s="1138"/>
      <c r="AI44" s="1138"/>
      <c r="AJ44" s="1138"/>
      <c r="AK44" s="1184" t="str">
        <f>IF($AF$44="","",+$AF$44/$AJ$44*100)</f>
        <v/>
      </c>
      <c r="AL44" s="1184" t="str">
        <f>IF($AG$44="","",+$AG$44/$AJ$44*100)</f>
        <v/>
      </c>
      <c r="AM44" s="1184" t="str">
        <f>IF($AH$44="","",+$AH$44/$AJ$44*100)</f>
        <v/>
      </c>
      <c r="AN44" s="1185" t="str">
        <f>IF($AI$44="","",+$AI$44/$AJ$44*100)</f>
        <v/>
      </c>
      <c r="AO44" s="1186"/>
    </row>
    <row r="45" spans="1:42" s="217" customFormat="1">
      <c r="A45" s="1580"/>
      <c r="B45" s="1125" t="s">
        <v>108</v>
      </c>
      <c r="C45" s="1137">
        <v>359</v>
      </c>
      <c r="D45" s="1138">
        <v>333</v>
      </c>
      <c r="E45" s="1139">
        <f>$D$45/$C$45*100</f>
        <v>92.757660167130922</v>
      </c>
      <c r="F45" s="1138">
        <v>337</v>
      </c>
      <c r="G45" s="1140">
        <f>$F$45/$D$45</f>
        <v>1.012012012012012</v>
      </c>
      <c r="H45" s="1135">
        <v>80</v>
      </c>
      <c r="I45" s="233">
        <f>$D$45-$H$45</f>
        <v>253</v>
      </c>
      <c r="J45" s="263">
        <v>9</v>
      </c>
      <c r="K45" s="263">
        <v>31</v>
      </c>
      <c r="L45" s="263">
        <v>7</v>
      </c>
      <c r="M45" s="263">
        <v>7</v>
      </c>
      <c r="N45" s="229">
        <v>17</v>
      </c>
      <c r="O45" s="1275">
        <v>9</v>
      </c>
      <c r="P45" s="1139">
        <f>$H$45/$D$45*100</f>
        <v>24.024024024024023</v>
      </c>
      <c r="Q45" s="262">
        <f>$I$45/$D$45*100</f>
        <v>75.97597597597597</v>
      </c>
      <c r="R45" s="262">
        <f>$J$45/$D$45*100</f>
        <v>2.7027027027027026</v>
      </c>
      <c r="S45" s="262">
        <f>$K$45/$D$45*100</f>
        <v>9.3093093093093096</v>
      </c>
      <c r="T45" s="262">
        <f>$L$45/$D$45*100</f>
        <v>2.1021021021021022</v>
      </c>
      <c r="U45" s="262">
        <f>$M$45/$D$45*100</f>
        <v>2.1021021021021022</v>
      </c>
      <c r="V45" s="262">
        <f>$N$45/$D$45*100</f>
        <v>5.1051051051051051</v>
      </c>
      <c r="W45" s="1087">
        <f>$O$45/$D$45*100</f>
        <v>2.7027027027027026</v>
      </c>
      <c r="X45" s="1580"/>
      <c r="Y45" s="1125" t="s">
        <v>108</v>
      </c>
      <c r="Z45" s="1137">
        <v>11</v>
      </c>
      <c r="AA45" s="1411">
        <f>$Z$45/$D$45*100</f>
        <v>3.303303303303303</v>
      </c>
      <c r="AB45" s="1138">
        <v>61</v>
      </c>
      <c r="AC45" s="1411">
        <f>$AB$45/$D$45*100</f>
        <v>18.318318318318319</v>
      </c>
      <c r="AD45" s="1138">
        <v>19</v>
      </c>
      <c r="AE45" s="1419">
        <f>$AD$45/$D$45*100</f>
        <v>5.7057057057057055</v>
      </c>
      <c r="AF45" s="1183"/>
      <c r="AG45" s="1138"/>
      <c r="AH45" s="1138"/>
      <c r="AI45" s="1138"/>
      <c r="AJ45" s="1138"/>
      <c r="AK45" s="1184" t="str">
        <f>IF($AF$45="","",+$AF$45/$AJ$45*100)</f>
        <v/>
      </c>
      <c r="AL45" s="1184" t="str">
        <f>IF($AG$45="","",+$AG$45/$AJ$45*100)</f>
        <v/>
      </c>
      <c r="AM45" s="1184" t="str">
        <f>IF($AH$45="","",+$AH$45/$AJ$45*100)</f>
        <v/>
      </c>
      <c r="AN45" s="1185" t="str">
        <f>IF($AI$45="","",+$AI$45/$AJ$45*100)</f>
        <v/>
      </c>
      <c r="AO45" s="1186"/>
    </row>
    <row r="46" spans="1:42" s="217" customFormat="1" ht="15.65" thickBot="1">
      <c r="A46" s="1581"/>
      <c r="B46" s="1127" t="s">
        <v>89</v>
      </c>
      <c r="C46" s="1146">
        <v>88</v>
      </c>
      <c r="D46" s="1147">
        <v>83</v>
      </c>
      <c r="E46" s="1148">
        <f>$D$46/$C$46*100</f>
        <v>94.318181818181827</v>
      </c>
      <c r="F46" s="1147">
        <v>18</v>
      </c>
      <c r="G46" s="1150">
        <f>$F$46/$D$46</f>
        <v>0.21686746987951808</v>
      </c>
      <c r="H46" s="1149">
        <v>3</v>
      </c>
      <c r="I46" s="241">
        <f>$D$46-$H$46</f>
        <v>80</v>
      </c>
      <c r="J46" s="1276">
        <v>0</v>
      </c>
      <c r="K46" s="1276">
        <v>1</v>
      </c>
      <c r="L46" s="264">
        <v>0</v>
      </c>
      <c r="M46" s="264">
        <v>0</v>
      </c>
      <c r="N46" s="265">
        <v>2</v>
      </c>
      <c r="O46" s="1254">
        <v>0</v>
      </c>
      <c r="P46" s="1148">
        <f>$H$46/$D$46*100</f>
        <v>3.6144578313253009</v>
      </c>
      <c r="Q46" s="266">
        <f>$I$46/$D$46*100</f>
        <v>96.385542168674704</v>
      </c>
      <c r="R46" s="266">
        <f>$J$46/$D$46*100</f>
        <v>0</v>
      </c>
      <c r="S46" s="266">
        <f>$K$46/$D$46*100</f>
        <v>1.2048192771084338</v>
      </c>
      <c r="T46" s="267">
        <f>$L$46/$D$46*100</f>
        <v>0</v>
      </c>
      <c r="U46" s="267">
        <f>$M$46/$D$46*100</f>
        <v>0</v>
      </c>
      <c r="V46" s="266">
        <f>$N$46/$D$46*100</f>
        <v>2.4096385542168677</v>
      </c>
      <c r="W46" s="1078">
        <f>$O$46/$D$46*100</f>
        <v>0</v>
      </c>
      <c r="X46" s="1581"/>
      <c r="Y46" s="1127" t="s">
        <v>89</v>
      </c>
      <c r="Z46" s="1146">
        <v>0</v>
      </c>
      <c r="AA46" s="1413">
        <f>$Z$46/$D$46*100</f>
        <v>0</v>
      </c>
      <c r="AB46" s="1147">
        <v>5</v>
      </c>
      <c r="AC46" s="1413">
        <f>$AB$46/$D$46*100</f>
        <v>6.024096385542169</v>
      </c>
      <c r="AD46" s="1147">
        <v>1</v>
      </c>
      <c r="AE46" s="1421">
        <f>$AD$46/$D$46*100</f>
        <v>1.2048192771084338</v>
      </c>
      <c r="AF46" s="1194"/>
      <c r="AG46" s="1147"/>
      <c r="AH46" s="1147"/>
      <c r="AI46" s="1147"/>
      <c r="AJ46" s="1147"/>
      <c r="AK46" s="1195" t="str">
        <f>IF($AF$46="","",+$AF$46/$AJ$46*100)</f>
        <v/>
      </c>
      <c r="AL46" s="1195" t="str">
        <f>IF($AG$46="","",+$AG$46/$AJ$46*100)</f>
        <v/>
      </c>
      <c r="AM46" s="1195" t="str">
        <f>IF($AH$46="","",+$AH$46/$AJ$46*100)</f>
        <v/>
      </c>
      <c r="AN46" s="1196" t="str">
        <f>IF($AI$46="","",+$AI$46/$AJ$46*100)</f>
        <v/>
      </c>
      <c r="AO46" s="1197">
        <v>81</v>
      </c>
    </row>
    <row r="47" spans="1:42" ht="15.65" thickBot="1">
      <c r="A47" s="1229" t="s">
        <v>90</v>
      </c>
      <c r="B47" s="1130" t="s">
        <v>90</v>
      </c>
      <c r="C47" s="1166">
        <v>20362</v>
      </c>
      <c r="D47" s="1167">
        <v>19602</v>
      </c>
      <c r="E47" s="1168">
        <f>$D$47/$C$47*100</f>
        <v>96.267557214419014</v>
      </c>
      <c r="F47" s="1170">
        <v>10129</v>
      </c>
      <c r="G47" s="1171">
        <f>$F$47/$D$47</f>
        <v>0.51673298642995613</v>
      </c>
      <c r="H47" s="1169">
        <v>3347</v>
      </c>
      <c r="I47" s="268">
        <f>$D$47-$H$47</f>
        <v>16255</v>
      </c>
      <c r="J47" s="1277" t="s">
        <v>47</v>
      </c>
      <c r="K47" s="1277" t="s">
        <v>47</v>
      </c>
      <c r="L47" s="1277" t="s">
        <v>47</v>
      </c>
      <c r="M47" s="1277" t="s">
        <v>47</v>
      </c>
      <c r="N47" s="1278" t="s">
        <v>47</v>
      </c>
      <c r="O47" s="1279" t="s">
        <v>47</v>
      </c>
      <c r="P47" s="1168">
        <f>$H$47/$D$47*100</f>
        <v>17.074788286909499</v>
      </c>
      <c r="Q47" s="266">
        <f>$I$47/$D$47*100</f>
        <v>82.925211713090491</v>
      </c>
      <c r="R47" s="1281" t="s">
        <v>47</v>
      </c>
      <c r="S47" s="1281" t="s">
        <v>47</v>
      </c>
      <c r="T47" s="1281" t="s">
        <v>47</v>
      </c>
      <c r="U47" s="1281" t="s">
        <v>47</v>
      </c>
      <c r="V47" s="1281" t="s">
        <v>47</v>
      </c>
      <c r="W47" s="1282" t="s">
        <v>47</v>
      </c>
      <c r="X47" s="1229" t="s">
        <v>90</v>
      </c>
      <c r="Y47" s="1130" t="s">
        <v>90</v>
      </c>
      <c r="Z47" s="1218">
        <v>689</v>
      </c>
      <c r="AA47" s="1414">
        <f>$Z$47/$D$47*100</f>
        <v>3.5149474543413941</v>
      </c>
      <c r="AB47" s="1170">
        <v>2316</v>
      </c>
      <c r="AC47" s="1414">
        <f>$AB$47/$D$47*100</f>
        <v>11.815120906029996</v>
      </c>
      <c r="AD47" s="1170">
        <v>1247</v>
      </c>
      <c r="AE47" s="1425">
        <f>$AD$47/$D$47*100</f>
        <v>6.3615957555351503</v>
      </c>
      <c r="AF47" s="1219"/>
      <c r="AG47" s="1220"/>
      <c r="AH47" s="1220"/>
      <c r="AI47" s="1220"/>
      <c r="AJ47" s="1220"/>
      <c r="AK47" s="1221" t="str">
        <f>IF($AF$47="","",+$AF$47/$AJ$47*100)</f>
        <v/>
      </c>
      <c r="AL47" s="1221" t="str">
        <f>IF($AG$47="","",+$AG$47/$AJ$47*100)</f>
        <v/>
      </c>
      <c r="AM47" s="1221" t="str">
        <f>IF($AH$47="","",+$AH$47/$AJ$47*100)</f>
        <v/>
      </c>
      <c r="AN47" s="1222" t="str">
        <f>IF($AI$47="","",+$AI$47/$AJ$47*100)</f>
        <v/>
      </c>
      <c r="AO47" s="173">
        <v>17371</v>
      </c>
      <c r="AP47" s="240"/>
    </row>
    <row r="48" spans="1:42" ht="15.65" thickBot="1">
      <c r="A48" s="1098" t="s">
        <v>92</v>
      </c>
      <c r="B48" s="1131" t="s">
        <v>92</v>
      </c>
      <c r="C48" s="1172">
        <v>6896</v>
      </c>
      <c r="D48" s="1173">
        <v>6719</v>
      </c>
      <c r="E48" s="1174">
        <f>$D$48/$C$48*100</f>
        <v>97.433294663573093</v>
      </c>
      <c r="F48" s="1176">
        <v>3616</v>
      </c>
      <c r="G48" s="1177">
        <f>$F$48/$D$48</f>
        <v>0.53817532370888521</v>
      </c>
      <c r="H48" s="1175">
        <v>1114</v>
      </c>
      <c r="I48" s="269">
        <f>$D$48-$H$48</f>
        <v>5605</v>
      </c>
      <c r="J48" s="270">
        <v>310</v>
      </c>
      <c r="K48" s="270">
        <v>332</v>
      </c>
      <c r="L48" s="271">
        <v>118</v>
      </c>
      <c r="M48" s="271">
        <v>131</v>
      </c>
      <c r="N48" s="272">
        <v>168</v>
      </c>
      <c r="O48" s="273">
        <v>55</v>
      </c>
      <c r="P48" s="1174">
        <f>$H$48/$D$48*100</f>
        <v>16.579848191695191</v>
      </c>
      <c r="Q48" s="274">
        <f>$I$48/$D$48*100</f>
        <v>83.420151808304809</v>
      </c>
      <c r="R48" s="274">
        <f>$J$48/$D$48*100</f>
        <v>4.6137818127697567</v>
      </c>
      <c r="S48" s="274">
        <f>$K$48/$D$48*100</f>
        <v>4.9412114898050312</v>
      </c>
      <c r="T48" s="274">
        <f>$L$48/$D$48*100</f>
        <v>1.7562137222801013</v>
      </c>
      <c r="U48" s="274">
        <f>$M$48/$D$48*100</f>
        <v>1.9496948950736714</v>
      </c>
      <c r="V48" s="274">
        <f>$N$48/$D$48*100</f>
        <v>2.5003720791784492</v>
      </c>
      <c r="W48" s="1088">
        <f>$O$48/$D$48*100</f>
        <v>0.81857419258818276</v>
      </c>
      <c r="X48" s="1098" t="s">
        <v>92</v>
      </c>
      <c r="Y48" s="1131" t="s">
        <v>92</v>
      </c>
      <c r="Z48" s="1223">
        <v>215</v>
      </c>
      <c r="AA48" s="1417">
        <f>$Z$48/$D$48*100</f>
        <v>3.1998809346628967</v>
      </c>
      <c r="AB48" s="1176">
        <v>854</v>
      </c>
      <c r="AC48" s="1417">
        <f>$AB$48/$D$48*100</f>
        <v>12.710224735823783</v>
      </c>
      <c r="AD48" s="1176">
        <v>1</v>
      </c>
      <c r="AE48" s="1426">
        <f>$AD$48/$D$48*100</f>
        <v>1.4883167137966958E-2</v>
      </c>
      <c r="AF48" s="1224"/>
      <c r="AG48" s="1225"/>
      <c r="AH48" s="1225"/>
      <c r="AI48" s="1225"/>
      <c r="AJ48" s="1225"/>
      <c r="AK48" s="1226" t="str">
        <f>IF($AF$48="","",+$AF$48/$AJ$48*100)</f>
        <v/>
      </c>
      <c r="AL48" s="1226" t="str">
        <f>IF($AG$48="","",+$AG$48/$AJ$48*100)</f>
        <v/>
      </c>
      <c r="AM48" s="1226" t="str">
        <f>IF($AH$48="","",+$AH$48/$AJ$48*100)</f>
        <v/>
      </c>
      <c r="AN48" s="1227" t="str">
        <f>IF($AI$48="","",+$AI$48/$AJ$48*100)</f>
        <v/>
      </c>
      <c r="AO48" s="1228"/>
      <c r="AP48" s="240"/>
    </row>
    <row r="49" spans="1:41" s="1315" customFormat="1" ht="16.3" thickTop="1" thickBot="1">
      <c r="A49" s="1597" t="s">
        <v>109</v>
      </c>
      <c r="B49" s="1598"/>
      <c r="C49" s="1296">
        <v>70193</v>
      </c>
      <c r="D49" s="1297">
        <v>66192</v>
      </c>
      <c r="E49" s="1298">
        <v>94.300001424643483</v>
      </c>
      <c r="F49" s="1297">
        <v>32556</v>
      </c>
      <c r="G49" s="1150">
        <v>0.49184191443074693</v>
      </c>
      <c r="H49" s="1299">
        <v>10157</v>
      </c>
      <c r="I49" s="1302">
        <v>56035</v>
      </c>
      <c r="J49" s="1303">
        <v>1614</v>
      </c>
      <c r="K49" s="1304">
        <v>2146</v>
      </c>
      <c r="L49" s="1304">
        <v>738</v>
      </c>
      <c r="M49" s="1304">
        <v>691</v>
      </c>
      <c r="N49" s="1305">
        <v>1062</v>
      </c>
      <c r="O49" s="1303">
        <v>295</v>
      </c>
      <c r="P49" s="1300">
        <v>15.344754653130288</v>
      </c>
      <c r="Q49" s="1306">
        <v>84.655245346869705</v>
      </c>
      <c r="R49" s="1306">
        <v>3.5849936696208435</v>
      </c>
      <c r="S49" s="1307">
        <v>4.7666644454809974</v>
      </c>
      <c r="T49" s="1307">
        <v>1.6392350236556275</v>
      </c>
      <c r="U49" s="1307">
        <v>1.5348392972168545</v>
      </c>
      <c r="V49" s="1306">
        <v>2.3588991803824881</v>
      </c>
      <c r="W49" s="1308">
        <v>0.65524977232846893</v>
      </c>
      <c r="X49" s="1597" t="s">
        <v>109</v>
      </c>
      <c r="Y49" s="1598"/>
      <c r="Z49" s="1309">
        <v>2421</v>
      </c>
      <c r="AA49" s="1301">
        <v>3.6575416968817982</v>
      </c>
      <c r="AB49" s="1310">
        <v>8541</v>
      </c>
      <c r="AC49" s="1301">
        <v>12.903372008701957</v>
      </c>
      <c r="AD49" s="1310">
        <v>3578</v>
      </c>
      <c r="AE49" s="1427">
        <v>5.405487067923616</v>
      </c>
      <c r="AF49" s="1311">
        <v>664</v>
      </c>
      <c r="AG49" s="1310">
        <v>3168</v>
      </c>
      <c r="AH49" s="1310">
        <v>1104</v>
      </c>
      <c r="AI49" s="1310">
        <v>86</v>
      </c>
      <c r="AJ49" s="1310">
        <v>5022</v>
      </c>
      <c r="AK49" s="1312">
        <v>13.221823974512144</v>
      </c>
      <c r="AL49" s="1312">
        <v>63.082437275985662</v>
      </c>
      <c r="AM49" s="1312">
        <v>21.983273596176822</v>
      </c>
      <c r="AN49" s="1313">
        <v>1.7124651533253685</v>
      </c>
      <c r="AO49" s="1314">
        <v>20750</v>
      </c>
    </row>
  </sheetData>
  <mergeCells count="38">
    <mergeCell ref="A12:A15"/>
    <mergeCell ref="X12:X15"/>
    <mergeCell ref="A16:A22"/>
    <mergeCell ref="X16:X22"/>
    <mergeCell ref="A49:B49"/>
    <mergeCell ref="X49:Y49"/>
    <mergeCell ref="A23:A25"/>
    <mergeCell ref="X23:X25"/>
    <mergeCell ref="A26:A34"/>
    <mergeCell ref="X26:X34"/>
    <mergeCell ref="A35:A46"/>
    <mergeCell ref="X35:X46"/>
    <mergeCell ref="A6:A11"/>
    <mergeCell ref="X6:X11"/>
    <mergeCell ref="C3:C4"/>
    <mergeCell ref="D3:D4"/>
    <mergeCell ref="E3:E4"/>
    <mergeCell ref="F3:F4"/>
    <mergeCell ref="G3:G4"/>
    <mergeCell ref="H3:H4"/>
    <mergeCell ref="J3:O4"/>
    <mergeCell ref="P3:P4"/>
    <mergeCell ref="Q3:Q4"/>
    <mergeCell ref="R3:W4"/>
    <mergeCell ref="AN1:AO1"/>
    <mergeCell ref="AN2:AO2"/>
    <mergeCell ref="A3:A5"/>
    <mergeCell ref="B3:B5"/>
    <mergeCell ref="I3:I4"/>
    <mergeCell ref="X3:X5"/>
    <mergeCell ref="Z3:Z4"/>
    <mergeCell ref="AB3:AB4"/>
    <mergeCell ref="AD3:AD4"/>
    <mergeCell ref="AO3:AO5"/>
    <mergeCell ref="AF4:AJ4"/>
    <mergeCell ref="AK4:AN4"/>
    <mergeCell ref="U1:W1"/>
    <mergeCell ref="V2:W2"/>
  </mergeCells>
  <phoneticPr fontId="5"/>
  <dataValidations disablePrompts="1" count="1">
    <dataValidation type="whole" operator="greaterThanOrEqual" allowBlank="1" showInputMessage="1" showErrorMessage="1" error="正の整数で入力してください。" sqref="AO16">
      <formula1>0</formula1>
    </dataValidation>
  </dataValidations>
  <printOptions horizontalCentered="1"/>
  <pageMargins left="0.35433070866141736" right="0.35433070866141736" top="0.35433070866141736" bottom="0.11811023622047245" header="0.31496062992125984" footer="0.31496062992125984"/>
  <pageSetup paperSize="8" fitToWidth="0" orientation="landscape" horizontalDpi="1200" verticalDpi="1200" r:id="rId1"/>
  <colBreaks count="1" manualBreakCount="1">
    <brk id="23" max="48" man="1"/>
  </colBreaks>
  <ignoredErrors>
    <ignoredError sqref="I6:I48 Q6:V4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2"/>
  <sheetViews>
    <sheetView view="pageBreakPreview" zoomScale="90" zoomScaleNormal="85" zoomScaleSheetLayoutView="90" workbookViewId="0"/>
  </sheetViews>
  <sheetFormatPr defaultColWidth="13.375" defaultRowHeight="12.25"/>
  <cols>
    <col min="1" max="1" width="4.125" style="429" customWidth="1"/>
    <col min="2" max="2" width="7.75" style="922" customWidth="1"/>
    <col min="3" max="3" width="10.625" style="924" bestFit="1" customWidth="1"/>
    <col min="4" max="4" width="4.625" style="923" customWidth="1"/>
    <col min="5" max="5" width="21.875" style="429" customWidth="1"/>
    <col min="6" max="6" width="8.375" style="710" customWidth="1"/>
    <col min="7" max="8" width="6.25" style="710" customWidth="1"/>
    <col min="9" max="13" width="6.25" style="429" customWidth="1"/>
    <col min="14" max="14" width="4.75" style="923" customWidth="1"/>
    <col min="15" max="15" width="16.875" style="710" customWidth="1"/>
    <col min="16" max="16" width="8.375" style="429" customWidth="1"/>
    <col min="17" max="18" width="5.25" style="429" customWidth="1"/>
    <col min="19" max="23" width="6.25" style="429" customWidth="1"/>
    <col min="24" max="24" width="4.875" style="923" customWidth="1"/>
    <col min="25" max="25" width="23.125" style="429" customWidth="1"/>
    <col min="26" max="26" width="8.375" style="429" customWidth="1"/>
    <col min="27" max="28" width="5.25" style="429" customWidth="1"/>
    <col min="29" max="29" width="5.5" style="429" customWidth="1"/>
    <col min="30" max="33" width="6.25" style="429" customWidth="1"/>
    <col min="34" max="34" width="7.75" style="922" customWidth="1"/>
    <col min="35" max="35" width="11.75" style="924" customWidth="1"/>
    <col min="36" max="36" width="6.25" style="923" bestFit="1" customWidth="1"/>
    <col min="37" max="37" width="21.875" style="429" customWidth="1"/>
    <col min="38" max="38" width="10.25" style="429" bestFit="1" customWidth="1"/>
    <col min="39" max="40" width="6.5" style="429" bestFit="1" customWidth="1"/>
    <col min="41" max="41" width="7.25" style="429" customWidth="1"/>
    <col min="42" max="42" width="7.375" style="429" customWidth="1"/>
    <col min="43" max="43" width="7.5" style="429" customWidth="1"/>
    <col min="44" max="44" width="7.125" style="429" customWidth="1"/>
    <col min="45" max="45" width="7.875" style="429" customWidth="1"/>
    <col min="46" max="46" width="6.5" style="923" customWidth="1"/>
    <col min="47" max="47" width="23.625" style="429" customWidth="1"/>
    <col min="48" max="48" width="10.25" style="429" bestFit="1" customWidth="1"/>
    <col min="49" max="50" width="6.5" style="429" bestFit="1" customWidth="1"/>
    <col min="51" max="53" width="8" style="429" customWidth="1"/>
    <col min="54" max="54" width="7.5" style="429" customWidth="1"/>
    <col min="55" max="55" width="8" style="429" customWidth="1"/>
    <col min="56" max="56" width="6.25" style="923" bestFit="1" customWidth="1"/>
    <col min="57" max="60" width="8.75" style="710" bestFit="1" customWidth="1"/>
    <col min="61" max="61" width="7.5" style="710" customWidth="1"/>
    <col min="62" max="62" width="3.375" style="429" customWidth="1"/>
    <col min="63" max="63" width="1.875" style="429" customWidth="1"/>
    <col min="64" max="68" width="9.625" style="429" customWidth="1"/>
    <col min="69" max="69" width="9.75" style="429" customWidth="1"/>
    <col min="70" max="70" width="11.25" style="429" customWidth="1"/>
    <col min="71" max="71" width="10.875" style="429" customWidth="1"/>
    <col min="72" max="73" width="8.375" style="429" customWidth="1"/>
    <col min="74" max="74" width="12.5" style="429" customWidth="1"/>
    <col min="75" max="75" width="10.875" style="429" customWidth="1"/>
    <col min="76" max="78" width="13.375" style="429"/>
    <col min="79" max="79" width="13.5" style="429" customWidth="1"/>
    <col min="80" max="16384" width="13.375" style="429"/>
  </cols>
  <sheetData>
    <row r="1" spans="1:61" ht="31.95" customHeight="1" thickBot="1">
      <c r="A1" s="423"/>
      <c r="B1" s="1599" t="s">
        <v>181</v>
      </c>
      <c r="C1" s="1599"/>
      <c r="D1" s="1599"/>
      <c r="E1" s="1599"/>
      <c r="F1" s="1599"/>
      <c r="G1" s="1599"/>
      <c r="H1" s="1599"/>
      <c r="I1" s="1599"/>
      <c r="J1" s="1599"/>
      <c r="K1" s="1599"/>
      <c r="L1" s="1599"/>
      <c r="M1" s="1599"/>
      <c r="N1" s="1599"/>
      <c r="O1" s="1599"/>
      <c r="P1" s="1599"/>
      <c r="Q1" s="1599"/>
      <c r="R1" s="1599"/>
      <c r="S1" s="1599"/>
      <c r="T1" s="424"/>
      <c r="U1" s="424"/>
      <c r="V1" s="424"/>
      <c r="W1" s="424"/>
      <c r="X1" s="425"/>
      <c r="Y1" s="424"/>
      <c r="Z1" s="424"/>
      <c r="AA1" s="424"/>
      <c r="AB1" s="424"/>
      <c r="AC1" s="424"/>
      <c r="AD1" s="1600" t="s">
        <v>350</v>
      </c>
      <c r="AE1" s="1601"/>
      <c r="AF1" s="1601"/>
      <c r="AG1" s="1601"/>
      <c r="AH1" s="1599" t="s">
        <v>181</v>
      </c>
      <c r="AI1" s="1599"/>
      <c r="AJ1" s="1599"/>
      <c r="AK1" s="1599"/>
      <c r="AL1" s="1599"/>
      <c r="AM1" s="1599"/>
      <c r="AN1" s="1599"/>
      <c r="AO1" s="1599"/>
      <c r="AP1" s="1599"/>
      <c r="AQ1" s="1599"/>
      <c r="AR1" s="1599"/>
      <c r="AS1" s="1599"/>
      <c r="AT1" s="1599"/>
      <c r="AU1" s="1599"/>
      <c r="AV1" s="1599"/>
      <c r="AW1" s="426"/>
      <c r="AX1" s="426"/>
      <c r="AY1" s="426"/>
      <c r="AZ1" s="426"/>
      <c r="BA1" s="426"/>
      <c r="BB1" s="426"/>
      <c r="BC1" s="426"/>
      <c r="BD1" s="427"/>
      <c r="BE1" s="428"/>
      <c r="BF1" s="1600" t="s">
        <v>349</v>
      </c>
      <c r="BG1" s="1601"/>
      <c r="BH1" s="1601"/>
      <c r="BI1" s="1601"/>
    </row>
    <row r="2" spans="1:61" s="433" customFormat="1" ht="21.25" customHeight="1">
      <c r="A2" s="430"/>
      <c r="B2" s="1602" t="s">
        <v>182</v>
      </c>
      <c r="C2" s="431"/>
      <c r="D2" s="1605" t="s">
        <v>183</v>
      </c>
      <c r="E2" s="1606"/>
      <c r="F2" s="1606"/>
      <c r="G2" s="1606"/>
      <c r="H2" s="1606"/>
      <c r="I2" s="1606"/>
      <c r="J2" s="1606"/>
      <c r="K2" s="1606"/>
      <c r="L2" s="1606"/>
      <c r="M2" s="1607"/>
      <c r="N2" s="1608" t="s">
        <v>184</v>
      </c>
      <c r="O2" s="1608"/>
      <c r="P2" s="1608"/>
      <c r="Q2" s="1608"/>
      <c r="R2" s="1608"/>
      <c r="S2" s="1608"/>
      <c r="T2" s="1608"/>
      <c r="U2" s="1608"/>
      <c r="V2" s="1608"/>
      <c r="W2" s="1608"/>
      <c r="X2" s="1609" t="s">
        <v>185</v>
      </c>
      <c r="Y2" s="1608"/>
      <c r="Z2" s="1608"/>
      <c r="AA2" s="1608"/>
      <c r="AB2" s="1608"/>
      <c r="AC2" s="1608"/>
      <c r="AD2" s="1608"/>
      <c r="AE2" s="1608"/>
      <c r="AF2" s="1608"/>
      <c r="AG2" s="1610"/>
      <c r="AH2" s="1611" t="s">
        <v>182</v>
      </c>
      <c r="AI2" s="432"/>
      <c r="AJ2" s="1614" t="s">
        <v>186</v>
      </c>
      <c r="AK2" s="1615"/>
      <c r="AL2" s="1615"/>
      <c r="AM2" s="1615"/>
      <c r="AN2" s="1615"/>
      <c r="AO2" s="1615"/>
      <c r="AP2" s="1615"/>
      <c r="AQ2" s="1615"/>
      <c r="AR2" s="1615"/>
      <c r="AS2" s="1616"/>
      <c r="AT2" s="1617" t="s">
        <v>187</v>
      </c>
      <c r="AU2" s="1618"/>
      <c r="AV2" s="1618"/>
      <c r="AW2" s="1618"/>
      <c r="AX2" s="1618"/>
      <c r="AY2" s="1618"/>
      <c r="AZ2" s="1618"/>
      <c r="BA2" s="1618"/>
      <c r="BB2" s="1618"/>
      <c r="BC2" s="1619"/>
      <c r="BD2" s="1620" t="s">
        <v>188</v>
      </c>
      <c r="BE2" s="1621"/>
      <c r="BF2" s="1621"/>
      <c r="BG2" s="1621"/>
      <c r="BH2" s="1621"/>
      <c r="BI2" s="1622"/>
    </row>
    <row r="3" spans="1:61" s="433" customFormat="1" ht="39.75" customHeight="1">
      <c r="A3" s="430"/>
      <c r="B3" s="1603"/>
      <c r="C3" s="434" t="s">
        <v>7</v>
      </c>
      <c r="D3" s="1623" t="s">
        <v>189</v>
      </c>
      <c r="E3" s="1625" t="s">
        <v>112</v>
      </c>
      <c r="F3" s="1627" t="s">
        <v>313</v>
      </c>
      <c r="G3" s="1338" t="s">
        <v>190</v>
      </c>
      <c r="H3" s="1338" t="s">
        <v>191</v>
      </c>
      <c r="I3" s="1477" t="s">
        <v>192</v>
      </c>
      <c r="J3" s="1473" t="s">
        <v>193</v>
      </c>
      <c r="K3" s="1474" t="s">
        <v>194</v>
      </c>
      <c r="L3" s="1473" t="s">
        <v>195</v>
      </c>
      <c r="M3" s="1476" t="s">
        <v>196</v>
      </c>
      <c r="N3" s="1629" t="s">
        <v>189</v>
      </c>
      <c r="O3" s="1631" t="s">
        <v>112</v>
      </c>
      <c r="P3" s="1627" t="s">
        <v>313</v>
      </c>
      <c r="Q3" s="1338" t="s">
        <v>190</v>
      </c>
      <c r="R3" s="1338" t="s">
        <v>191</v>
      </c>
      <c r="S3" s="1477" t="s">
        <v>192</v>
      </c>
      <c r="T3" s="1473" t="s">
        <v>193</v>
      </c>
      <c r="U3" s="1474" t="s">
        <v>194</v>
      </c>
      <c r="V3" s="1473" t="s">
        <v>195</v>
      </c>
      <c r="W3" s="1475" t="s">
        <v>196</v>
      </c>
      <c r="X3" s="1623" t="s">
        <v>189</v>
      </c>
      <c r="Y3" s="1625" t="s">
        <v>112</v>
      </c>
      <c r="Z3" s="1627" t="s">
        <v>313</v>
      </c>
      <c r="AA3" s="1338" t="s">
        <v>190</v>
      </c>
      <c r="AB3" s="1338" t="s">
        <v>191</v>
      </c>
      <c r="AC3" s="1477" t="s">
        <v>192</v>
      </c>
      <c r="AD3" s="1473" t="s">
        <v>193</v>
      </c>
      <c r="AE3" s="1474" t="s">
        <v>194</v>
      </c>
      <c r="AF3" s="1473" t="s">
        <v>195</v>
      </c>
      <c r="AG3" s="1476" t="s">
        <v>196</v>
      </c>
      <c r="AH3" s="1612"/>
      <c r="AI3" s="435" t="s">
        <v>7</v>
      </c>
      <c r="AJ3" s="1657" t="s">
        <v>189</v>
      </c>
      <c r="AK3" s="1625" t="s">
        <v>112</v>
      </c>
      <c r="AL3" s="1627" t="s">
        <v>313</v>
      </c>
      <c r="AM3" s="1478" t="s">
        <v>190</v>
      </c>
      <c r="AN3" s="1478" t="s">
        <v>191</v>
      </c>
      <c r="AO3" s="1477" t="s">
        <v>192</v>
      </c>
      <c r="AP3" s="1473" t="s">
        <v>193</v>
      </c>
      <c r="AQ3" s="1474" t="s">
        <v>194</v>
      </c>
      <c r="AR3" s="1473" t="s">
        <v>195</v>
      </c>
      <c r="AS3" s="1476" t="s">
        <v>196</v>
      </c>
      <c r="AT3" s="1657" t="s">
        <v>189</v>
      </c>
      <c r="AU3" s="1625" t="s">
        <v>112</v>
      </c>
      <c r="AV3" s="1627" t="s">
        <v>313</v>
      </c>
      <c r="AW3" s="1478" t="s">
        <v>190</v>
      </c>
      <c r="AX3" s="1478" t="s">
        <v>191</v>
      </c>
      <c r="AY3" s="1477" t="s">
        <v>192</v>
      </c>
      <c r="AZ3" s="1473" t="s">
        <v>318</v>
      </c>
      <c r="BA3" s="1474" t="s">
        <v>194</v>
      </c>
      <c r="BB3" s="1473" t="s">
        <v>195</v>
      </c>
      <c r="BC3" s="1476" t="s">
        <v>196</v>
      </c>
      <c r="BD3" s="1623" t="s">
        <v>189</v>
      </c>
      <c r="BE3" s="1649" t="s">
        <v>197</v>
      </c>
      <c r="BF3" s="1651" t="s">
        <v>198</v>
      </c>
      <c r="BG3" s="1651" t="s">
        <v>199</v>
      </c>
      <c r="BH3" s="1653" t="s">
        <v>200</v>
      </c>
      <c r="BI3" s="1647" t="s">
        <v>201</v>
      </c>
    </row>
    <row r="4" spans="1:61" s="1347" customFormat="1" ht="26.5" customHeight="1" thickBot="1">
      <c r="A4" s="1339"/>
      <c r="B4" s="1604"/>
      <c r="C4" s="1340"/>
      <c r="D4" s="1624"/>
      <c r="E4" s="1626"/>
      <c r="F4" s="1628"/>
      <c r="G4" s="1341" t="s">
        <v>202</v>
      </c>
      <c r="H4" s="1341" t="s">
        <v>203</v>
      </c>
      <c r="I4" s="1342" t="s">
        <v>314</v>
      </c>
      <c r="J4" s="436" t="s">
        <v>204</v>
      </c>
      <c r="K4" s="1343" t="s">
        <v>315</v>
      </c>
      <c r="L4" s="436" t="s">
        <v>205</v>
      </c>
      <c r="M4" s="1344" t="s">
        <v>206</v>
      </c>
      <c r="N4" s="1630"/>
      <c r="O4" s="1632"/>
      <c r="P4" s="1628"/>
      <c r="Q4" s="1341" t="s">
        <v>202</v>
      </c>
      <c r="R4" s="1341" t="s">
        <v>203</v>
      </c>
      <c r="S4" s="1342" t="s">
        <v>316</v>
      </c>
      <c r="T4" s="436" t="s">
        <v>204</v>
      </c>
      <c r="U4" s="1343" t="s">
        <v>317</v>
      </c>
      <c r="V4" s="436" t="s">
        <v>205</v>
      </c>
      <c r="W4" s="1345" t="s">
        <v>206</v>
      </c>
      <c r="X4" s="1624"/>
      <c r="Y4" s="1626"/>
      <c r="Z4" s="1628"/>
      <c r="AA4" s="1341" t="s">
        <v>207</v>
      </c>
      <c r="AB4" s="1341" t="s">
        <v>203</v>
      </c>
      <c r="AC4" s="1342" t="s">
        <v>316</v>
      </c>
      <c r="AD4" s="436" t="s">
        <v>204</v>
      </c>
      <c r="AE4" s="1343" t="s">
        <v>317</v>
      </c>
      <c r="AF4" s="436" t="s">
        <v>205</v>
      </c>
      <c r="AG4" s="1344" t="s">
        <v>206</v>
      </c>
      <c r="AH4" s="1613"/>
      <c r="AI4" s="1346"/>
      <c r="AJ4" s="1624"/>
      <c r="AK4" s="1626"/>
      <c r="AL4" s="1628"/>
      <c r="AM4" s="1341" t="s">
        <v>207</v>
      </c>
      <c r="AN4" s="1341" t="s">
        <v>203</v>
      </c>
      <c r="AO4" s="1342" t="s">
        <v>314</v>
      </c>
      <c r="AP4" s="436" t="s">
        <v>204</v>
      </c>
      <c r="AQ4" s="1343" t="s">
        <v>315</v>
      </c>
      <c r="AR4" s="436" t="s">
        <v>205</v>
      </c>
      <c r="AS4" s="1344" t="s">
        <v>206</v>
      </c>
      <c r="AT4" s="1624"/>
      <c r="AU4" s="1626"/>
      <c r="AV4" s="1628"/>
      <c r="AW4" s="1341" t="s">
        <v>207</v>
      </c>
      <c r="AX4" s="1341" t="s">
        <v>203</v>
      </c>
      <c r="AY4" s="1342" t="s">
        <v>319</v>
      </c>
      <c r="AZ4" s="436" t="s">
        <v>320</v>
      </c>
      <c r="BA4" s="1343" t="s">
        <v>321</v>
      </c>
      <c r="BB4" s="436" t="s">
        <v>20</v>
      </c>
      <c r="BC4" s="1345" t="s">
        <v>322</v>
      </c>
      <c r="BD4" s="1624"/>
      <c r="BE4" s="1650"/>
      <c r="BF4" s="1652"/>
      <c r="BG4" s="1652"/>
      <c r="BH4" s="1654"/>
      <c r="BI4" s="1648"/>
    </row>
    <row r="5" spans="1:61" ht="21.75">
      <c r="B5" s="1638" t="s">
        <v>208</v>
      </c>
      <c r="C5" s="1635" t="s">
        <v>39</v>
      </c>
      <c r="D5" s="925"/>
      <c r="E5" s="437"/>
      <c r="F5" s="665"/>
      <c r="G5" s="439"/>
      <c r="H5" s="439"/>
      <c r="I5" s="440"/>
      <c r="J5" s="441"/>
      <c r="K5" s="442"/>
      <c r="L5" s="441"/>
      <c r="M5" s="443"/>
      <c r="N5" s="925"/>
      <c r="O5" s="444"/>
      <c r="P5" s="438"/>
      <c r="Q5" s="438"/>
      <c r="R5" s="438"/>
      <c r="S5" s="445"/>
      <c r="T5" s="446"/>
      <c r="U5" s="447"/>
      <c r="V5" s="446"/>
      <c r="W5" s="448"/>
      <c r="X5" s="925"/>
      <c r="Y5" s="449"/>
      <c r="Z5" s="450"/>
      <c r="AA5" s="450"/>
      <c r="AB5" s="450"/>
      <c r="AC5" s="445"/>
      <c r="AD5" s="451"/>
      <c r="AE5" s="452"/>
      <c r="AF5" s="453"/>
      <c r="AG5" s="454"/>
      <c r="AH5" s="1638" t="s">
        <v>208</v>
      </c>
      <c r="AI5" s="1655" t="s">
        <v>39</v>
      </c>
      <c r="AJ5" s="925"/>
      <c r="AK5" s="455"/>
      <c r="AL5" s="456"/>
      <c r="AM5" s="457"/>
      <c r="AN5" s="457"/>
      <c r="AO5" s="458"/>
      <c r="AP5" s="457"/>
      <c r="AQ5" s="459"/>
      <c r="AR5" s="457"/>
      <c r="AS5" s="454"/>
      <c r="AT5" s="925"/>
      <c r="AU5" s="1348" t="s">
        <v>209</v>
      </c>
      <c r="AV5" s="1349" t="s">
        <v>210</v>
      </c>
      <c r="AW5" s="1350" t="s">
        <v>47</v>
      </c>
      <c r="AX5" s="1351">
        <v>161</v>
      </c>
      <c r="AY5" s="1352" t="s">
        <v>47</v>
      </c>
      <c r="AZ5" s="1353" t="s">
        <v>47</v>
      </c>
      <c r="BA5" s="1354" t="s">
        <v>47</v>
      </c>
      <c r="BB5" s="1353" t="s">
        <v>47</v>
      </c>
      <c r="BC5" s="1355" t="s">
        <v>47</v>
      </c>
      <c r="BD5" s="925"/>
      <c r="BE5" s="1400"/>
      <c r="BF5" s="1401"/>
      <c r="BG5" s="1401"/>
      <c r="BH5" s="1402"/>
      <c r="BI5" s="1403"/>
    </row>
    <row r="6" spans="1:61" ht="21.75">
      <c r="B6" s="1639"/>
      <c r="C6" s="1636"/>
      <c r="D6" s="926" t="s">
        <v>303</v>
      </c>
      <c r="E6" s="464"/>
      <c r="F6" s="961"/>
      <c r="G6" s="466"/>
      <c r="H6" s="466"/>
      <c r="I6" s="467"/>
      <c r="J6" s="468"/>
      <c r="K6" s="469"/>
      <c r="L6" s="468"/>
      <c r="M6" s="470"/>
      <c r="N6" s="926" t="s">
        <v>304</v>
      </c>
      <c r="O6" s="471"/>
      <c r="P6" s="465"/>
      <c r="Q6" s="465"/>
      <c r="R6" s="465"/>
      <c r="S6" s="472"/>
      <c r="T6" s="473"/>
      <c r="U6" s="474"/>
      <c r="V6" s="473"/>
      <c r="W6" s="475"/>
      <c r="X6" s="926" t="s">
        <v>305</v>
      </c>
      <c r="Y6" s="476"/>
      <c r="Z6" s="477"/>
      <c r="AA6" s="477"/>
      <c r="AB6" s="477"/>
      <c r="AC6" s="472"/>
      <c r="AD6" s="478"/>
      <c r="AE6" s="472"/>
      <c r="AF6" s="479"/>
      <c r="AG6" s="480"/>
      <c r="AH6" s="1639"/>
      <c r="AI6" s="1642"/>
      <c r="AJ6" s="926" t="s">
        <v>304</v>
      </c>
      <c r="AK6" s="481"/>
      <c r="AL6" s="482"/>
      <c r="AM6" s="483"/>
      <c r="AN6" s="483"/>
      <c r="AO6" s="484"/>
      <c r="AP6" s="483"/>
      <c r="AQ6" s="485"/>
      <c r="AR6" s="483"/>
      <c r="AS6" s="480"/>
      <c r="AT6" s="926" t="s">
        <v>306</v>
      </c>
      <c r="AU6" s="1356" t="s">
        <v>212</v>
      </c>
      <c r="AV6" s="1357" t="s">
        <v>213</v>
      </c>
      <c r="AW6" s="1358" t="s">
        <v>47</v>
      </c>
      <c r="AX6" s="1359">
        <v>1175</v>
      </c>
      <c r="AY6" s="1360" t="s">
        <v>47</v>
      </c>
      <c r="AZ6" s="1361">
        <v>63</v>
      </c>
      <c r="BA6" s="1362">
        <f t="shared" ref="BA6:BA52" si="0">IF(AZ6="","",AZ6/AX6*100)</f>
        <v>5.3617021276595747</v>
      </c>
      <c r="BB6" s="1361">
        <v>163</v>
      </c>
      <c r="BC6" s="1363">
        <f t="shared" ref="BC6:BC52" si="1">IF(BB6="","",BB6/AX6)</f>
        <v>0.13872340425531915</v>
      </c>
      <c r="BD6" s="1044" t="s">
        <v>211</v>
      </c>
      <c r="BE6" s="1404"/>
      <c r="BF6" s="1404"/>
      <c r="BG6" s="1404"/>
      <c r="BH6" s="1404"/>
      <c r="BI6" s="1405">
        <v>1175</v>
      </c>
    </row>
    <row r="7" spans="1:61" ht="19.2" customHeight="1">
      <c r="B7" s="1639"/>
      <c r="C7" s="1637"/>
      <c r="D7" s="927"/>
      <c r="E7" s="464"/>
      <c r="F7" s="961"/>
      <c r="G7" s="466"/>
      <c r="H7" s="466"/>
      <c r="I7" s="467"/>
      <c r="J7" s="468"/>
      <c r="K7" s="469"/>
      <c r="L7" s="468"/>
      <c r="M7" s="470"/>
      <c r="N7" s="927"/>
      <c r="O7" s="471"/>
      <c r="P7" s="465"/>
      <c r="Q7" s="465"/>
      <c r="R7" s="465"/>
      <c r="S7" s="472"/>
      <c r="T7" s="473"/>
      <c r="U7" s="474"/>
      <c r="V7" s="473"/>
      <c r="W7" s="475"/>
      <c r="X7" s="927"/>
      <c r="Y7" s="486"/>
      <c r="Z7" s="487"/>
      <c r="AA7" s="487"/>
      <c r="AB7" s="487"/>
      <c r="AC7" s="488"/>
      <c r="AD7" s="489"/>
      <c r="AE7" s="490"/>
      <c r="AF7" s="479"/>
      <c r="AG7" s="480"/>
      <c r="AH7" s="1639"/>
      <c r="AI7" s="1656"/>
      <c r="AJ7" s="927"/>
      <c r="AK7" s="481"/>
      <c r="AL7" s="482"/>
      <c r="AM7" s="483"/>
      <c r="AN7" s="483"/>
      <c r="AO7" s="484"/>
      <c r="AP7" s="483"/>
      <c r="AQ7" s="485"/>
      <c r="AR7" s="483"/>
      <c r="AS7" s="480"/>
      <c r="AT7" s="927"/>
      <c r="AU7" s="1364" t="s">
        <v>214</v>
      </c>
      <c r="AV7" s="1365" t="s">
        <v>210</v>
      </c>
      <c r="AW7" s="1366" t="s">
        <v>47</v>
      </c>
      <c r="AX7" s="1367">
        <v>52</v>
      </c>
      <c r="AY7" s="1368" t="s">
        <v>47</v>
      </c>
      <c r="AZ7" s="1369" t="s">
        <v>47</v>
      </c>
      <c r="BA7" s="1370" t="s">
        <v>47</v>
      </c>
      <c r="BB7" s="1369" t="s">
        <v>47</v>
      </c>
      <c r="BC7" s="1371" t="s">
        <v>47</v>
      </c>
      <c r="BD7" s="927"/>
      <c r="BE7" s="1406"/>
      <c r="BF7" s="1407"/>
      <c r="BG7" s="1407"/>
      <c r="BH7" s="1408"/>
      <c r="BI7" s="1409"/>
    </row>
    <row r="8" spans="1:61" ht="12.9">
      <c r="B8" s="1639"/>
      <c r="C8" s="492" t="s">
        <v>41</v>
      </c>
      <c r="D8" s="493" t="s">
        <v>162</v>
      </c>
      <c r="E8" s="494"/>
      <c r="F8" s="495"/>
      <c r="G8" s="496"/>
      <c r="H8" s="496"/>
      <c r="I8" s="497"/>
      <c r="J8" s="498"/>
      <c r="K8" s="499"/>
      <c r="L8" s="498"/>
      <c r="M8" s="500"/>
      <c r="N8" s="493" t="s">
        <v>162</v>
      </c>
      <c r="O8" s="501"/>
      <c r="P8" s="502"/>
      <c r="Q8" s="503"/>
      <c r="R8" s="503"/>
      <c r="S8" s="504"/>
      <c r="T8" s="503"/>
      <c r="U8" s="505"/>
      <c r="V8" s="503"/>
      <c r="W8" s="506"/>
      <c r="X8" s="507" t="s">
        <v>162</v>
      </c>
      <c r="Y8" s="508"/>
      <c r="Z8" s="509"/>
      <c r="AA8" s="510"/>
      <c r="AB8" s="510"/>
      <c r="AC8" s="511"/>
      <c r="AD8" s="510"/>
      <c r="AE8" s="512"/>
      <c r="AF8" s="510"/>
      <c r="AG8" s="513"/>
      <c r="AH8" s="1639"/>
      <c r="AI8" s="514" t="s">
        <v>41</v>
      </c>
      <c r="AJ8" s="493" t="s">
        <v>162</v>
      </c>
      <c r="AK8" s="508"/>
      <c r="AL8" s="509"/>
      <c r="AM8" s="510"/>
      <c r="AN8" s="510"/>
      <c r="AO8" s="511"/>
      <c r="AP8" s="510"/>
      <c r="AQ8" s="515"/>
      <c r="AR8" s="510"/>
      <c r="AS8" s="513"/>
      <c r="AT8" s="493" t="s">
        <v>162</v>
      </c>
      <c r="AU8" s="516"/>
      <c r="AV8" s="509"/>
      <c r="AW8" s="517"/>
      <c r="AX8" s="518"/>
      <c r="AY8" s="511" t="str">
        <f t="shared" ref="AY8:AY50" si="2">IF(AX8="","",AX8/AW8*100)</f>
        <v/>
      </c>
      <c r="AZ8" s="519"/>
      <c r="BA8" s="511" t="str">
        <f t="shared" si="0"/>
        <v/>
      </c>
      <c r="BB8" s="519"/>
      <c r="BC8" s="520" t="str">
        <f t="shared" si="1"/>
        <v/>
      </c>
      <c r="BD8" s="493" t="s">
        <v>162</v>
      </c>
      <c r="BE8" s="521"/>
      <c r="BF8" s="522"/>
      <c r="BG8" s="522"/>
      <c r="BH8" s="523"/>
      <c r="BI8" s="524"/>
    </row>
    <row r="9" spans="1:61" ht="21.75">
      <c r="B9" s="1639"/>
      <c r="C9" s="525" t="s">
        <v>40</v>
      </c>
      <c r="D9" s="493" t="s">
        <v>162</v>
      </c>
      <c r="E9" s="494"/>
      <c r="F9" s="495"/>
      <c r="G9" s="496"/>
      <c r="H9" s="496"/>
      <c r="I9" s="497"/>
      <c r="J9" s="498"/>
      <c r="K9" s="499"/>
      <c r="L9" s="498"/>
      <c r="M9" s="500"/>
      <c r="N9" s="493" t="s">
        <v>162</v>
      </c>
      <c r="O9" s="501"/>
      <c r="P9" s="502"/>
      <c r="Q9" s="503"/>
      <c r="R9" s="503"/>
      <c r="S9" s="504"/>
      <c r="T9" s="503"/>
      <c r="U9" s="505"/>
      <c r="V9" s="503"/>
      <c r="W9" s="506"/>
      <c r="X9" s="507" t="s">
        <v>162</v>
      </c>
      <c r="Y9" s="508"/>
      <c r="Z9" s="509"/>
      <c r="AA9" s="510"/>
      <c r="AB9" s="510"/>
      <c r="AC9" s="511" t="str">
        <f>IF(AB9="","",+AB9/+AA9*100)</f>
        <v/>
      </c>
      <c r="AD9" s="510"/>
      <c r="AE9" s="515"/>
      <c r="AF9" s="510"/>
      <c r="AG9" s="513"/>
      <c r="AH9" s="1639"/>
      <c r="AI9" s="525" t="s">
        <v>40</v>
      </c>
      <c r="AJ9" s="493" t="s">
        <v>162</v>
      </c>
      <c r="AK9" s="508"/>
      <c r="AL9" s="509"/>
      <c r="AM9" s="510"/>
      <c r="AN9" s="510"/>
      <c r="AO9" s="511"/>
      <c r="AP9" s="510"/>
      <c r="AQ9" s="515"/>
      <c r="AR9" s="510"/>
      <c r="AS9" s="513"/>
      <c r="AT9" s="493" t="s">
        <v>122</v>
      </c>
      <c r="AU9" s="526" t="s">
        <v>215</v>
      </c>
      <c r="AV9" s="562" t="s">
        <v>47</v>
      </c>
      <c r="AW9" s="1014" t="s">
        <v>47</v>
      </c>
      <c r="AX9" s="562" t="s">
        <v>47</v>
      </c>
      <c r="AY9" s="1046" t="s">
        <v>47</v>
      </c>
      <c r="AZ9" s="1045" t="s">
        <v>47</v>
      </c>
      <c r="BA9" s="529" t="s">
        <v>47</v>
      </c>
      <c r="BB9" s="528" t="s">
        <v>47</v>
      </c>
      <c r="BC9" s="530" t="s">
        <v>47</v>
      </c>
      <c r="BD9" s="493" t="s">
        <v>122</v>
      </c>
      <c r="BE9" s="531"/>
      <c r="BF9" s="532"/>
      <c r="BG9" s="533"/>
      <c r="BH9" s="534"/>
      <c r="BI9" s="524">
        <v>60</v>
      </c>
    </row>
    <row r="10" spans="1:61" ht="12.9">
      <c r="B10" s="1639"/>
      <c r="C10" s="535" t="s">
        <v>42</v>
      </c>
      <c r="D10" s="493" t="s">
        <v>162</v>
      </c>
      <c r="E10" s="494"/>
      <c r="F10" s="495"/>
      <c r="G10" s="496"/>
      <c r="H10" s="496"/>
      <c r="I10" s="497"/>
      <c r="J10" s="498"/>
      <c r="K10" s="499"/>
      <c r="L10" s="498"/>
      <c r="M10" s="500"/>
      <c r="N10" s="493" t="s">
        <v>162</v>
      </c>
      <c r="O10" s="501"/>
      <c r="P10" s="536"/>
      <c r="Q10" s="537"/>
      <c r="R10" s="537"/>
      <c r="S10" s="504"/>
      <c r="T10" s="537"/>
      <c r="U10" s="505"/>
      <c r="V10" s="503"/>
      <c r="W10" s="506"/>
      <c r="X10" s="507" t="s">
        <v>162</v>
      </c>
      <c r="Y10" s="508"/>
      <c r="Z10" s="509"/>
      <c r="AA10" s="510"/>
      <c r="AB10" s="510"/>
      <c r="AC10" s="511" t="str">
        <f t="shared" ref="AC10:AC52" si="3">IF(AB10="","",+AB10/+AA10*100)</f>
        <v/>
      </c>
      <c r="AD10" s="510"/>
      <c r="AE10" s="515" t="str">
        <f>IF(AD10="","",+AD10/+AA10*100)</f>
        <v/>
      </c>
      <c r="AF10" s="510"/>
      <c r="AG10" s="513"/>
      <c r="AH10" s="1639"/>
      <c r="AI10" s="535" t="s">
        <v>42</v>
      </c>
      <c r="AJ10" s="493" t="s">
        <v>162</v>
      </c>
      <c r="AK10" s="508"/>
      <c r="AL10" s="509"/>
      <c r="AM10" s="510"/>
      <c r="AN10" s="510"/>
      <c r="AO10" s="511"/>
      <c r="AP10" s="510"/>
      <c r="AQ10" s="515"/>
      <c r="AR10" s="510"/>
      <c r="AS10" s="513"/>
      <c r="AT10" s="493" t="s">
        <v>162</v>
      </c>
      <c r="AU10" s="516"/>
      <c r="AV10" s="509"/>
      <c r="AW10" s="517"/>
      <c r="AX10" s="518"/>
      <c r="AY10" s="511" t="str">
        <f t="shared" si="2"/>
        <v/>
      </c>
      <c r="AZ10" s="519"/>
      <c r="BA10" s="511" t="str">
        <f t="shared" si="0"/>
        <v/>
      </c>
      <c r="BB10" s="519"/>
      <c r="BC10" s="520" t="str">
        <f t="shared" si="1"/>
        <v/>
      </c>
      <c r="BD10" s="493" t="s">
        <v>162</v>
      </c>
      <c r="BE10" s="538"/>
      <c r="BF10" s="539"/>
      <c r="BG10" s="539"/>
      <c r="BH10" s="540"/>
      <c r="BI10" s="541"/>
    </row>
    <row r="11" spans="1:61" ht="19.2" customHeight="1">
      <c r="A11" s="423"/>
      <c r="B11" s="1639"/>
      <c r="C11" s="542" t="s">
        <v>216</v>
      </c>
      <c r="D11" s="493" t="s">
        <v>122</v>
      </c>
      <c r="E11" s="543" t="s">
        <v>217</v>
      </c>
      <c r="F11" s="960" t="s">
        <v>218</v>
      </c>
      <c r="G11" s="545">
        <v>1261</v>
      </c>
      <c r="H11" s="546">
        <v>528</v>
      </c>
      <c r="I11" s="547">
        <f>+H11/+G11*100</f>
        <v>41.871530531324346</v>
      </c>
      <c r="J11" s="546">
        <v>9</v>
      </c>
      <c r="K11" s="547">
        <f>IF(J11="","",+J11/+H11*100)</f>
        <v>1.7045454545454544</v>
      </c>
      <c r="L11" s="546">
        <v>26</v>
      </c>
      <c r="M11" s="548">
        <f>IF(L11="","",+L11/+H11)</f>
        <v>4.924242424242424E-2</v>
      </c>
      <c r="N11" s="493" t="s">
        <v>162</v>
      </c>
      <c r="O11" s="501"/>
      <c r="P11" s="549"/>
      <c r="Q11" s="550"/>
      <c r="R11" s="550"/>
      <c r="S11" s="551"/>
      <c r="T11" s="550"/>
      <c r="U11" s="551"/>
      <c r="V11" s="550"/>
      <c r="W11" s="552"/>
      <c r="X11" s="507" t="s">
        <v>162</v>
      </c>
      <c r="Y11" s="553"/>
      <c r="Z11" s="554"/>
      <c r="AA11" s="555"/>
      <c r="AB11" s="554"/>
      <c r="AC11" s="556" t="str">
        <f t="shared" si="3"/>
        <v/>
      </c>
      <c r="AD11" s="557"/>
      <c r="AE11" s="556" t="str">
        <f t="shared" ref="AE11:AE52" si="4">IF(AD11="","",+AD11/+AA11*100)</f>
        <v/>
      </c>
      <c r="AF11" s="557"/>
      <c r="AG11" s="558"/>
      <c r="AH11" s="1639"/>
      <c r="AI11" s="542" t="s">
        <v>216</v>
      </c>
      <c r="AJ11" s="493" t="s">
        <v>162</v>
      </c>
      <c r="AK11" s="553"/>
      <c r="AL11" s="559"/>
      <c r="AM11" s="554"/>
      <c r="AN11" s="560"/>
      <c r="AO11" s="556"/>
      <c r="AP11" s="554"/>
      <c r="AQ11" s="556"/>
      <c r="AR11" s="554"/>
      <c r="AS11" s="558"/>
      <c r="AT11" s="561" t="s">
        <v>122</v>
      </c>
      <c r="AU11" s="516" t="s">
        <v>219</v>
      </c>
      <c r="AV11" s="509" t="s">
        <v>220</v>
      </c>
      <c r="AW11" s="562" t="s">
        <v>47</v>
      </c>
      <c r="AX11" s="563">
        <v>560</v>
      </c>
      <c r="AY11" s="564" t="s">
        <v>47</v>
      </c>
      <c r="AZ11" s="571">
        <v>0</v>
      </c>
      <c r="BA11" s="565">
        <v>0</v>
      </c>
      <c r="BB11" s="571">
        <v>0</v>
      </c>
      <c r="BC11" s="566">
        <v>0</v>
      </c>
      <c r="BD11" s="493" t="s">
        <v>122</v>
      </c>
      <c r="BE11" s="567">
        <v>527</v>
      </c>
      <c r="BF11" s="568"/>
      <c r="BG11" s="568"/>
      <c r="BH11" s="569"/>
      <c r="BI11" s="570"/>
    </row>
    <row r="12" spans="1:61" ht="19.2" customHeight="1">
      <c r="B12" s="1639"/>
      <c r="C12" s="1641" t="s">
        <v>44</v>
      </c>
      <c r="D12" s="561"/>
      <c r="E12" s="818"/>
      <c r="F12" s="960"/>
      <c r="G12" s="929"/>
      <c r="H12" s="929"/>
      <c r="I12" s="930"/>
      <c r="J12" s="996"/>
      <c r="K12" s="997"/>
      <c r="L12" s="996"/>
      <c r="M12" s="998"/>
      <c r="N12" s="561"/>
      <c r="O12" s="931"/>
      <c r="P12" s="544"/>
      <c r="Q12" s="544"/>
      <c r="R12" s="544"/>
      <c r="S12" s="452"/>
      <c r="T12" s="544"/>
      <c r="U12" s="932"/>
      <c r="V12" s="544"/>
      <c r="W12" s="654" t="str">
        <f>IF(V12="","",V12/R12)</f>
        <v/>
      </c>
      <c r="X12" s="561"/>
      <c r="Y12" s="818"/>
      <c r="Z12" s="1007"/>
      <c r="AA12" s="933"/>
      <c r="AB12" s="933"/>
      <c r="AC12" s="930"/>
      <c r="AD12" s="1003"/>
      <c r="AE12" s="997"/>
      <c r="AF12" s="1004"/>
      <c r="AG12" s="1005"/>
      <c r="AH12" s="1639"/>
      <c r="AI12" s="1641" t="s">
        <v>44</v>
      </c>
      <c r="AJ12" s="561"/>
      <c r="AK12" s="928"/>
      <c r="AL12" s="559"/>
      <c r="AM12" s="934"/>
      <c r="AN12" s="934"/>
      <c r="AO12" s="930"/>
      <c r="AP12" s="996"/>
      <c r="AQ12" s="997"/>
      <c r="AR12" s="996"/>
      <c r="AS12" s="998"/>
      <c r="AT12" s="1372" t="s">
        <v>122</v>
      </c>
      <c r="AU12" s="1373" t="s">
        <v>224</v>
      </c>
      <c r="AV12" s="1374" t="s">
        <v>210</v>
      </c>
      <c r="AW12" s="1375">
        <v>3136</v>
      </c>
      <c r="AX12" s="1375">
        <v>1308</v>
      </c>
      <c r="AY12" s="1376">
        <f t="shared" si="2"/>
        <v>41.709183673469383</v>
      </c>
      <c r="AZ12" s="1377">
        <v>0</v>
      </c>
      <c r="BA12" s="1378">
        <f t="shared" si="0"/>
        <v>0</v>
      </c>
      <c r="BB12" s="1377">
        <v>0</v>
      </c>
      <c r="BC12" s="1379">
        <f t="shared" si="1"/>
        <v>0</v>
      </c>
      <c r="BD12" s="561"/>
      <c r="BE12" s="572"/>
      <c r="BF12" s="572"/>
      <c r="BG12" s="572"/>
      <c r="BH12" s="572"/>
      <c r="BI12" s="573"/>
    </row>
    <row r="13" spans="1:61" ht="24.45">
      <c r="A13" s="423"/>
      <c r="B13" s="1639"/>
      <c r="C13" s="1642"/>
      <c r="D13" s="926" t="s">
        <v>307</v>
      </c>
      <c r="E13" s="1026" t="s">
        <v>308</v>
      </c>
      <c r="F13" s="961" t="s">
        <v>221</v>
      </c>
      <c r="G13" s="935">
        <v>627</v>
      </c>
      <c r="H13" s="935">
        <v>313</v>
      </c>
      <c r="I13" s="472">
        <v>49.920255183413076</v>
      </c>
      <c r="J13" s="1027" t="s">
        <v>47</v>
      </c>
      <c r="K13" s="1028" t="s">
        <v>47</v>
      </c>
      <c r="L13" s="1027" t="s">
        <v>47</v>
      </c>
      <c r="M13" s="1029" t="s">
        <v>47</v>
      </c>
      <c r="N13" s="926" t="s">
        <v>309</v>
      </c>
      <c r="O13" s="471"/>
      <c r="P13" s="465"/>
      <c r="Q13" s="465"/>
      <c r="R13" s="465"/>
      <c r="S13" s="472"/>
      <c r="T13" s="465"/>
      <c r="U13" s="474"/>
      <c r="V13" s="465"/>
      <c r="W13" s="936" t="str">
        <f t="shared" ref="W13:W52" si="5">IF(V13="","",V13/R13)</f>
        <v/>
      </c>
      <c r="X13" s="926" t="s">
        <v>122</v>
      </c>
      <c r="Y13" s="1026" t="s">
        <v>310</v>
      </c>
      <c r="Z13" s="1030" t="s">
        <v>159</v>
      </c>
      <c r="AA13" s="937">
        <v>712</v>
      </c>
      <c r="AB13" s="937">
        <v>348</v>
      </c>
      <c r="AC13" s="472">
        <v>48.876404494382022</v>
      </c>
      <c r="AD13" s="1031" t="s">
        <v>47</v>
      </c>
      <c r="AE13" s="1028" t="s">
        <v>47</v>
      </c>
      <c r="AF13" s="1032" t="s">
        <v>47</v>
      </c>
      <c r="AG13" s="1033" t="s">
        <v>47</v>
      </c>
      <c r="AH13" s="1639"/>
      <c r="AI13" s="1642"/>
      <c r="AJ13" s="926" t="s">
        <v>122</v>
      </c>
      <c r="AK13" s="1026" t="s">
        <v>311</v>
      </c>
      <c r="AL13" s="1030" t="s">
        <v>223</v>
      </c>
      <c r="AM13" s="473">
        <v>679</v>
      </c>
      <c r="AN13" s="473">
        <v>226</v>
      </c>
      <c r="AO13" s="472">
        <f t="shared" ref="AO13:AO52" si="6">IF(AN13="","",+AN13/+AM13*100)</f>
        <v>33.284241531664208</v>
      </c>
      <c r="AP13" s="1027" t="s">
        <v>47</v>
      </c>
      <c r="AQ13" s="1028" t="s">
        <v>47</v>
      </c>
      <c r="AR13" s="1027" t="s">
        <v>47</v>
      </c>
      <c r="AS13" s="1029" t="s">
        <v>47</v>
      </c>
      <c r="AT13" s="1380" t="s">
        <v>122</v>
      </c>
      <c r="AU13" s="1381" t="s">
        <v>225</v>
      </c>
      <c r="AV13" s="1357" t="s">
        <v>226</v>
      </c>
      <c r="AW13" s="1382">
        <v>3544</v>
      </c>
      <c r="AX13" s="1383">
        <v>2343</v>
      </c>
      <c r="AY13" s="1384">
        <f t="shared" si="2"/>
        <v>66.111738148984202</v>
      </c>
      <c r="AZ13" s="1382" t="s">
        <v>47</v>
      </c>
      <c r="BA13" s="1385" t="s">
        <v>47</v>
      </c>
      <c r="BB13" s="1382" t="s">
        <v>47</v>
      </c>
      <c r="BC13" s="1386" t="s">
        <v>47</v>
      </c>
      <c r="BD13" s="926" t="s">
        <v>304</v>
      </c>
      <c r="BE13" s="575"/>
      <c r="BF13" s="576"/>
      <c r="BG13" s="576"/>
      <c r="BH13" s="577"/>
      <c r="BI13" s="578"/>
    </row>
    <row r="14" spans="1:61" ht="19.7" customHeight="1" thickBot="1">
      <c r="B14" s="1640"/>
      <c r="C14" s="1643"/>
      <c r="D14" s="939"/>
      <c r="E14" s="940"/>
      <c r="F14" s="962"/>
      <c r="G14" s="580"/>
      <c r="H14" s="580"/>
      <c r="I14" s="941"/>
      <c r="J14" s="942"/>
      <c r="K14" s="943" t="str">
        <f t="shared" ref="K14:K50" si="7">IF(J14="","",+J14/+H14*100)</f>
        <v/>
      </c>
      <c r="L14" s="942"/>
      <c r="M14" s="944" t="str">
        <f t="shared" ref="M14:M48" si="8">IF(L14="","",+L14/+H14*100)</f>
        <v/>
      </c>
      <c r="N14" s="939"/>
      <c r="O14" s="945"/>
      <c r="P14" s="946"/>
      <c r="Q14" s="946"/>
      <c r="R14" s="946"/>
      <c r="S14" s="947"/>
      <c r="T14" s="946"/>
      <c r="U14" s="948"/>
      <c r="V14" s="946"/>
      <c r="W14" s="949" t="str">
        <f t="shared" si="5"/>
        <v/>
      </c>
      <c r="X14" s="939"/>
      <c r="Y14" s="950"/>
      <c r="Z14" s="951"/>
      <c r="AA14" s="952"/>
      <c r="AB14" s="952"/>
      <c r="AC14" s="947" t="str">
        <f t="shared" si="3"/>
        <v/>
      </c>
      <c r="AD14" s="953"/>
      <c r="AE14" s="948" t="str">
        <f t="shared" si="4"/>
        <v/>
      </c>
      <c r="AF14" s="954"/>
      <c r="AG14" s="955" t="str">
        <f t="shared" ref="AG14:AG52" si="9">IF(AF14="","",AF14/AB14)</f>
        <v/>
      </c>
      <c r="AH14" s="1640"/>
      <c r="AI14" s="1643"/>
      <c r="AJ14" s="939"/>
      <c r="AK14" s="950"/>
      <c r="AL14" s="951"/>
      <c r="AM14" s="956"/>
      <c r="AN14" s="956"/>
      <c r="AO14" s="947" t="str">
        <f t="shared" si="6"/>
        <v/>
      </c>
      <c r="AP14" s="957"/>
      <c r="AQ14" s="948" t="str">
        <f t="shared" ref="AQ14:AQ52" si="10">IF(AP14="","",+AP14/+AM14*100)</f>
        <v/>
      </c>
      <c r="AR14" s="957"/>
      <c r="AS14" s="958" t="str">
        <f t="shared" ref="AS14:AS52" si="11">IF(AR14="","",AR14/AN14)</f>
        <v/>
      </c>
      <c r="AT14" s="1387" t="s">
        <v>122</v>
      </c>
      <c r="AU14" s="1364" t="s">
        <v>227</v>
      </c>
      <c r="AV14" s="1365" t="s">
        <v>47</v>
      </c>
      <c r="AW14" s="1366" t="s">
        <v>47</v>
      </c>
      <c r="AX14" s="1367">
        <v>361</v>
      </c>
      <c r="AY14" s="1368" t="s">
        <v>47</v>
      </c>
      <c r="AZ14" s="1369" t="s">
        <v>47</v>
      </c>
      <c r="BA14" s="1370" t="s">
        <v>47</v>
      </c>
      <c r="BB14" s="1369" t="s">
        <v>47</v>
      </c>
      <c r="BC14" s="1371" t="s">
        <v>47</v>
      </c>
      <c r="BD14" s="939"/>
      <c r="BE14" s="580"/>
      <c r="BF14" s="580"/>
      <c r="BG14" s="580"/>
      <c r="BH14" s="580"/>
      <c r="BI14" s="581"/>
    </row>
    <row r="15" spans="1:61" ht="12.9">
      <c r="B15" s="1633" t="s">
        <v>228</v>
      </c>
      <c r="C15" s="582" t="s">
        <v>46</v>
      </c>
      <c r="D15" s="583" t="s">
        <v>162</v>
      </c>
      <c r="E15" s="584"/>
      <c r="F15" s="585"/>
      <c r="G15" s="586"/>
      <c r="H15" s="586"/>
      <c r="I15" s="587"/>
      <c r="J15" s="588"/>
      <c r="K15" s="589" t="str">
        <f t="shared" si="7"/>
        <v/>
      </c>
      <c r="L15" s="588"/>
      <c r="M15" s="590" t="str">
        <f t="shared" si="8"/>
        <v/>
      </c>
      <c r="N15" s="583" t="s">
        <v>162</v>
      </c>
      <c r="O15" s="591"/>
      <c r="P15" s="592"/>
      <c r="Q15" s="593"/>
      <c r="R15" s="593"/>
      <c r="S15" s="594"/>
      <c r="T15" s="593"/>
      <c r="U15" s="595"/>
      <c r="V15" s="593"/>
      <c r="W15" s="596" t="str">
        <f t="shared" si="5"/>
        <v/>
      </c>
      <c r="X15" s="597" t="s">
        <v>162</v>
      </c>
      <c r="Y15" s="598"/>
      <c r="Z15" s="599"/>
      <c r="AA15" s="600"/>
      <c r="AB15" s="600"/>
      <c r="AC15" s="601" t="str">
        <f t="shared" si="3"/>
        <v/>
      </c>
      <c r="AD15" s="602"/>
      <c r="AE15" s="603" t="str">
        <f t="shared" si="4"/>
        <v/>
      </c>
      <c r="AF15" s="602"/>
      <c r="AG15" s="604" t="str">
        <f t="shared" si="9"/>
        <v/>
      </c>
      <c r="AH15" s="1633" t="s">
        <v>228</v>
      </c>
      <c r="AI15" s="582" t="s">
        <v>46</v>
      </c>
      <c r="AJ15" s="583" t="s">
        <v>162</v>
      </c>
      <c r="AK15" s="598"/>
      <c r="AL15" s="599"/>
      <c r="AM15" s="602"/>
      <c r="AN15" s="602"/>
      <c r="AO15" s="601" t="str">
        <f t="shared" si="6"/>
        <v/>
      </c>
      <c r="AP15" s="602"/>
      <c r="AQ15" s="603" t="str">
        <f t="shared" si="10"/>
        <v/>
      </c>
      <c r="AR15" s="602"/>
      <c r="AS15" s="604" t="str">
        <f t="shared" si="11"/>
        <v/>
      </c>
      <c r="AT15" s="583" t="s">
        <v>162</v>
      </c>
      <c r="AU15" s="605"/>
      <c r="AV15" s="599"/>
      <c r="AW15" s="600"/>
      <c r="AX15" s="600"/>
      <c r="AY15" s="601" t="str">
        <f t="shared" si="2"/>
        <v/>
      </c>
      <c r="AZ15" s="606"/>
      <c r="BA15" s="601" t="str">
        <f t="shared" si="0"/>
        <v/>
      </c>
      <c r="BB15" s="606"/>
      <c r="BC15" s="607" t="str">
        <f t="shared" si="1"/>
        <v/>
      </c>
      <c r="BD15" s="583" t="s">
        <v>162</v>
      </c>
      <c r="BE15" s="608"/>
      <c r="BF15" s="609"/>
      <c r="BG15" s="609"/>
      <c r="BH15" s="610"/>
      <c r="BI15" s="611"/>
    </row>
    <row r="16" spans="1:61" ht="12.9">
      <c r="B16" s="1634"/>
      <c r="C16" s="612" t="s">
        <v>48</v>
      </c>
      <c r="D16" s="493" t="s">
        <v>162</v>
      </c>
      <c r="E16" s="494"/>
      <c r="F16" s="495"/>
      <c r="G16" s="496"/>
      <c r="H16" s="496"/>
      <c r="I16" s="497"/>
      <c r="J16" s="613"/>
      <c r="K16" s="614" t="str">
        <f t="shared" si="7"/>
        <v/>
      </c>
      <c r="L16" s="613"/>
      <c r="M16" s="500" t="str">
        <f t="shared" si="8"/>
        <v/>
      </c>
      <c r="N16" s="493" t="s">
        <v>162</v>
      </c>
      <c r="O16" s="501"/>
      <c r="P16" s="536"/>
      <c r="Q16" s="537"/>
      <c r="R16" s="537"/>
      <c r="S16" s="504"/>
      <c r="T16" s="615"/>
      <c r="U16" s="505"/>
      <c r="V16" s="615"/>
      <c r="W16" s="616" t="str">
        <f t="shared" si="5"/>
        <v/>
      </c>
      <c r="X16" s="507" t="s">
        <v>162</v>
      </c>
      <c r="Y16" s="508"/>
      <c r="Z16" s="509"/>
      <c r="AA16" s="518"/>
      <c r="AB16" s="518"/>
      <c r="AC16" s="511" t="str">
        <f t="shared" si="3"/>
        <v/>
      </c>
      <c r="AD16" s="617"/>
      <c r="AE16" s="515" t="str">
        <f t="shared" si="4"/>
        <v/>
      </c>
      <c r="AF16" s="617"/>
      <c r="AG16" s="513" t="str">
        <f t="shared" si="9"/>
        <v/>
      </c>
      <c r="AH16" s="1634"/>
      <c r="AI16" s="612" t="s">
        <v>48</v>
      </c>
      <c r="AJ16" s="493" t="s">
        <v>162</v>
      </c>
      <c r="AK16" s="508"/>
      <c r="AL16" s="509"/>
      <c r="AM16" s="510"/>
      <c r="AN16" s="510"/>
      <c r="AO16" s="511" t="str">
        <f t="shared" si="6"/>
        <v/>
      </c>
      <c r="AP16" s="618"/>
      <c r="AQ16" s="619" t="str">
        <f t="shared" si="10"/>
        <v/>
      </c>
      <c r="AR16" s="618"/>
      <c r="AS16" s="520" t="str">
        <f t="shared" si="11"/>
        <v/>
      </c>
      <c r="AT16" s="493" t="s">
        <v>162</v>
      </c>
      <c r="AU16" s="516"/>
      <c r="AV16" s="509"/>
      <c r="AW16" s="518"/>
      <c r="AX16" s="518"/>
      <c r="AY16" s="511" t="str">
        <f t="shared" si="2"/>
        <v/>
      </c>
      <c r="AZ16" s="620"/>
      <c r="BA16" s="619" t="str">
        <f t="shared" si="0"/>
        <v/>
      </c>
      <c r="BB16" s="620"/>
      <c r="BC16" s="520" t="str">
        <f t="shared" si="1"/>
        <v/>
      </c>
      <c r="BD16" s="493" t="s">
        <v>162</v>
      </c>
      <c r="BE16" s="621"/>
      <c r="BF16" s="622"/>
      <c r="BG16" s="623"/>
      <c r="BH16" s="534"/>
      <c r="BI16" s="524"/>
    </row>
    <row r="17" spans="1:79" ht="12.9">
      <c r="A17" s="423"/>
      <c r="B17" s="1634"/>
      <c r="C17" s="624" t="s">
        <v>229</v>
      </c>
      <c r="D17" s="493" t="s">
        <v>162</v>
      </c>
      <c r="E17" s="494"/>
      <c r="F17" s="495"/>
      <c r="G17" s="625"/>
      <c r="H17" s="626"/>
      <c r="I17" s="627"/>
      <c r="J17" s="628"/>
      <c r="K17" s="629" t="str">
        <f t="shared" si="7"/>
        <v/>
      </c>
      <c r="L17" s="628"/>
      <c r="M17" s="630" t="str">
        <f t="shared" si="8"/>
        <v/>
      </c>
      <c r="N17" s="493" t="s">
        <v>162</v>
      </c>
      <c r="O17" s="501"/>
      <c r="P17" s="502"/>
      <c r="Q17" s="631"/>
      <c r="R17" s="631"/>
      <c r="S17" s="632" t="str">
        <f>IF(R17="","",+R17/+Q17*100)</f>
        <v/>
      </c>
      <c r="T17" s="633"/>
      <c r="U17" s="634" t="str">
        <f>IF(T17="","",T17/R17*100)</f>
        <v/>
      </c>
      <c r="V17" s="633"/>
      <c r="W17" s="635" t="str">
        <f t="shared" si="5"/>
        <v/>
      </c>
      <c r="X17" s="507" t="s">
        <v>162</v>
      </c>
      <c r="Y17" s="508"/>
      <c r="Z17" s="509"/>
      <c r="AA17" s="563"/>
      <c r="AB17" s="563"/>
      <c r="AC17" s="565" t="str">
        <f t="shared" si="3"/>
        <v/>
      </c>
      <c r="AD17" s="636"/>
      <c r="AE17" s="565" t="str">
        <f t="shared" si="4"/>
        <v/>
      </c>
      <c r="AF17" s="636"/>
      <c r="AG17" s="637" t="str">
        <f t="shared" si="9"/>
        <v/>
      </c>
      <c r="AH17" s="1634"/>
      <c r="AI17" s="624" t="s">
        <v>229</v>
      </c>
      <c r="AJ17" s="638" t="s">
        <v>162</v>
      </c>
      <c r="AK17" s="508"/>
      <c r="AL17" s="509"/>
      <c r="AM17" s="639"/>
      <c r="AN17" s="639"/>
      <c r="AO17" s="565" t="str">
        <f t="shared" si="6"/>
        <v/>
      </c>
      <c r="AP17" s="640"/>
      <c r="AQ17" s="641" t="str">
        <f t="shared" si="10"/>
        <v/>
      </c>
      <c r="AR17" s="640"/>
      <c r="AS17" s="566" t="str">
        <f t="shared" si="11"/>
        <v/>
      </c>
      <c r="AT17" s="638" t="s">
        <v>162</v>
      </c>
      <c r="AU17" s="516"/>
      <c r="AV17" s="509"/>
      <c r="AW17" s="562"/>
      <c r="AX17" s="563"/>
      <c r="AY17" s="565" t="str">
        <f t="shared" si="2"/>
        <v/>
      </c>
      <c r="AZ17" s="642"/>
      <c r="BA17" s="565" t="str">
        <f t="shared" si="0"/>
        <v/>
      </c>
      <c r="BB17" s="642"/>
      <c r="BC17" s="566" t="str">
        <f t="shared" si="1"/>
        <v/>
      </c>
      <c r="BD17" s="638" t="s">
        <v>162</v>
      </c>
      <c r="BE17" s="643"/>
      <c r="BF17" s="644"/>
      <c r="BG17" s="644"/>
      <c r="BH17" s="645"/>
      <c r="BI17" s="646"/>
    </row>
    <row r="18" spans="1:79" ht="19.2" customHeight="1">
      <c r="B18" s="1634"/>
      <c r="C18" s="1644" t="s">
        <v>230</v>
      </c>
      <c r="D18" s="1645" t="s">
        <v>162</v>
      </c>
      <c r="E18" s="647"/>
      <c r="F18" s="559"/>
      <c r="G18" s="648"/>
      <c r="H18" s="648"/>
      <c r="I18" s="649"/>
      <c r="J18" s="648"/>
      <c r="K18" s="649" t="str">
        <f t="shared" si="7"/>
        <v/>
      </c>
      <c r="L18" s="648"/>
      <c r="M18" s="650" t="str">
        <f t="shared" si="8"/>
        <v/>
      </c>
      <c r="N18" s="1645" t="s">
        <v>162</v>
      </c>
      <c r="O18" s="651"/>
      <c r="P18" s="652"/>
      <c r="Q18" s="652"/>
      <c r="R18" s="652"/>
      <c r="S18" s="452" t="str">
        <f t="shared" ref="S18:S52" si="12">IF(R18="","",+R18/+Q18*100)</f>
        <v/>
      </c>
      <c r="T18" s="652"/>
      <c r="U18" s="452" t="str">
        <f t="shared" ref="U18:U52" si="13">IF(T18="","",T18/R18*100)</f>
        <v/>
      </c>
      <c r="V18" s="653"/>
      <c r="W18" s="654" t="str">
        <f t="shared" si="5"/>
        <v/>
      </c>
      <c r="X18" s="1645" t="s">
        <v>162</v>
      </c>
      <c r="Y18" s="553"/>
      <c r="Z18" s="559"/>
      <c r="AA18" s="559"/>
      <c r="AB18" s="554"/>
      <c r="AC18" s="655" t="str">
        <f t="shared" si="3"/>
        <v/>
      </c>
      <c r="AD18" s="557"/>
      <c r="AE18" s="656" t="str">
        <f t="shared" si="4"/>
        <v/>
      </c>
      <c r="AF18" s="557"/>
      <c r="AG18" s="657" t="str">
        <f t="shared" si="9"/>
        <v/>
      </c>
      <c r="AH18" s="1634"/>
      <c r="AI18" s="1644" t="s">
        <v>230</v>
      </c>
      <c r="AJ18" s="1645" t="s">
        <v>162</v>
      </c>
      <c r="AK18" s="553"/>
      <c r="AL18" s="559"/>
      <c r="AM18" s="559"/>
      <c r="AN18" s="554"/>
      <c r="AO18" s="658" t="str">
        <f t="shared" si="6"/>
        <v/>
      </c>
      <c r="AP18" s="659"/>
      <c r="AQ18" s="660" t="str">
        <f t="shared" si="10"/>
        <v/>
      </c>
      <c r="AR18" s="659"/>
      <c r="AS18" s="661" t="str">
        <f t="shared" si="11"/>
        <v/>
      </c>
      <c r="AT18" s="1645" t="s">
        <v>122</v>
      </c>
      <c r="AU18" s="1373" t="s">
        <v>231</v>
      </c>
      <c r="AV18" s="1374" t="s">
        <v>210</v>
      </c>
      <c r="AW18" s="1389" t="s">
        <v>47</v>
      </c>
      <c r="AX18" s="1375">
        <v>52</v>
      </c>
      <c r="AY18" s="1390" t="s">
        <v>47</v>
      </c>
      <c r="AZ18" s="1391" t="s">
        <v>47</v>
      </c>
      <c r="BA18" s="1392" t="s">
        <v>47</v>
      </c>
      <c r="BB18" s="1391" t="s">
        <v>47</v>
      </c>
      <c r="BC18" s="1393" t="s">
        <v>47</v>
      </c>
      <c r="BD18" s="1645" t="s">
        <v>162</v>
      </c>
      <c r="BE18" s="572"/>
      <c r="BF18" s="572"/>
      <c r="BG18" s="572"/>
      <c r="BH18" s="572"/>
      <c r="BI18" s="573"/>
    </row>
    <row r="19" spans="1:79" ht="19.2" customHeight="1" thickBot="1">
      <c r="B19" s="1634"/>
      <c r="C19" s="1643"/>
      <c r="D19" s="1646"/>
      <c r="E19" s="464"/>
      <c r="F19" s="477"/>
      <c r="G19" s="478"/>
      <c r="H19" s="478"/>
      <c r="I19" s="742"/>
      <c r="J19" s="478"/>
      <c r="K19" s="467" t="str">
        <f t="shared" si="7"/>
        <v/>
      </c>
      <c r="L19" s="478"/>
      <c r="M19" s="470" t="str">
        <f t="shared" si="8"/>
        <v/>
      </c>
      <c r="N19" s="1646"/>
      <c r="O19" s="476"/>
      <c r="P19" s="477"/>
      <c r="Q19" s="477"/>
      <c r="R19" s="477"/>
      <c r="S19" s="472" t="str">
        <f t="shared" si="12"/>
        <v/>
      </c>
      <c r="T19" s="477"/>
      <c r="U19" s="472" t="str">
        <f t="shared" si="13"/>
        <v/>
      </c>
      <c r="V19" s="473"/>
      <c r="W19" s="936" t="str">
        <f t="shared" si="5"/>
        <v/>
      </c>
      <c r="X19" s="1646"/>
      <c r="Y19" s="476"/>
      <c r="Z19" s="477"/>
      <c r="AA19" s="477"/>
      <c r="AB19" s="1008"/>
      <c r="AC19" s="1034" t="str">
        <f t="shared" si="3"/>
        <v/>
      </c>
      <c r="AD19" s="1035"/>
      <c r="AE19" s="1009" t="str">
        <f t="shared" si="4"/>
        <v/>
      </c>
      <c r="AF19" s="1035"/>
      <c r="AG19" s="480" t="str">
        <f t="shared" si="9"/>
        <v/>
      </c>
      <c r="AH19" s="1634"/>
      <c r="AI19" s="1643"/>
      <c r="AJ19" s="1646"/>
      <c r="AK19" s="476"/>
      <c r="AL19" s="477"/>
      <c r="AM19" s="477"/>
      <c r="AN19" s="1008"/>
      <c r="AO19" s="484" t="str">
        <f t="shared" si="6"/>
        <v/>
      </c>
      <c r="AP19" s="1036"/>
      <c r="AQ19" s="485" t="str">
        <f t="shared" si="10"/>
        <v/>
      </c>
      <c r="AR19" s="1036"/>
      <c r="AS19" s="938" t="str">
        <f t="shared" si="11"/>
        <v/>
      </c>
      <c r="AT19" s="1646"/>
      <c r="AU19" s="1394" t="s">
        <v>232</v>
      </c>
      <c r="AV19" s="1365" t="s">
        <v>233</v>
      </c>
      <c r="AW19" s="1366" t="s">
        <v>47</v>
      </c>
      <c r="AX19" s="1367">
        <v>74</v>
      </c>
      <c r="AY19" s="1368" t="s">
        <v>47</v>
      </c>
      <c r="AZ19" s="1395">
        <v>1</v>
      </c>
      <c r="BA19" s="1396">
        <f t="shared" si="0"/>
        <v>1.3513513513513513</v>
      </c>
      <c r="BB19" s="1395">
        <v>1</v>
      </c>
      <c r="BC19" s="1397">
        <f t="shared" si="1"/>
        <v>1.3513513513513514E-2</v>
      </c>
      <c r="BD19" s="1646"/>
      <c r="BE19" s="935"/>
      <c r="BF19" s="935"/>
      <c r="BG19" s="935"/>
      <c r="BH19" s="935"/>
      <c r="BI19" s="1037"/>
    </row>
    <row r="20" spans="1:79" ht="24.45">
      <c r="A20" s="423"/>
      <c r="B20" s="1633" t="s">
        <v>234</v>
      </c>
      <c r="C20" s="662" t="s">
        <v>235</v>
      </c>
      <c r="D20" s="663" t="s">
        <v>122</v>
      </c>
      <c r="E20" s="664" t="s">
        <v>236</v>
      </c>
      <c r="F20" s="665" t="s">
        <v>221</v>
      </c>
      <c r="G20" s="666">
        <v>1591</v>
      </c>
      <c r="H20" s="666">
        <v>1227</v>
      </c>
      <c r="I20" s="959">
        <f t="shared" ref="I20:I23" si="14">+H20/+G20*100</f>
        <v>77.121307353865504</v>
      </c>
      <c r="J20" s="667" t="s">
        <v>237</v>
      </c>
      <c r="K20" s="668" t="s">
        <v>47</v>
      </c>
      <c r="L20" s="667" t="s">
        <v>238</v>
      </c>
      <c r="M20" s="669" t="s">
        <v>47</v>
      </c>
      <c r="N20" s="670" t="s">
        <v>162</v>
      </c>
      <c r="O20" s="671"/>
      <c r="P20" s="672"/>
      <c r="Q20" s="673"/>
      <c r="R20" s="673"/>
      <c r="S20" s="674" t="str">
        <f t="shared" si="12"/>
        <v/>
      </c>
      <c r="T20" s="673"/>
      <c r="U20" s="674" t="str">
        <f t="shared" si="13"/>
        <v/>
      </c>
      <c r="V20" s="673"/>
      <c r="W20" s="675" t="str">
        <f t="shared" si="5"/>
        <v/>
      </c>
      <c r="X20" s="676" t="s">
        <v>162</v>
      </c>
      <c r="Y20" s="677"/>
      <c r="Z20" s="672"/>
      <c r="AA20" s="678"/>
      <c r="AB20" s="678"/>
      <c r="AC20" s="674" t="str">
        <f t="shared" si="3"/>
        <v/>
      </c>
      <c r="AD20" s="679"/>
      <c r="AE20" s="674" t="str">
        <f t="shared" si="4"/>
        <v/>
      </c>
      <c r="AF20" s="679"/>
      <c r="AG20" s="675" t="str">
        <f t="shared" si="9"/>
        <v/>
      </c>
      <c r="AH20" s="1633" t="s">
        <v>239</v>
      </c>
      <c r="AI20" s="662" t="s">
        <v>235</v>
      </c>
      <c r="AJ20" s="670" t="s">
        <v>162</v>
      </c>
      <c r="AK20" s="677"/>
      <c r="AL20" s="672"/>
      <c r="AM20" s="673"/>
      <c r="AN20" s="673"/>
      <c r="AO20" s="674" t="str">
        <f t="shared" si="6"/>
        <v/>
      </c>
      <c r="AP20" s="680"/>
      <c r="AQ20" s="674" t="str">
        <f t="shared" si="10"/>
        <v/>
      </c>
      <c r="AR20" s="680"/>
      <c r="AS20" s="681" t="str">
        <f t="shared" si="11"/>
        <v/>
      </c>
      <c r="AT20" s="663" t="s">
        <v>122</v>
      </c>
      <c r="AU20" s="491" t="s">
        <v>240</v>
      </c>
      <c r="AV20" s="682" t="s">
        <v>47</v>
      </c>
      <c r="AW20" s="683" t="s">
        <v>47</v>
      </c>
      <c r="AX20" s="678">
        <v>395</v>
      </c>
      <c r="AY20" s="684" t="s">
        <v>47</v>
      </c>
      <c r="AZ20" s="1006" t="s">
        <v>47</v>
      </c>
      <c r="BA20" s="684" t="s">
        <v>47</v>
      </c>
      <c r="BB20" s="1006" t="s">
        <v>47</v>
      </c>
      <c r="BC20" s="685" t="s">
        <v>47</v>
      </c>
      <c r="BD20" s="663" t="s">
        <v>162</v>
      </c>
      <c r="BE20" s="686"/>
      <c r="BF20" s="686"/>
      <c r="BG20" s="686"/>
      <c r="BH20" s="686"/>
      <c r="BI20" s="687"/>
    </row>
    <row r="21" spans="1:79" ht="19.2" customHeight="1">
      <c r="B21" s="1634"/>
      <c r="C21" s="688" t="s">
        <v>54</v>
      </c>
      <c r="D21" s="493" t="s">
        <v>122</v>
      </c>
      <c r="E21" s="494" t="s">
        <v>241</v>
      </c>
      <c r="F21" s="495" t="s">
        <v>221</v>
      </c>
      <c r="G21" s="1293">
        <v>768</v>
      </c>
      <c r="H21" s="496">
        <v>391</v>
      </c>
      <c r="I21" s="497">
        <f t="shared" si="14"/>
        <v>50.911458333333336</v>
      </c>
      <c r="J21" s="983" t="s">
        <v>47</v>
      </c>
      <c r="K21" s="984" t="s">
        <v>47</v>
      </c>
      <c r="L21" s="983" t="s">
        <v>47</v>
      </c>
      <c r="M21" s="986" t="s">
        <v>47</v>
      </c>
      <c r="N21" s="493" t="s">
        <v>162</v>
      </c>
      <c r="O21" s="689"/>
      <c r="P21" s="509"/>
      <c r="Q21" s="510"/>
      <c r="R21" s="510"/>
      <c r="S21" s="511" t="str">
        <f t="shared" si="12"/>
        <v/>
      </c>
      <c r="T21" s="510"/>
      <c r="U21" s="515" t="str">
        <f t="shared" si="13"/>
        <v/>
      </c>
      <c r="V21" s="510"/>
      <c r="W21" s="690" t="str">
        <f t="shared" si="5"/>
        <v/>
      </c>
      <c r="X21" s="507" t="s">
        <v>162</v>
      </c>
      <c r="Y21" s="508"/>
      <c r="Z21" s="509"/>
      <c r="AA21" s="518"/>
      <c r="AB21" s="518"/>
      <c r="AC21" s="511" t="str">
        <f t="shared" si="3"/>
        <v/>
      </c>
      <c r="AD21" s="510"/>
      <c r="AE21" s="515" t="str">
        <f t="shared" si="4"/>
        <v/>
      </c>
      <c r="AF21" s="510"/>
      <c r="AG21" s="513" t="str">
        <f t="shared" si="9"/>
        <v/>
      </c>
      <c r="AH21" s="1634"/>
      <c r="AI21" s="688" t="s">
        <v>54</v>
      </c>
      <c r="AJ21" s="493" t="s">
        <v>162</v>
      </c>
      <c r="AK21" s="508"/>
      <c r="AL21" s="509"/>
      <c r="AM21" s="510"/>
      <c r="AN21" s="510"/>
      <c r="AO21" s="511" t="str">
        <f t="shared" si="6"/>
        <v/>
      </c>
      <c r="AP21" s="571"/>
      <c r="AQ21" s="515" t="str">
        <f t="shared" si="10"/>
        <v/>
      </c>
      <c r="AR21" s="571"/>
      <c r="AS21" s="520" t="str">
        <f t="shared" si="11"/>
        <v/>
      </c>
      <c r="AT21" s="493" t="s">
        <v>162</v>
      </c>
      <c r="AU21" s="691"/>
      <c r="AV21" s="692"/>
      <c r="AW21" s="693"/>
      <c r="AX21" s="693"/>
      <c r="AY21" s="511" t="str">
        <f t="shared" si="2"/>
        <v/>
      </c>
      <c r="AZ21" s="694"/>
      <c r="BA21" s="619" t="str">
        <f t="shared" si="0"/>
        <v/>
      </c>
      <c r="BB21" s="694"/>
      <c r="BC21" s="695" t="str">
        <f t="shared" si="1"/>
        <v/>
      </c>
      <c r="BD21" s="493" t="s">
        <v>122</v>
      </c>
      <c r="BE21" s="696">
        <v>385</v>
      </c>
      <c r="BF21" s="693"/>
      <c r="BG21" s="697"/>
      <c r="BH21" s="697"/>
      <c r="BI21" s="698"/>
    </row>
    <row r="22" spans="1:79" ht="24.45">
      <c r="B22" s="1634"/>
      <c r="C22" s="514" t="s">
        <v>55</v>
      </c>
      <c r="D22" s="493" t="s">
        <v>162</v>
      </c>
      <c r="E22" s="494"/>
      <c r="F22" s="495"/>
      <c r="G22" s="496"/>
      <c r="H22" s="496"/>
      <c r="I22" s="497"/>
      <c r="J22" s="498"/>
      <c r="K22" s="499" t="str">
        <f t="shared" si="7"/>
        <v/>
      </c>
      <c r="L22" s="498"/>
      <c r="M22" s="500" t="str">
        <f t="shared" si="8"/>
        <v/>
      </c>
      <c r="N22" s="493" t="s">
        <v>122</v>
      </c>
      <c r="O22" s="699" t="s">
        <v>242</v>
      </c>
      <c r="P22" s="692" t="s">
        <v>144</v>
      </c>
      <c r="Q22" s="700">
        <v>936</v>
      </c>
      <c r="R22" s="700">
        <v>138</v>
      </c>
      <c r="S22" s="511">
        <f t="shared" si="12"/>
        <v>14.743589743589745</v>
      </c>
      <c r="T22" s="999" t="s">
        <v>47</v>
      </c>
      <c r="U22" s="1000" t="s">
        <v>47</v>
      </c>
      <c r="V22" s="999" t="s">
        <v>47</v>
      </c>
      <c r="W22" s="1001" t="s">
        <v>47</v>
      </c>
      <c r="X22" s="507" t="s">
        <v>162</v>
      </c>
      <c r="Y22" s="508"/>
      <c r="Z22" s="509"/>
      <c r="AA22" s="518"/>
      <c r="AB22" s="518"/>
      <c r="AC22" s="511" t="str">
        <f t="shared" si="3"/>
        <v/>
      </c>
      <c r="AD22" s="510"/>
      <c r="AE22" s="515" t="str">
        <f t="shared" si="4"/>
        <v/>
      </c>
      <c r="AF22" s="510"/>
      <c r="AG22" s="513" t="str">
        <f t="shared" si="9"/>
        <v/>
      </c>
      <c r="AH22" s="1634"/>
      <c r="AI22" s="514" t="s">
        <v>55</v>
      </c>
      <c r="AJ22" s="493" t="s">
        <v>162</v>
      </c>
      <c r="AK22" s="508"/>
      <c r="AL22" s="509"/>
      <c r="AM22" s="510"/>
      <c r="AN22" s="510"/>
      <c r="AO22" s="511" t="str">
        <f t="shared" si="6"/>
        <v/>
      </c>
      <c r="AP22" s="571"/>
      <c r="AQ22" s="515" t="str">
        <f t="shared" si="10"/>
        <v/>
      </c>
      <c r="AR22" s="571"/>
      <c r="AS22" s="520" t="str">
        <f t="shared" si="11"/>
        <v/>
      </c>
      <c r="AT22" s="493" t="s">
        <v>162</v>
      </c>
      <c r="AU22" s="516"/>
      <c r="AV22" s="509"/>
      <c r="AW22" s="518"/>
      <c r="AX22" s="518"/>
      <c r="AY22" s="511" t="str">
        <f t="shared" si="2"/>
        <v/>
      </c>
      <c r="AZ22" s="519"/>
      <c r="BA22" s="619" t="str">
        <f t="shared" si="0"/>
        <v/>
      </c>
      <c r="BB22" s="519"/>
      <c r="BC22" s="695" t="str">
        <f t="shared" si="1"/>
        <v/>
      </c>
      <c r="BD22" s="493" t="s">
        <v>122</v>
      </c>
      <c r="BE22" s="702"/>
      <c r="BF22" s="703">
        <v>138</v>
      </c>
      <c r="BG22" s="704"/>
      <c r="BH22" s="705"/>
      <c r="BI22" s="706"/>
    </row>
    <row r="23" spans="1:79" ht="24.45">
      <c r="B23" s="1634"/>
      <c r="C23" s="525" t="s">
        <v>57</v>
      </c>
      <c r="D23" s="493" t="s">
        <v>122</v>
      </c>
      <c r="E23" s="707" t="s">
        <v>243</v>
      </c>
      <c r="F23" s="495" t="s">
        <v>244</v>
      </c>
      <c r="G23" s="496">
        <v>810</v>
      </c>
      <c r="H23" s="496">
        <v>24</v>
      </c>
      <c r="I23" s="497">
        <f t="shared" si="14"/>
        <v>2.9629629629629632</v>
      </c>
      <c r="J23" s="983" t="s">
        <v>47</v>
      </c>
      <c r="K23" s="984" t="s">
        <v>47</v>
      </c>
      <c r="L23" s="983" t="s">
        <v>47</v>
      </c>
      <c r="M23" s="986" t="s">
        <v>47</v>
      </c>
      <c r="N23" s="493" t="s">
        <v>162</v>
      </c>
      <c r="O23" s="689"/>
      <c r="P23" s="509"/>
      <c r="Q23" s="510"/>
      <c r="R23" s="510"/>
      <c r="S23" s="511" t="str">
        <f t="shared" si="12"/>
        <v/>
      </c>
      <c r="T23" s="510"/>
      <c r="U23" s="515" t="str">
        <f t="shared" si="13"/>
        <v/>
      </c>
      <c r="V23" s="510"/>
      <c r="W23" s="690" t="str">
        <f t="shared" si="5"/>
        <v/>
      </c>
      <c r="X23" s="507" t="s">
        <v>162</v>
      </c>
      <c r="Y23" s="508"/>
      <c r="Z23" s="509"/>
      <c r="AA23" s="518"/>
      <c r="AB23" s="518"/>
      <c r="AC23" s="511" t="str">
        <f t="shared" si="3"/>
        <v/>
      </c>
      <c r="AD23" s="510"/>
      <c r="AE23" s="515" t="str">
        <f t="shared" si="4"/>
        <v/>
      </c>
      <c r="AF23" s="510"/>
      <c r="AG23" s="513" t="str">
        <f t="shared" si="9"/>
        <v/>
      </c>
      <c r="AH23" s="1634"/>
      <c r="AI23" s="525" t="s">
        <v>57</v>
      </c>
      <c r="AJ23" s="493" t="s">
        <v>162</v>
      </c>
      <c r="AK23" s="508"/>
      <c r="AL23" s="509"/>
      <c r="AM23" s="510"/>
      <c r="AN23" s="510"/>
      <c r="AO23" s="511" t="str">
        <f t="shared" si="6"/>
        <v/>
      </c>
      <c r="AP23" s="571"/>
      <c r="AQ23" s="515" t="str">
        <f t="shared" si="10"/>
        <v/>
      </c>
      <c r="AR23" s="571"/>
      <c r="AS23" s="520" t="str">
        <f t="shared" si="11"/>
        <v/>
      </c>
      <c r="AT23" s="493" t="s">
        <v>122</v>
      </c>
      <c r="AU23" s="526" t="s">
        <v>245</v>
      </c>
      <c r="AV23" s="509" t="s">
        <v>210</v>
      </c>
      <c r="AW23" s="518">
        <v>810</v>
      </c>
      <c r="AX23" s="518">
        <v>29</v>
      </c>
      <c r="AY23" s="511">
        <f t="shared" si="2"/>
        <v>3.5802469135802468</v>
      </c>
      <c r="AZ23" s="528" t="s">
        <v>47</v>
      </c>
      <c r="BA23" s="529" t="s">
        <v>47</v>
      </c>
      <c r="BB23" s="528" t="s">
        <v>47</v>
      </c>
      <c r="BC23" s="463" t="s">
        <v>47</v>
      </c>
      <c r="BD23" s="493" t="s">
        <v>162</v>
      </c>
      <c r="BE23" s="708"/>
      <c r="BF23" s="709"/>
      <c r="BG23" s="623"/>
      <c r="BH23" s="623"/>
      <c r="BI23" s="524"/>
      <c r="BM23" s="710"/>
      <c r="BN23" s="710"/>
      <c r="BO23" s="710"/>
      <c r="BP23" s="710"/>
      <c r="BQ23" s="710"/>
      <c r="BR23" s="710"/>
      <c r="BS23" s="710"/>
      <c r="BT23" s="710"/>
      <c r="BU23" s="710"/>
      <c r="BV23" s="710"/>
      <c r="BW23" s="710"/>
      <c r="BX23" s="710"/>
      <c r="BY23" s="710"/>
      <c r="BZ23" s="710"/>
      <c r="CA23" s="710"/>
    </row>
    <row r="24" spans="1:79" s="710" customFormat="1" ht="12.9">
      <c r="B24" s="1634"/>
      <c r="C24" s="711" t="s">
        <v>58</v>
      </c>
      <c r="D24" s="493" t="s">
        <v>162</v>
      </c>
      <c r="E24" s="712"/>
      <c r="F24" s="495"/>
      <c r="G24" s="496"/>
      <c r="H24" s="496"/>
      <c r="I24" s="497"/>
      <c r="J24" s="713"/>
      <c r="K24" s="499" t="str">
        <f t="shared" si="7"/>
        <v/>
      </c>
      <c r="L24" s="713"/>
      <c r="M24" s="500" t="str">
        <f t="shared" si="8"/>
        <v/>
      </c>
      <c r="N24" s="493" t="s">
        <v>162</v>
      </c>
      <c r="O24" s="689"/>
      <c r="P24" s="692"/>
      <c r="Q24" s="700"/>
      <c r="R24" s="700"/>
      <c r="S24" s="511" t="str">
        <f t="shared" si="12"/>
        <v/>
      </c>
      <c r="T24" s="700"/>
      <c r="U24" s="515" t="str">
        <f t="shared" si="13"/>
        <v/>
      </c>
      <c r="V24" s="700"/>
      <c r="W24" s="690" t="str">
        <f t="shared" si="5"/>
        <v/>
      </c>
      <c r="X24" s="507" t="s">
        <v>162</v>
      </c>
      <c r="Y24" s="689"/>
      <c r="Z24" s="692"/>
      <c r="AA24" s="693"/>
      <c r="AB24" s="693"/>
      <c r="AC24" s="511" t="str">
        <f t="shared" si="3"/>
        <v/>
      </c>
      <c r="AD24" s="571"/>
      <c r="AE24" s="529" t="str">
        <f t="shared" si="4"/>
        <v/>
      </c>
      <c r="AF24" s="510"/>
      <c r="AG24" s="530" t="str">
        <f t="shared" si="9"/>
        <v/>
      </c>
      <c r="AH24" s="1634"/>
      <c r="AI24" s="711" t="s">
        <v>58</v>
      </c>
      <c r="AJ24" s="493" t="s">
        <v>162</v>
      </c>
      <c r="AK24" s="689"/>
      <c r="AL24" s="692"/>
      <c r="AM24" s="700"/>
      <c r="AN24" s="700"/>
      <c r="AO24" s="511" t="str">
        <f t="shared" si="6"/>
        <v/>
      </c>
      <c r="AP24" s="714"/>
      <c r="AQ24" s="715" t="str">
        <f t="shared" si="10"/>
        <v/>
      </c>
      <c r="AR24" s="714"/>
      <c r="AS24" s="520" t="str">
        <f t="shared" si="11"/>
        <v/>
      </c>
      <c r="AT24" s="493" t="s">
        <v>162</v>
      </c>
      <c r="AU24" s="691"/>
      <c r="AV24" s="692"/>
      <c r="AW24" s="693"/>
      <c r="AX24" s="693"/>
      <c r="AY24" s="511" t="str">
        <f t="shared" si="2"/>
        <v/>
      </c>
      <c r="AZ24" s="716"/>
      <c r="BA24" s="619" t="str">
        <f t="shared" si="0"/>
        <v/>
      </c>
      <c r="BB24" s="716"/>
      <c r="BC24" s="520" t="str">
        <f t="shared" si="1"/>
        <v/>
      </c>
      <c r="BD24" s="493" t="s">
        <v>162</v>
      </c>
      <c r="BE24" s="696"/>
      <c r="BF24" s="717"/>
      <c r="BG24" s="718"/>
      <c r="BH24" s="718"/>
      <c r="BI24" s="719"/>
      <c r="BM24" s="429"/>
      <c r="BN24" s="429"/>
      <c r="BO24" s="429"/>
      <c r="BP24" s="429"/>
      <c r="BQ24" s="429"/>
      <c r="BR24" s="429"/>
      <c r="BS24" s="429"/>
      <c r="BT24" s="429"/>
      <c r="BU24" s="429"/>
      <c r="BV24" s="429"/>
      <c r="BW24" s="429"/>
      <c r="BX24" s="429"/>
      <c r="BY24" s="429"/>
      <c r="BZ24" s="429"/>
      <c r="CA24" s="429"/>
    </row>
    <row r="25" spans="1:79" ht="12.9">
      <c r="B25" s="1634"/>
      <c r="C25" s="720" t="s">
        <v>107</v>
      </c>
      <c r="D25" s="721" t="s">
        <v>162</v>
      </c>
      <c r="E25" s="722"/>
      <c r="F25" s="723"/>
      <c r="G25" s="496"/>
      <c r="H25" s="496"/>
      <c r="I25" s="497"/>
      <c r="J25" s="498"/>
      <c r="K25" s="499" t="str">
        <f t="shared" si="7"/>
        <v/>
      </c>
      <c r="L25" s="498"/>
      <c r="M25" s="500" t="str">
        <f t="shared" si="8"/>
        <v/>
      </c>
      <c r="N25" s="721" t="s">
        <v>162</v>
      </c>
      <c r="O25" s="724"/>
      <c r="P25" s="725"/>
      <c r="Q25" s="510"/>
      <c r="R25" s="510"/>
      <c r="S25" s="511" t="str">
        <f t="shared" si="12"/>
        <v/>
      </c>
      <c r="T25" s="726"/>
      <c r="U25" s="529" t="str">
        <f t="shared" si="13"/>
        <v/>
      </c>
      <c r="V25" s="726"/>
      <c r="W25" s="727" t="str">
        <f t="shared" si="5"/>
        <v/>
      </c>
      <c r="X25" s="728" t="s">
        <v>162</v>
      </c>
      <c r="Y25" s="729"/>
      <c r="Z25" s="730"/>
      <c r="AA25" s="518"/>
      <c r="AB25" s="518"/>
      <c r="AC25" s="511" t="str">
        <f t="shared" si="3"/>
        <v/>
      </c>
      <c r="AD25" s="510"/>
      <c r="AE25" s="515" t="str">
        <f t="shared" si="4"/>
        <v/>
      </c>
      <c r="AF25" s="510"/>
      <c r="AG25" s="513" t="str">
        <f t="shared" si="9"/>
        <v/>
      </c>
      <c r="AH25" s="1634"/>
      <c r="AI25" s="720" t="s">
        <v>107</v>
      </c>
      <c r="AJ25" s="721" t="s">
        <v>162</v>
      </c>
      <c r="AK25" s="729"/>
      <c r="AL25" s="730"/>
      <c r="AM25" s="510"/>
      <c r="AN25" s="510"/>
      <c r="AO25" s="511" t="str">
        <f t="shared" si="6"/>
        <v/>
      </c>
      <c r="AP25" s="571"/>
      <c r="AQ25" s="515" t="str">
        <f t="shared" si="10"/>
        <v/>
      </c>
      <c r="AR25" s="571"/>
      <c r="AS25" s="520" t="str">
        <f t="shared" si="11"/>
        <v/>
      </c>
      <c r="AT25" s="721" t="s">
        <v>162</v>
      </c>
      <c r="AU25" s="731"/>
      <c r="AV25" s="730"/>
      <c r="AW25" s="518"/>
      <c r="AX25" s="518"/>
      <c r="AY25" s="511" t="str">
        <f t="shared" si="2"/>
        <v/>
      </c>
      <c r="AZ25" s="519"/>
      <c r="BA25" s="619" t="str">
        <f t="shared" si="0"/>
        <v/>
      </c>
      <c r="BB25" s="519"/>
      <c r="BC25" s="695" t="str">
        <f t="shared" si="1"/>
        <v/>
      </c>
      <c r="BD25" s="721" t="s">
        <v>162</v>
      </c>
      <c r="BE25" s="732"/>
      <c r="BF25" s="733"/>
      <c r="BG25" s="697"/>
      <c r="BH25" s="697"/>
      <c r="BI25" s="698"/>
    </row>
    <row r="26" spans="1:79" ht="19.2" customHeight="1" thickBot="1">
      <c r="B26" s="1634"/>
      <c r="C26" s="1241" t="s">
        <v>246</v>
      </c>
      <c r="D26" s="1242" t="s">
        <v>162</v>
      </c>
      <c r="E26" s="1038"/>
      <c r="F26" s="1039"/>
      <c r="G26" s="1040"/>
      <c r="H26" s="1040"/>
      <c r="I26" s="649"/>
      <c r="J26" s="1041"/>
      <c r="K26" s="819" t="str">
        <f t="shared" si="7"/>
        <v/>
      </c>
      <c r="L26" s="1041"/>
      <c r="M26" s="650" t="str">
        <f t="shared" si="8"/>
        <v/>
      </c>
      <c r="N26" s="1242" t="s">
        <v>122</v>
      </c>
      <c r="O26" s="1243" t="s">
        <v>247</v>
      </c>
      <c r="P26" s="1244" t="s">
        <v>127</v>
      </c>
      <c r="Q26" s="1245">
        <v>242</v>
      </c>
      <c r="R26" s="1245">
        <v>120</v>
      </c>
      <c r="S26" s="1246">
        <f t="shared" si="12"/>
        <v>49.586776859504134</v>
      </c>
      <c r="T26" s="1245" t="s">
        <v>47</v>
      </c>
      <c r="U26" s="1247" t="s">
        <v>47</v>
      </c>
      <c r="V26" s="1245" t="s">
        <v>47</v>
      </c>
      <c r="W26" s="1248" t="s">
        <v>47</v>
      </c>
      <c r="X26" s="1242" t="s">
        <v>122</v>
      </c>
      <c r="Y26" s="1243" t="s">
        <v>248</v>
      </c>
      <c r="Z26" s="1249" t="s">
        <v>249</v>
      </c>
      <c r="AA26" s="1250">
        <v>310</v>
      </c>
      <c r="AB26" s="1250">
        <v>112</v>
      </c>
      <c r="AC26" s="1246">
        <f t="shared" si="3"/>
        <v>36.129032258064512</v>
      </c>
      <c r="AD26" s="1251" t="s">
        <v>47</v>
      </c>
      <c r="AE26" s="1247" t="s">
        <v>47</v>
      </c>
      <c r="AF26" s="1245" t="s">
        <v>47</v>
      </c>
      <c r="AG26" s="1252" t="s">
        <v>47</v>
      </c>
      <c r="AH26" s="1634"/>
      <c r="AI26" s="1241" t="s">
        <v>246</v>
      </c>
      <c r="AJ26" s="1242" t="s">
        <v>162</v>
      </c>
      <c r="AK26" s="1042"/>
      <c r="AL26" s="734"/>
      <c r="AM26" s="735"/>
      <c r="AN26" s="735"/>
      <c r="AO26" s="736" t="str">
        <f t="shared" si="6"/>
        <v/>
      </c>
      <c r="AP26" s="737"/>
      <c r="AQ26" s="738" t="str">
        <f t="shared" si="10"/>
        <v/>
      </c>
      <c r="AR26" s="737"/>
      <c r="AS26" s="739" t="str">
        <f t="shared" si="11"/>
        <v/>
      </c>
      <c r="AT26" s="1242" t="s">
        <v>122</v>
      </c>
      <c r="AU26" s="516" t="s">
        <v>250</v>
      </c>
      <c r="AV26" s="734" t="s">
        <v>210</v>
      </c>
      <c r="AW26" s="740">
        <v>619</v>
      </c>
      <c r="AX26" s="740">
        <v>162</v>
      </c>
      <c r="AY26" s="736">
        <f t="shared" si="2"/>
        <v>26.171243941841681</v>
      </c>
      <c r="AZ26" s="741" t="s">
        <v>47</v>
      </c>
      <c r="BA26" s="529" t="s">
        <v>47</v>
      </c>
      <c r="BB26" s="741" t="s">
        <v>47</v>
      </c>
      <c r="BC26" s="530" t="s">
        <v>47</v>
      </c>
      <c r="BD26" s="1242" t="s">
        <v>162</v>
      </c>
      <c r="BE26" s="1043"/>
      <c r="BF26" s="709"/>
      <c r="BG26" s="623"/>
      <c r="BH26" s="623"/>
      <c r="BI26" s="524"/>
    </row>
    <row r="27" spans="1:79" ht="12.9">
      <c r="A27" s="423"/>
      <c r="B27" s="1659" t="s">
        <v>251</v>
      </c>
      <c r="C27" s="746" t="s">
        <v>252</v>
      </c>
      <c r="D27" s="670" t="s">
        <v>162</v>
      </c>
      <c r="E27" s="747"/>
      <c r="F27" s="748"/>
      <c r="G27" s="749"/>
      <c r="H27" s="749"/>
      <c r="I27" s="750"/>
      <c r="J27" s="751"/>
      <c r="K27" s="750" t="str">
        <f t="shared" si="7"/>
        <v/>
      </c>
      <c r="L27" s="751"/>
      <c r="M27" s="752" t="str">
        <f t="shared" si="8"/>
        <v/>
      </c>
      <c r="N27" s="670" t="s">
        <v>162</v>
      </c>
      <c r="O27" s="753"/>
      <c r="P27" s="754"/>
      <c r="Q27" s="755"/>
      <c r="R27" s="755"/>
      <c r="S27" s="750" t="str">
        <f t="shared" si="12"/>
        <v/>
      </c>
      <c r="T27" s="755"/>
      <c r="U27" s="750" t="str">
        <f t="shared" si="13"/>
        <v/>
      </c>
      <c r="V27" s="755"/>
      <c r="W27" s="756" t="str">
        <f t="shared" si="5"/>
        <v/>
      </c>
      <c r="X27" s="676" t="s">
        <v>162</v>
      </c>
      <c r="Y27" s="747"/>
      <c r="Z27" s="754"/>
      <c r="AA27" s="757"/>
      <c r="AB27" s="757"/>
      <c r="AC27" s="750" t="str">
        <f t="shared" si="3"/>
        <v/>
      </c>
      <c r="AD27" s="755"/>
      <c r="AE27" s="750" t="str">
        <f t="shared" si="4"/>
        <v/>
      </c>
      <c r="AF27" s="755"/>
      <c r="AG27" s="758" t="str">
        <f t="shared" si="9"/>
        <v/>
      </c>
      <c r="AH27" s="1659" t="s">
        <v>251</v>
      </c>
      <c r="AI27" s="746" t="s">
        <v>252</v>
      </c>
      <c r="AJ27" s="670" t="s">
        <v>162</v>
      </c>
      <c r="AK27" s="747"/>
      <c r="AL27" s="754"/>
      <c r="AM27" s="755"/>
      <c r="AN27" s="755"/>
      <c r="AO27" s="750" t="str">
        <f t="shared" si="6"/>
        <v/>
      </c>
      <c r="AP27" s="751"/>
      <c r="AQ27" s="750" t="str">
        <f t="shared" si="10"/>
        <v/>
      </c>
      <c r="AR27" s="751"/>
      <c r="AS27" s="752" t="str">
        <f t="shared" si="11"/>
        <v/>
      </c>
      <c r="AT27" s="670" t="s">
        <v>162</v>
      </c>
      <c r="AU27" s="754"/>
      <c r="AV27" s="754"/>
      <c r="AW27" s="759"/>
      <c r="AX27" s="757"/>
      <c r="AY27" s="750" t="str">
        <f t="shared" si="2"/>
        <v/>
      </c>
      <c r="AZ27" s="757"/>
      <c r="BA27" s="760" t="str">
        <f t="shared" si="0"/>
        <v/>
      </c>
      <c r="BB27" s="757"/>
      <c r="BC27" s="752" t="str">
        <f t="shared" si="1"/>
        <v/>
      </c>
      <c r="BD27" s="670" t="s">
        <v>162</v>
      </c>
      <c r="BE27" s="761"/>
      <c r="BF27" s="749"/>
      <c r="BG27" s="749"/>
      <c r="BH27" s="762"/>
      <c r="BI27" s="763"/>
    </row>
    <row r="28" spans="1:79" ht="19.2" customHeight="1">
      <c r="B28" s="1660"/>
      <c r="C28" s="535" t="s">
        <v>64</v>
      </c>
      <c r="D28" s="493" t="s">
        <v>122</v>
      </c>
      <c r="E28" s="764" t="s">
        <v>253</v>
      </c>
      <c r="F28" s="536" t="s">
        <v>254</v>
      </c>
      <c r="G28" s="539">
        <v>516</v>
      </c>
      <c r="H28" s="539">
        <v>197</v>
      </c>
      <c r="I28" s="504">
        <f t="shared" ref="I28:I51" si="15">+H28/+G28*100</f>
        <v>38.178294573643413</v>
      </c>
      <c r="J28" s="765">
        <v>0</v>
      </c>
      <c r="K28" s="505">
        <f t="shared" si="7"/>
        <v>0</v>
      </c>
      <c r="L28" s="765">
        <v>0</v>
      </c>
      <c r="M28" s="766">
        <f>IF(L28="","",+L28/+H28)</f>
        <v>0</v>
      </c>
      <c r="N28" s="721" t="s">
        <v>162</v>
      </c>
      <c r="O28" s="767"/>
      <c r="P28" s="460"/>
      <c r="Q28" s="745"/>
      <c r="R28" s="745"/>
      <c r="S28" s="743" t="str">
        <f t="shared" si="12"/>
        <v/>
      </c>
      <c r="T28" s="745"/>
      <c r="U28" s="512" t="str">
        <f t="shared" si="13"/>
        <v/>
      </c>
      <c r="V28" s="745"/>
      <c r="W28" s="1002" t="str">
        <f t="shared" si="5"/>
        <v/>
      </c>
      <c r="X28" s="721" t="s">
        <v>162</v>
      </c>
      <c r="Y28" s="769"/>
      <c r="Z28" s="460"/>
      <c r="AA28" s="461"/>
      <c r="AB28" s="461"/>
      <c r="AC28" s="743" t="str">
        <f t="shared" si="3"/>
        <v/>
      </c>
      <c r="AD28" s="745"/>
      <c r="AE28" s="512" t="str">
        <f t="shared" si="4"/>
        <v/>
      </c>
      <c r="AF28" s="745"/>
      <c r="AG28" s="770" t="str">
        <f t="shared" si="9"/>
        <v/>
      </c>
      <c r="AH28" s="1660"/>
      <c r="AI28" s="535" t="s">
        <v>64</v>
      </c>
      <c r="AJ28" s="493" t="s">
        <v>162</v>
      </c>
      <c r="AK28" s="771"/>
      <c r="AL28" s="460"/>
      <c r="AM28" s="745"/>
      <c r="AN28" s="745"/>
      <c r="AO28" s="743" t="str">
        <f t="shared" si="6"/>
        <v/>
      </c>
      <c r="AP28" s="744"/>
      <c r="AQ28" s="512" t="str">
        <f t="shared" si="10"/>
        <v/>
      </c>
      <c r="AR28" s="744"/>
      <c r="AS28" s="695" t="str">
        <f t="shared" si="11"/>
        <v/>
      </c>
      <c r="AT28" s="493" t="s">
        <v>162</v>
      </c>
      <c r="AU28" s="491"/>
      <c r="AV28" s="460"/>
      <c r="AW28" s="461"/>
      <c r="AX28" s="461"/>
      <c r="AY28" s="743" t="str">
        <f t="shared" si="2"/>
        <v/>
      </c>
      <c r="AZ28" s="772"/>
      <c r="BA28" s="773" t="str">
        <f t="shared" si="0"/>
        <v/>
      </c>
      <c r="BB28" s="772"/>
      <c r="BC28" s="695" t="str">
        <f t="shared" si="1"/>
        <v/>
      </c>
      <c r="BD28" s="493" t="s">
        <v>162</v>
      </c>
      <c r="BE28" s="702"/>
      <c r="BF28" s="703"/>
      <c r="BG28" s="774"/>
      <c r="BH28" s="775"/>
      <c r="BI28" s="776"/>
    </row>
    <row r="29" spans="1:79" ht="25.15" thickBot="1">
      <c r="B29" s="1661"/>
      <c r="C29" s="777" t="s">
        <v>65</v>
      </c>
      <c r="D29" s="778" t="s">
        <v>122</v>
      </c>
      <c r="E29" s="779" t="s">
        <v>255</v>
      </c>
      <c r="F29" s="780" t="s">
        <v>221</v>
      </c>
      <c r="G29" s="781">
        <v>190</v>
      </c>
      <c r="H29" s="781">
        <v>53</v>
      </c>
      <c r="I29" s="782">
        <f t="shared" si="15"/>
        <v>27.89473684210526</v>
      </c>
      <c r="J29" s="765">
        <v>0</v>
      </c>
      <c r="K29" s="783">
        <f t="shared" si="7"/>
        <v>0</v>
      </c>
      <c r="L29" s="765">
        <v>0</v>
      </c>
      <c r="M29" s="784">
        <f>IF(L29="","",+L29/+H29)</f>
        <v>0</v>
      </c>
      <c r="N29" s="778" t="s">
        <v>162</v>
      </c>
      <c r="O29" s="785"/>
      <c r="P29" s="786"/>
      <c r="Q29" s="787"/>
      <c r="R29" s="787"/>
      <c r="S29" s="788" t="str">
        <f t="shared" si="12"/>
        <v/>
      </c>
      <c r="T29" s="787"/>
      <c r="U29" s="789" t="str">
        <f t="shared" si="13"/>
        <v/>
      </c>
      <c r="V29" s="787"/>
      <c r="W29" s="790" t="str">
        <f t="shared" si="5"/>
        <v/>
      </c>
      <c r="X29" s="791" t="s">
        <v>122</v>
      </c>
      <c r="Y29" s="792" t="s">
        <v>256</v>
      </c>
      <c r="Z29" s="786" t="s">
        <v>159</v>
      </c>
      <c r="AA29" s="793">
        <v>203</v>
      </c>
      <c r="AB29" s="793">
        <v>52</v>
      </c>
      <c r="AC29" s="788">
        <f t="shared" si="3"/>
        <v>25.615763546798032</v>
      </c>
      <c r="AD29" s="787">
        <v>1</v>
      </c>
      <c r="AE29" s="789">
        <f t="shared" si="4"/>
        <v>0.49261083743842365</v>
      </c>
      <c r="AF29" s="787">
        <v>10</v>
      </c>
      <c r="AG29" s="794">
        <f t="shared" si="9"/>
        <v>0.19230769230769232</v>
      </c>
      <c r="AH29" s="1661"/>
      <c r="AI29" s="777" t="s">
        <v>65</v>
      </c>
      <c r="AJ29" s="778" t="s">
        <v>162</v>
      </c>
      <c r="AK29" s="795"/>
      <c r="AL29" s="786"/>
      <c r="AM29" s="787"/>
      <c r="AN29" s="787"/>
      <c r="AO29" s="788" t="str">
        <f t="shared" si="6"/>
        <v/>
      </c>
      <c r="AP29" s="796"/>
      <c r="AQ29" s="789" t="str">
        <f t="shared" si="10"/>
        <v/>
      </c>
      <c r="AR29" s="796"/>
      <c r="AS29" s="794" t="str">
        <f t="shared" si="11"/>
        <v/>
      </c>
      <c r="AT29" s="778" t="s">
        <v>162</v>
      </c>
      <c r="AU29" s="797"/>
      <c r="AV29" s="786"/>
      <c r="AW29" s="793"/>
      <c r="AX29" s="793"/>
      <c r="AY29" s="788" t="str">
        <f t="shared" si="2"/>
        <v/>
      </c>
      <c r="AZ29" s="798"/>
      <c r="BA29" s="799" t="str">
        <f t="shared" si="0"/>
        <v/>
      </c>
      <c r="BB29" s="798"/>
      <c r="BC29" s="800" t="str">
        <f t="shared" si="1"/>
        <v/>
      </c>
      <c r="BD29" s="778" t="s">
        <v>162</v>
      </c>
      <c r="BE29" s="801"/>
      <c r="BF29" s="802"/>
      <c r="BG29" s="803"/>
      <c r="BH29" s="803"/>
      <c r="BI29" s="804"/>
    </row>
    <row r="30" spans="1:79" ht="19.2" customHeight="1">
      <c r="B30" s="1633" t="s">
        <v>257</v>
      </c>
      <c r="C30" s="582" t="s">
        <v>67</v>
      </c>
      <c r="D30" s="597" t="s">
        <v>122</v>
      </c>
      <c r="E30" s="584" t="s">
        <v>258</v>
      </c>
      <c r="F30" s="585" t="s">
        <v>244</v>
      </c>
      <c r="G30" s="586">
        <v>581</v>
      </c>
      <c r="H30" s="586">
        <v>204</v>
      </c>
      <c r="I30" s="587">
        <f t="shared" si="15"/>
        <v>35.111876075731494</v>
      </c>
      <c r="J30" s="987" t="s">
        <v>47</v>
      </c>
      <c r="K30" s="988" t="s">
        <v>47</v>
      </c>
      <c r="L30" s="989" t="s">
        <v>47</v>
      </c>
      <c r="M30" s="990" t="s">
        <v>47</v>
      </c>
      <c r="N30" s="583" t="s">
        <v>162</v>
      </c>
      <c r="O30" s="767"/>
      <c r="P30" s="460"/>
      <c r="Q30" s="745"/>
      <c r="R30" s="745"/>
      <c r="S30" s="743" t="str">
        <f t="shared" si="12"/>
        <v/>
      </c>
      <c r="T30" s="745"/>
      <c r="U30" s="512" t="str">
        <f t="shared" si="13"/>
        <v/>
      </c>
      <c r="V30" s="745"/>
      <c r="W30" s="768" t="str">
        <f t="shared" si="5"/>
        <v/>
      </c>
      <c r="X30" s="597" t="s">
        <v>162</v>
      </c>
      <c r="Y30" s="769"/>
      <c r="Z30" s="460"/>
      <c r="AA30" s="461"/>
      <c r="AB30" s="461"/>
      <c r="AC30" s="511" t="str">
        <f t="shared" si="3"/>
        <v/>
      </c>
      <c r="AD30" s="510"/>
      <c r="AE30" s="515" t="str">
        <f t="shared" si="4"/>
        <v/>
      </c>
      <c r="AF30" s="510"/>
      <c r="AG30" s="513" t="str">
        <f t="shared" si="9"/>
        <v/>
      </c>
      <c r="AH30" s="1633" t="s">
        <v>257</v>
      </c>
      <c r="AI30" s="582" t="s">
        <v>67</v>
      </c>
      <c r="AJ30" s="583" t="s">
        <v>162</v>
      </c>
      <c r="AK30" s="769"/>
      <c r="AL30" s="460"/>
      <c r="AM30" s="745"/>
      <c r="AN30" s="745"/>
      <c r="AO30" s="743" t="str">
        <f t="shared" si="6"/>
        <v/>
      </c>
      <c r="AP30" s="744"/>
      <c r="AQ30" s="512" t="str">
        <f t="shared" si="10"/>
        <v/>
      </c>
      <c r="AR30" s="744"/>
      <c r="AS30" s="695" t="str">
        <f t="shared" si="11"/>
        <v/>
      </c>
      <c r="AT30" s="583" t="s">
        <v>162</v>
      </c>
      <c r="AU30" s="491"/>
      <c r="AV30" s="460"/>
      <c r="AW30" s="461"/>
      <c r="AX30" s="461"/>
      <c r="AY30" s="743" t="str">
        <f t="shared" si="2"/>
        <v/>
      </c>
      <c r="AZ30" s="772"/>
      <c r="BA30" s="773" t="str">
        <f t="shared" si="0"/>
        <v/>
      </c>
      <c r="BB30" s="772"/>
      <c r="BC30" s="695" t="str">
        <f t="shared" si="1"/>
        <v/>
      </c>
      <c r="BD30" s="583" t="s">
        <v>162</v>
      </c>
      <c r="BE30" s="702"/>
      <c r="BF30" s="703"/>
      <c r="BG30" s="774"/>
      <c r="BH30" s="775"/>
      <c r="BI30" s="776"/>
    </row>
    <row r="31" spans="1:79" ht="19.2" customHeight="1">
      <c r="B31" s="1634"/>
      <c r="C31" s="805" t="s">
        <v>68</v>
      </c>
      <c r="D31" s="507" t="s">
        <v>122</v>
      </c>
      <c r="E31" s="494" t="s">
        <v>259</v>
      </c>
      <c r="F31" s="495" t="s">
        <v>244</v>
      </c>
      <c r="G31" s="496">
        <v>262</v>
      </c>
      <c r="H31" s="496">
        <v>200</v>
      </c>
      <c r="I31" s="497">
        <f t="shared" si="15"/>
        <v>76.335877862595424</v>
      </c>
      <c r="J31" s="498">
        <v>4</v>
      </c>
      <c r="K31" s="499">
        <f t="shared" si="7"/>
        <v>2</v>
      </c>
      <c r="L31" s="806">
        <v>14</v>
      </c>
      <c r="M31" s="500">
        <f>IF(L31="","",+L31/+H31)</f>
        <v>7.0000000000000007E-2</v>
      </c>
      <c r="N31" s="493" t="s">
        <v>162</v>
      </c>
      <c r="O31" s="689"/>
      <c r="P31" s="509"/>
      <c r="Q31" s="510"/>
      <c r="R31" s="510"/>
      <c r="S31" s="511" t="str">
        <f t="shared" si="12"/>
        <v/>
      </c>
      <c r="T31" s="510"/>
      <c r="U31" s="515" t="str">
        <f t="shared" si="13"/>
        <v/>
      </c>
      <c r="V31" s="510"/>
      <c r="W31" s="690" t="str">
        <f t="shared" si="5"/>
        <v/>
      </c>
      <c r="X31" s="507" t="s">
        <v>122</v>
      </c>
      <c r="Y31" s="807" t="s">
        <v>259</v>
      </c>
      <c r="Z31" s="509" t="s">
        <v>159</v>
      </c>
      <c r="AA31" s="518">
        <v>296</v>
      </c>
      <c r="AB31" s="518">
        <v>188</v>
      </c>
      <c r="AC31" s="511">
        <f t="shared" si="3"/>
        <v>63.513513513513509</v>
      </c>
      <c r="AD31" s="510">
        <v>28</v>
      </c>
      <c r="AE31" s="1013">
        <f t="shared" si="4"/>
        <v>9.4594594594594597</v>
      </c>
      <c r="AF31" s="510">
        <v>85</v>
      </c>
      <c r="AG31" s="520">
        <f t="shared" si="9"/>
        <v>0.4521276595744681</v>
      </c>
      <c r="AH31" s="1634"/>
      <c r="AI31" s="805" t="s">
        <v>68</v>
      </c>
      <c r="AJ31" s="493" t="s">
        <v>162</v>
      </c>
      <c r="AK31" s="508"/>
      <c r="AL31" s="509"/>
      <c r="AM31" s="510"/>
      <c r="AN31" s="510"/>
      <c r="AO31" s="511" t="str">
        <f t="shared" si="6"/>
        <v/>
      </c>
      <c r="AP31" s="571"/>
      <c r="AQ31" s="515" t="str">
        <f t="shared" si="10"/>
        <v/>
      </c>
      <c r="AR31" s="571"/>
      <c r="AS31" s="520" t="str">
        <f t="shared" si="11"/>
        <v/>
      </c>
      <c r="AT31" s="493" t="s">
        <v>162</v>
      </c>
      <c r="AU31" s="516"/>
      <c r="AV31" s="509"/>
      <c r="AW31" s="518"/>
      <c r="AX31" s="518"/>
      <c r="AY31" s="511" t="str">
        <f t="shared" si="2"/>
        <v/>
      </c>
      <c r="AZ31" s="519"/>
      <c r="BA31" s="619" t="str">
        <f t="shared" si="0"/>
        <v/>
      </c>
      <c r="BB31" s="519"/>
      <c r="BC31" s="695" t="str">
        <f t="shared" si="1"/>
        <v/>
      </c>
      <c r="BD31" s="493" t="s">
        <v>162</v>
      </c>
      <c r="BE31" s="696"/>
      <c r="BF31" s="733"/>
      <c r="BG31" s="808"/>
      <c r="BH31" s="697"/>
      <c r="BI31" s="698"/>
    </row>
    <row r="32" spans="1:79" ht="24.45">
      <c r="B32" s="1634"/>
      <c r="C32" s="525" t="s">
        <v>69</v>
      </c>
      <c r="D32" s="507" t="s">
        <v>122</v>
      </c>
      <c r="E32" s="707" t="s">
        <v>260</v>
      </c>
      <c r="F32" s="495" t="s">
        <v>221</v>
      </c>
      <c r="G32" s="496">
        <v>114</v>
      </c>
      <c r="H32" s="496">
        <v>53</v>
      </c>
      <c r="I32" s="497">
        <f t="shared" si="15"/>
        <v>46.491228070175438</v>
      </c>
      <c r="J32" s="983" t="s">
        <v>47</v>
      </c>
      <c r="K32" s="984" t="s">
        <v>47</v>
      </c>
      <c r="L32" s="985" t="s">
        <v>47</v>
      </c>
      <c r="M32" s="986" t="s">
        <v>47</v>
      </c>
      <c r="N32" s="493" t="s">
        <v>162</v>
      </c>
      <c r="O32" s="689"/>
      <c r="P32" s="509"/>
      <c r="Q32" s="510"/>
      <c r="R32" s="510"/>
      <c r="S32" s="511" t="str">
        <f t="shared" si="12"/>
        <v/>
      </c>
      <c r="T32" s="510"/>
      <c r="U32" s="515" t="str">
        <f t="shared" si="13"/>
        <v/>
      </c>
      <c r="V32" s="510"/>
      <c r="W32" s="690" t="str">
        <f t="shared" si="5"/>
        <v/>
      </c>
      <c r="X32" s="507" t="s">
        <v>122</v>
      </c>
      <c r="Y32" s="809" t="s">
        <v>261</v>
      </c>
      <c r="Z32" s="810" t="s">
        <v>159</v>
      </c>
      <c r="AA32" s="518">
        <v>157</v>
      </c>
      <c r="AB32" s="518">
        <v>80</v>
      </c>
      <c r="AC32" s="511">
        <f t="shared" si="3"/>
        <v>50.955414012738856</v>
      </c>
      <c r="AD32" s="579" t="s">
        <v>47</v>
      </c>
      <c r="AE32" s="462" t="s">
        <v>47</v>
      </c>
      <c r="AF32" s="579" t="s">
        <v>47</v>
      </c>
      <c r="AG32" s="530" t="s">
        <v>47</v>
      </c>
      <c r="AH32" s="1634"/>
      <c r="AI32" s="525" t="s">
        <v>69</v>
      </c>
      <c r="AJ32" s="493" t="s">
        <v>262</v>
      </c>
      <c r="AK32" s="809" t="s">
        <v>263</v>
      </c>
      <c r="AL32" s="812" t="s">
        <v>272</v>
      </c>
      <c r="AM32" s="510">
        <v>189</v>
      </c>
      <c r="AN32" s="510">
        <v>76</v>
      </c>
      <c r="AO32" s="511">
        <f t="shared" si="6"/>
        <v>40.211640211640209</v>
      </c>
      <c r="AP32" s="579" t="s">
        <v>47</v>
      </c>
      <c r="AQ32" s="529" t="s">
        <v>47</v>
      </c>
      <c r="AR32" s="579" t="s">
        <v>47</v>
      </c>
      <c r="AS32" s="530" t="s">
        <v>47</v>
      </c>
      <c r="AT32" s="493" t="s">
        <v>162</v>
      </c>
      <c r="AU32" s="516"/>
      <c r="AV32" s="810"/>
      <c r="AW32" s="518"/>
      <c r="AX32" s="518"/>
      <c r="AY32" s="511" t="str">
        <f t="shared" si="2"/>
        <v/>
      </c>
      <c r="AZ32" s="519"/>
      <c r="BA32" s="619" t="str">
        <f t="shared" si="0"/>
        <v/>
      </c>
      <c r="BB32" s="519"/>
      <c r="BC32" s="695" t="str">
        <f t="shared" si="1"/>
        <v/>
      </c>
      <c r="BD32" s="493" t="s">
        <v>122</v>
      </c>
      <c r="BE32" s="708">
        <v>53</v>
      </c>
      <c r="BF32" s="709"/>
      <c r="BG32" s="623">
        <v>80</v>
      </c>
      <c r="BH32" s="623">
        <v>76</v>
      </c>
      <c r="BI32" s="524"/>
    </row>
    <row r="33" spans="2:61" ht="19.2" customHeight="1">
      <c r="B33" s="1634"/>
      <c r="C33" s="811" t="s">
        <v>70</v>
      </c>
      <c r="D33" s="507" t="s">
        <v>122</v>
      </c>
      <c r="E33" s="494" t="s">
        <v>264</v>
      </c>
      <c r="F33" s="495" t="s">
        <v>221</v>
      </c>
      <c r="G33" s="625">
        <v>490</v>
      </c>
      <c r="H33" s="496">
        <v>43</v>
      </c>
      <c r="I33" s="497">
        <f t="shared" si="15"/>
        <v>8.7755102040816322</v>
      </c>
      <c r="J33" s="983" t="s">
        <v>47</v>
      </c>
      <c r="K33" s="984" t="s">
        <v>47</v>
      </c>
      <c r="L33" s="985" t="s">
        <v>47</v>
      </c>
      <c r="M33" s="986" t="s">
        <v>47</v>
      </c>
      <c r="N33" s="493" t="s">
        <v>162</v>
      </c>
      <c r="O33" s="689"/>
      <c r="P33" s="509"/>
      <c r="Q33" s="510"/>
      <c r="R33" s="510"/>
      <c r="S33" s="511" t="str">
        <f t="shared" si="12"/>
        <v/>
      </c>
      <c r="T33" s="510"/>
      <c r="U33" s="515" t="str">
        <f t="shared" si="13"/>
        <v/>
      </c>
      <c r="V33" s="510"/>
      <c r="W33" s="690" t="str">
        <f t="shared" si="5"/>
        <v/>
      </c>
      <c r="X33" s="507" t="s">
        <v>122</v>
      </c>
      <c r="Y33" s="508" t="s">
        <v>265</v>
      </c>
      <c r="Z33" s="509" t="s">
        <v>249</v>
      </c>
      <c r="AA33" s="518">
        <v>119</v>
      </c>
      <c r="AB33" s="518">
        <v>93</v>
      </c>
      <c r="AC33" s="511">
        <f t="shared" si="3"/>
        <v>78.151260504201687</v>
      </c>
      <c r="AD33" s="726" t="s">
        <v>47</v>
      </c>
      <c r="AE33" s="529" t="s">
        <v>47</v>
      </c>
      <c r="AF33" s="726" t="s">
        <v>47</v>
      </c>
      <c r="AG33" s="530" t="s">
        <v>47</v>
      </c>
      <c r="AH33" s="1634"/>
      <c r="AI33" s="811" t="s">
        <v>70</v>
      </c>
      <c r="AJ33" s="493" t="s">
        <v>162</v>
      </c>
      <c r="AK33" s="508"/>
      <c r="AL33" s="812"/>
      <c r="AM33" s="510"/>
      <c r="AN33" s="510"/>
      <c r="AO33" s="511" t="str">
        <f t="shared" si="6"/>
        <v/>
      </c>
      <c r="AP33" s="579"/>
      <c r="AQ33" s="529" t="str">
        <f t="shared" si="10"/>
        <v/>
      </c>
      <c r="AR33" s="579"/>
      <c r="AS33" s="530" t="str">
        <f t="shared" si="11"/>
        <v/>
      </c>
      <c r="AT33" s="493" t="s">
        <v>122</v>
      </c>
      <c r="AU33" s="516" t="s">
        <v>266</v>
      </c>
      <c r="AV33" s="509" t="s">
        <v>47</v>
      </c>
      <c r="AW33" s="509" t="s">
        <v>47</v>
      </c>
      <c r="AX33" s="518">
        <v>2136</v>
      </c>
      <c r="AY33" s="527" t="s">
        <v>47</v>
      </c>
      <c r="AZ33" s="509" t="s">
        <v>47</v>
      </c>
      <c r="BA33" s="529" t="s">
        <v>47</v>
      </c>
      <c r="BB33" s="509" t="s">
        <v>47</v>
      </c>
      <c r="BC33" s="463" t="s">
        <v>47</v>
      </c>
      <c r="BD33" s="493" t="s">
        <v>122</v>
      </c>
      <c r="BE33" s="732"/>
      <c r="BF33" s="813"/>
      <c r="BG33" s="814">
        <v>85</v>
      </c>
      <c r="BH33" s="815"/>
      <c r="BI33" s="698"/>
    </row>
    <row r="34" spans="2:61" ht="19.2" customHeight="1">
      <c r="B34" s="1634"/>
      <c r="C34" s="514" t="s">
        <v>71</v>
      </c>
      <c r="D34" s="507" t="s">
        <v>122</v>
      </c>
      <c r="E34" s="494" t="s">
        <v>267</v>
      </c>
      <c r="F34" s="495" t="s">
        <v>244</v>
      </c>
      <c r="G34" s="496">
        <v>248</v>
      </c>
      <c r="H34" s="496">
        <v>91</v>
      </c>
      <c r="I34" s="497">
        <f t="shared" si="15"/>
        <v>36.693548387096776</v>
      </c>
      <c r="J34" s="983" t="s">
        <v>47</v>
      </c>
      <c r="K34" s="984" t="s">
        <v>47</v>
      </c>
      <c r="L34" s="985" t="s">
        <v>47</v>
      </c>
      <c r="M34" s="986" t="s">
        <v>47</v>
      </c>
      <c r="N34" s="493" t="s">
        <v>162</v>
      </c>
      <c r="O34" s="689"/>
      <c r="P34" s="509"/>
      <c r="Q34" s="510"/>
      <c r="R34" s="510"/>
      <c r="S34" s="511" t="str">
        <f t="shared" si="12"/>
        <v/>
      </c>
      <c r="T34" s="510"/>
      <c r="U34" s="515" t="str">
        <f t="shared" si="13"/>
        <v/>
      </c>
      <c r="V34" s="510"/>
      <c r="W34" s="690" t="str">
        <f t="shared" si="5"/>
        <v/>
      </c>
      <c r="X34" s="507" t="s">
        <v>122</v>
      </c>
      <c r="Y34" s="508" t="s">
        <v>267</v>
      </c>
      <c r="Z34" s="509" t="s">
        <v>159</v>
      </c>
      <c r="AA34" s="518">
        <v>251</v>
      </c>
      <c r="AB34" s="518">
        <v>63</v>
      </c>
      <c r="AC34" s="511">
        <f t="shared" si="3"/>
        <v>25.099601593625497</v>
      </c>
      <c r="AD34" s="579" t="s">
        <v>47</v>
      </c>
      <c r="AE34" s="529" t="s">
        <v>47</v>
      </c>
      <c r="AF34" s="726" t="s">
        <v>47</v>
      </c>
      <c r="AG34" s="530" t="s">
        <v>47</v>
      </c>
      <c r="AH34" s="1634"/>
      <c r="AI34" s="514" t="s">
        <v>71</v>
      </c>
      <c r="AJ34" s="493" t="s">
        <v>162</v>
      </c>
      <c r="AK34" s="508"/>
      <c r="AL34" s="509"/>
      <c r="AM34" s="510"/>
      <c r="AN34" s="510"/>
      <c r="AO34" s="511" t="str">
        <f t="shared" si="6"/>
        <v/>
      </c>
      <c r="AP34" s="571"/>
      <c r="AQ34" s="515" t="str">
        <f t="shared" si="10"/>
        <v/>
      </c>
      <c r="AR34" s="571"/>
      <c r="AS34" s="520" t="str">
        <f t="shared" si="11"/>
        <v/>
      </c>
      <c r="AT34" s="493" t="s">
        <v>162</v>
      </c>
      <c r="AU34" s="516"/>
      <c r="AV34" s="509"/>
      <c r="AW34" s="518"/>
      <c r="AX34" s="518"/>
      <c r="AY34" s="511" t="str">
        <f t="shared" si="2"/>
        <v/>
      </c>
      <c r="AZ34" s="519"/>
      <c r="BA34" s="619" t="str">
        <f t="shared" si="0"/>
        <v/>
      </c>
      <c r="BB34" s="519"/>
      <c r="BC34" s="695" t="str">
        <f t="shared" si="1"/>
        <v/>
      </c>
      <c r="BD34" s="493" t="s">
        <v>162</v>
      </c>
      <c r="BE34" s="732"/>
      <c r="BF34" s="733"/>
      <c r="BG34" s="697"/>
      <c r="BH34" s="697"/>
      <c r="BI34" s="698"/>
    </row>
    <row r="35" spans="2:61" ht="24.45">
      <c r="B35" s="1634"/>
      <c r="C35" s="514" t="s">
        <v>72</v>
      </c>
      <c r="D35" s="507" t="s">
        <v>122</v>
      </c>
      <c r="E35" s="707" t="s">
        <v>268</v>
      </c>
      <c r="F35" s="495" t="s">
        <v>244</v>
      </c>
      <c r="G35" s="496">
        <v>160</v>
      </c>
      <c r="H35" s="496">
        <v>79</v>
      </c>
      <c r="I35" s="497">
        <f t="shared" si="15"/>
        <v>49.375</v>
      </c>
      <c r="J35" s="498">
        <v>6</v>
      </c>
      <c r="K35" s="499">
        <f t="shared" si="7"/>
        <v>7.59493670886076</v>
      </c>
      <c r="L35" s="806">
        <v>16</v>
      </c>
      <c r="M35" s="500">
        <f>IF(L35="","",+L35/+H35)</f>
        <v>0.20253164556962025</v>
      </c>
      <c r="N35" s="493" t="s">
        <v>162</v>
      </c>
      <c r="O35" s="508"/>
      <c r="P35" s="692"/>
      <c r="Q35" s="510"/>
      <c r="R35" s="510"/>
      <c r="S35" s="511" t="str">
        <f t="shared" si="12"/>
        <v/>
      </c>
      <c r="T35" s="816"/>
      <c r="U35" s="715" t="str">
        <f t="shared" si="13"/>
        <v/>
      </c>
      <c r="V35" s="816"/>
      <c r="W35" s="690" t="str">
        <f t="shared" si="5"/>
        <v/>
      </c>
      <c r="X35" s="507" t="s">
        <v>122</v>
      </c>
      <c r="Y35" s="809" t="s">
        <v>269</v>
      </c>
      <c r="Z35" s="692" t="s">
        <v>159</v>
      </c>
      <c r="AA35" s="518">
        <v>124</v>
      </c>
      <c r="AB35" s="518">
        <v>42</v>
      </c>
      <c r="AC35" s="511">
        <f t="shared" si="3"/>
        <v>33.87096774193548</v>
      </c>
      <c r="AD35" s="816">
        <v>6</v>
      </c>
      <c r="AE35" s="1013">
        <f t="shared" si="4"/>
        <v>4.838709677419355</v>
      </c>
      <c r="AF35" s="510">
        <v>11</v>
      </c>
      <c r="AG35" s="520">
        <f t="shared" si="9"/>
        <v>0.26190476190476192</v>
      </c>
      <c r="AH35" s="1634"/>
      <c r="AI35" s="514" t="s">
        <v>72</v>
      </c>
      <c r="AJ35" s="493" t="s">
        <v>270</v>
      </c>
      <c r="AK35" s="809" t="s">
        <v>271</v>
      </c>
      <c r="AL35" s="812" t="s">
        <v>272</v>
      </c>
      <c r="AM35" s="510">
        <v>125</v>
      </c>
      <c r="AN35" s="510">
        <v>40</v>
      </c>
      <c r="AO35" s="511">
        <f t="shared" si="6"/>
        <v>32</v>
      </c>
      <c r="AP35" s="1010">
        <v>13</v>
      </c>
      <c r="AQ35" s="1011">
        <f t="shared" si="10"/>
        <v>10.4</v>
      </c>
      <c r="AR35" s="1010">
        <v>28</v>
      </c>
      <c r="AS35" s="1012">
        <f t="shared" si="11"/>
        <v>0.7</v>
      </c>
      <c r="AT35" s="493" t="s">
        <v>162</v>
      </c>
      <c r="AU35" s="516"/>
      <c r="AV35" s="509"/>
      <c r="AW35" s="518"/>
      <c r="AX35" s="518"/>
      <c r="AY35" s="511" t="str">
        <f t="shared" si="2"/>
        <v/>
      </c>
      <c r="AZ35" s="528"/>
      <c r="BA35" s="619" t="str">
        <f t="shared" si="0"/>
        <v/>
      </c>
      <c r="BB35" s="519"/>
      <c r="BC35" s="520" t="str">
        <f t="shared" si="1"/>
        <v/>
      </c>
      <c r="BD35" s="493" t="s">
        <v>122</v>
      </c>
      <c r="BE35" s="696">
        <v>77</v>
      </c>
      <c r="BF35" s="733"/>
      <c r="BG35" s="817"/>
      <c r="BH35" s="808">
        <v>39</v>
      </c>
      <c r="BI35" s="698"/>
    </row>
    <row r="36" spans="2:61" ht="24.45">
      <c r="B36" s="1634"/>
      <c r="C36" s="612" t="s">
        <v>73</v>
      </c>
      <c r="D36" s="561" t="s">
        <v>122</v>
      </c>
      <c r="E36" s="818" t="s">
        <v>273</v>
      </c>
      <c r="F36" s="1007" t="s">
        <v>221</v>
      </c>
      <c r="G36" s="648">
        <v>15</v>
      </c>
      <c r="H36" s="648">
        <v>6</v>
      </c>
      <c r="I36" s="649">
        <f t="shared" si="15"/>
        <v>40</v>
      </c>
      <c r="J36" s="498">
        <v>0</v>
      </c>
      <c r="K36" s="819">
        <f t="shared" si="7"/>
        <v>0</v>
      </c>
      <c r="L36" s="806">
        <v>0</v>
      </c>
      <c r="M36" s="650">
        <f>IF(L36="","",+L36/+H36)</f>
        <v>0</v>
      </c>
      <c r="N36" s="574" t="s">
        <v>122</v>
      </c>
      <c r="O36" s="820" t="s">
        <v>274</v>
      </c>
      <c r="P36" s="821" t="s">
        <v>144</v>
      </c>
      <c r="Q36" s="822">
        <v>25</v>
      </c>
      <c r="R36" s="823">
        <v>7</v>
      </c>
      <c r="S36" s="655">
        <f t="shared" si="12"/>
        <v>28.000000000000004</v>
      </c>
      <c r="T36" s="823">
        <v>2</v>
      </c>
      <c r="U36" s="656">
        <f t="shared" si="13"/>
        <v>28.571428571428569</v>
      </c>
      <c r="V36" s="823">
        <v>4</v>
      </c>
      <c r="W36" s="661">
        <f t="shared" si="5"/>
        <v>0.5714285714285714</v>
      </c>
      <c r="X36" s="561" t="s">
        <v>162</v>
      </c>
      <c r="Y36" s="553"/>
      <c r="Z36" s="559"/>
      <c r="AA36" s="554"/>
      <c r="AB36" s="560"/>
      <c r="AC36" s="655" t="str">
        <f t="shared" si="3"/>
        <v/>
      </c>
      <c r="AD36" s="557"/>
      <c r="AE36" s="824" t="str">
        <f t="shared" si="4"/>
        <v/>
      </c>
      <c r="AF36" s="557"/>
      <c r="AG36" s="661" t="str">
        <f t="shared" si="9"/>
        <v/>
      </c>
      <c r="AH36" s="1634"/>
      <c r="AI36" s="1388" t="s">
        <v>73</v>
      </c>
      <c r="AJ36" s="561" t="s">
        <v>162</v>
      </c>
      <c r="AK36" s="553"/>
      <c r="AL36" s="559"/>
      <c r="AM36" s="559"/>
      <c r="AN36" s="554"/>
      <c r="AO36" s="655" t="str">
        <f t="shared" si="6"/>
        <v/>
      </c>
      <c r="AP36" s="1008"/>
      <c r="AQ36" s="1009" t="str">
        <f t="shared" si="10"/>
        <v/>
      </c>
      <c r="AR36" s="1008"/>
      <c r="AS36" s="938" t="str">
        <f t="shared" si="11"/>
        <v/>
      </c>
      <c r="AT36" s="493" t="s">
        <v>162</v>
      </c>
      <c r="AU36" s="516"/>
      <c r="AV36" s="509"/>
      <c r="AW36" s="518"/>
      <c r="AX36" s="518"/>
      <c r="AY36" s="511" t="str">
        <f t="shared" si="2"/>
        <v/>
      </c>
      <c r="AZ36" s="620"/>
      <c r="BA36" s="515" t="str">
        <f t="shared" si="0"/>
        <v/>
      </c>
      <c r="BB36" s="620"/>
      <c r="BC36" s="695" t="str">
        <f t="shared" si="1"/>
        <v/>
      </c>
      <c r="BD36" s="561" t="s">
        <v>162</v>
      </c>
      <c r="BE36" s="696"/>
      <c r="BF36" s="733"/>
      <c r="BG36" s="697"/>
      <c r="BH36" s="697"/>
      <c r="BI36" s="698"/>
    </row>
    <row r="37" spans="2:61" ht="24.45">
      <c r="B37" s="1634"/>
      <c r="C37" s="492" t="s">
        <v>275</v>
      </c>
      <c r="D37" s="507" t="s">
        <v>122</v>
      </c>
      <c r="E37" s="707" t="s">
        <v>276</v>
      </c>
      <c r="F37" s="495" t="s">
        <v>221</v>
      </c>
      <c r="G37" s="496">
        <v>36</v>
      </c>
      <c r="H37" s="496">
        <v>26</v>
      </c>
      <c r="I37" s="497">
        <f t="shared" si="15"/>
        <v>72.222222222222214</v>
      </c>
      <c r="J37" s="983" t="s">
        <v>47</v>
      </c>
      <c r="K37" s="984" t="s">
        <v>47</v>
      </c>
      <c r="L37" s="985" t="s">
        <v>47</v>
      </c>
      <c r="M37" s="986" t="s">
        <v>47</v>
      </c>
      <c r="N37" s="493" t="s">
        <v>162</v>
      </c>
      <c r="O37" s="689"/>
      <c r="P37" s="509"/>
      <c r="Q37" s="510"/>
      <c r="R37" s="510"/>
      <c r="S37" s="511" t="str">
        <f t="shared" si="12"/>
        <v/>
      </c>
      <c r="T37" s="510"/>
      <c r="U37" s="515" t="str">
        <f t="shared" si="13"/>
        <v/>
      </c>
      <c r="V37" s="510"/>
      <c r="W37" s="701" t="str">
        <f t="shared" si="5"/>
        <v/>
      </c>
      <c r="X37" s="507" t="s">
        <v>122</v>
      </c>
      <c r="Y37" s="699" t="s">
        <v>277</v>
      </c>
      <c r="Z37" s="509" t="s">
        <v>159</v>
      </c>
      <c r="AA37" s="518">
        <v>43</v>
      </c>
      <c r="AB37" s="518">
        <v>23</v>
      </c>
      <c r="AC37" s="511">
        <f t="shared" si="3"/>
        <v>53.488372093023251</v>
      </c>
      <c r="AD37" s="579" t="s">
        <v>47</v>
      </c>
      <c r="AE37" s="529" t="s">
        <v>47</v>
      </c>
      <c r="AF37" s="579" t="s">
        <v>47</v>
      </c>
      <c r="AG37" s="530" t="s">
        <v>47</v>
      </c>
      <c r="AH37" s="1634"/>
      <c r="AI37" s="514" t="s">
        <v>278</v>
      </c>
      <c r="AJ37" s="493" t="s">
        <v>162</v>
      </c>
      <c r="AK37" s="699"/>
      <c r="AL37" s="509"/>
      <c r="AM37" s="510"/>
      <c r="AN37" s="510"/>
      <c r="AO37" s="511" t="str">
        <f t="shared" si="6"/>
        <v/>
      </c>
      <c r="AP37" s="579"/>
      <c r="AQ37" s="529" t="str">
        <f t="shared" si="10"/>
        <v/>
      </c>
      <c r="AR37" s="579"/>
      <c r="AS37" s="530" t="str">
        <f t="shared" si="11"/>
        <v/>
      </c>
      <c r="AT37" s="493" t="s">
        <v>162</v>
      </c>
      <c r="AU37" s="516"/>
      <c r="AV37" s="509"/>
      <c r="AW37" s="518"/>
      <c r="AX37" s="518"/>
      <c r="AY37" s="511" t="str">
        <f t="shared" si="2"/>
        <v/>
      </c>
      <c r="AZ37" s="519"/>
      <c r="BA37" s="619" t="str">
        <f t="shared" si="0"/>
        <v/>
      </c>
      <c r="BB37" s="519"/>
      <c r="BC37" s="695" t="str">
        <f t="shared" si="1"/>
        <v/>
      </c>
      <c r="BD37" s="493" t="s">
        <v>122</v>
      </c>
      <c r="BE37" s="696">
        <v>26</v>
      </c>
      <c r="BF37" s="733"/>
      <c r="BG37" s="808">
        <v>23</v>
      </c>
      <c r="BH37" s="697"/>
      <c r="BI37" s="698"/>
    </row>
    <row r="38" spans="2:61" ht="25.15" thickBot="1">
      <c r="B38" s="1658"/>
      <c r="C38" s="825" t="s">
        <v>75</v>
      </c>
      <c r="D38" s="791" t="s">
        <v>122</v>
      </c>
      <c r="E38" s="826" t="s">
        <v>279</v>
      </c>
      <c r="F38" s="827" t="s">
        <v>280</v>
      </c>
      <c r="G38" s="828">
        <v>6</v>
      </c>
      <c r="H38" s="828">
        <v>1</v>
      </c>
      <c r="I38" s="829">
        <f t="shared" si="15"/>
        <v>16.666666666666664</v>
      </c>
      <c r="J38" s="991" t="s">
        <v>47</v>
      </c>
      <c r="K38" s="992" t="s">
        <v>47</v>
      </c>
      <c r="L38" s="993" t="s">
        <v>47</v>
      </c>
      <c r="M38" s="994" t="s">
        <v>47</v>
      </c>
      <c r="N38" s="778" t="s">
        <v>122</v>
      </c>
      <c r="O38" s="833" t="s">
        <v>312</v>
      </c>
      <c r="P38" s="786" t="s">
        <v>121</v>
      </c>
      <c r="Q38" s="834">
        <v>10</v>
      </c>
      <c r="R38" s="834">
        <v>6</v>
      </c>
      <c r="S38" s="835">
        <f t="shared" si="12"/>
        <v>60</v>
      </c>
      <c r="T38" s="834">
        <v>2</v>
      </c>
      <c r="U38" s="836">
        <f t="shared" si="13"/>
        <v>33.333333333333329</v>
      </c>
      <c r="V38" s="834">
        <v>4</v>
      </c>
      <c r="W38" s="837">
        <f t="shared" si="5"/>
        <v>0.66666666666666663</v>
      </c>
      <c r="X38" s="791" t="s">
        <v>162</v>
      </c>
      <c r="Y38" s="795"/>
      <c r="Z38" s="786"/>
      <c r="AA38" s="793"/>
      <c r="AB38" s="793"/>
      <c r="AC38" s="788" t="str">
        <f t="shared" si="3"/>
        <v/>
      </c>
      <c r="AD38" s="787"/>
      <c r="AE38" s="838" t="str">
        <f t="shared" si="4"/>
        <v/>
      </c>
      <c r="AF38" s="787"/>
      <c r="AG38" s="794" t="str">
        <f t="shared" si="9"/>
        <v/>
      </c>
      <c r="AH38" s="1658"/>
      <c r="AI38" s="825" t="s">
        <v>75</v>
      </c>
      <c r="AJ38" s="778" t="s">
        <v>222</v>
      </c>
      <c r="AK38" s="792" t="s">
        <v>281</v>
      </c>
      <c r="AL38" s="786" t="s">
        <v>282</v>
      </c>
      <c r="AM38" s="787">
        <v>7</v>
      </c>
      <c r="AN38" s="787">
        <v>1</v>
      </c>
      <c r="AO38" s="788">
        <f t="shared" si="6"/>
        <v>14.285714285714285</v>
      </c>
      <c r="AP38" s="796">
        <v>1</v>
      </c>
      <c r="AQ38" s="789">
        <f t="shared" si="10"/>
        <v>14.285714285714285</v>
      </c>
      <c r="AR38" s="796">
        <v>6</v>
      </c>
      <c r="AS38" s="794">
        <f t="shared" si="11"/>
        <v>6</v>
      </c>
      <c r="AT38" s="778" t="s">
        <v>122</v>
      </c>
      <c r="AU38" s="797" t="s">
        <v>283</v>
      </c>
      <c r="AV38" s="786" t="s">
        <v>47</v>
      </c>
      <c r="AW38" s="793">
        <v>11</v>
      </c>
      <c r="AX38" s="793">
        <v>2</v>
      </c>
      <c r="AY38" s="788">
        <f t="shared" si="2"/>
        <v>18.181818181818183</v>
      </c>
      <c r="AZ38" s="798">
        <v>2</v>
      </c>
      <c r="BA38" s="799">
        <f t="shared" si="0"/>
        <v>100</v>
      </c>
      <c r="BB38" s="798">
        <v>2</v>
      </c>
      <c r="BC38" s="794">
        <f t="shared" si="1"/>
        <v>1</v>
      </c>
      <c r="BD38" s="778" t="s">
        <v>122</v>
      </c>
      <c r="BE38" s="801">
        <v>1</v>
      </c>
      <c r="BF38" s="839">
        <v>6</v>
      </c>
      <c r="BG38" s="840"/>
      <c r="BH38" s="803">
        <v>1</v>
      </c>
      <c r="BI38" s="804"/>
    </row>
    <row r="39" spans="2:61" ht="12.9">
      <c r="B39" s="1633" t="s">
        <v>284</v>
      </c>
      <c r="C39" s="582" t="s">
        <v>77</v>
      </c>
      <c r="D39" s="597" t="s">
        <v>162</v>
      </c>
      <c r="E39" s="584"/>
      <c r="F39" s="585"/>
      <c r="G39" s="586"/>
      <c r="H39" s="586"/>
      <c r="I39" s="587"/>
      <c r="J39" s="841"/>
      <c r="K39" s="589" t="str">
        <f t="shared" si="7"/>
        <v/>
      </c>
      <c r="L39" s="842"/>
      <c r="M39" s="590" t="str">
        <f t="shared" si="8"/>
        <v/>
      </c>
      <c r="N39" s="583" t="s">
        <v>162</v>
      </c>
      <c r="O39" s="767"/>
      <c r="P39" s="460"/>
      <c r="Q39" s="745"/>
      <c r="R39" s="745"/>
      <c r="S39" s="743" t="str">
        <f t="shared" si="12"/>
        <v/>
      </c>
      <c r="T39" s="745"/>
      <c r="U39" s="512" t="str">
        <f t="shared" si="13"/>
        <v/>
      </c>
      <c r="V39" s="745"/>
      <c r="W39" s="843" t="str">
        <f t="shared" si="5"/>
        <v/>
      </c>
      <c r="X39" s="597" t="s">
        <v>162</v>
      </c>
      <c r="Y39" s="769"/>
      <c r="Z39" s="460"/>
      <c r="AA39" s="461"/>
      <c r="AB39" s="461"/>
      <c r="AC39" s="743" t="str">
        <f t="shared" si="3"/>
        <v/>
      </c>
      <c r="AD39" s="745"/>
      <c r="AE39" s="844" t="str">
        <f t="shared" si="4"/>
        <v/>
      </c>
      <c r="AF39" s="745"/>
      <c r="AG39" s="695" t="str">
        <f t="shared" si="9"/>
        <v/>
      </c>
      <c r="AH39" s="1633" t="s">
        <v>284</v>
      </c>
      <c r="AI39" s="582" t="s">
        <v>77</v>
      </c>
      <c r="AJ39" s="583" t="s">
        <v>162</v>
      </c>
      <c r="AK39" s="769"/>
      <c r="AL39" s="460"/>
      <c r="AM39" s="745"/>
      <c r="AN39" s="745"/>
      <c r="AO39" s="743" t="str">
        <f t="shared" si="6"/>
        <v/>
      </c>
      <c r="AP39" s="744"/>
      <c r="AQ39" s="844" t="str">
        <f t="shared" si="10"/>
        <v/>
      </c>
      <c r="AR39" s="744"/>
      <c r="AS39" s="695" t="str">
        <f t="shared" si="11"/>
        <v/>
      </c>
      <c r="AT39" s="583" t="s">
        <v>162</v>
      </c>
      <c r="AU39" s="491"/>
      <c r="AV39" s="460"/>
      <c r="AW39" s="461"/>
      <c r="AX39" s="461"/>
      <c r="AY39" s="743" t="str">
        <f t="shared" si="2"/>
        <v/>
      </c>
      <c r="AZ39" s="772"/>
      <c r="BA39" s="773" t="str">
        <f t="shared" si="0"/>
        <v/>
      </c>
      <c r="BB39" s="772"/>
      <c r="BC39" s="695" t="str">
        <f t="shared" si="1"/>
        <v/>
      </c>
      <c r="BD39" s="583" t="s">
        <v>162</v>
      </c>
      <c r="BE39" s="702"/>
      <c r="BF39" s="774"/>
      <c r="BG39" s="705"/>
      <c r="BH39" s="705"/>
      <c r="BI39" s="706"/>
    </row>
    <row r="40" spans="2:61" ht="24.45">
      <c r="B40" s="1634"/>
      <c r="C40" s="805" t="s">
        <v>78</v>
      </c>
      <c r="D40" s="507" t="s">
        <v>122</v>
      </c>
      <c r="E40" s="707" t="s">
        <v>285</v>
      </c>
      <c r="F40" s="495" t="s">
        <v>244</v>
      </c>
      <c r="G40" s="496">
        <v>280</v>
      </c>
      <c r="H40" s="496">
        <v>190</v>
      </c>
      <c r="I40" s="497">
        <f t="shared" si="15"/>
        <v>67.857142857142861</v>
      </c>
      <c r="J40" s="995" t="s">
        <v>47</v>
      </c>
      <c r="K40" s="984" t="s">
        <v>47</v>
      </c>
      <c r="L40" s="985" t="s">
        <v>47</v>
      </c>
      <c r="M40" s="986" t="s">
        <v>47</v>
      </c>
      <c r="N40" s="493" t="s">
        <v>162</v>
      </c>
      <c r="O40" s="689"/>
      <c r="P40" s="509"/>
      <c r="Q40" s="510"/>
      <c r="R40" s="510"/>
      <c r="S40" s="511" t="str">
        <f t="shared" si="12"/>
        <v/>
      </c>
      <c r="T40" s="510"/>
      <c r="U40" s="515" t="str">
        <f t="shared" si="13"/>
        <v/>
      </c>
      <c r="V40" s="510"/>
      <c r="W40" s="701" t="str">
        <f t="shared" si="5"/>
        <v/>
      </c>
      <c r="X40" s="507" t="s">
        <v>122</v>
      </c>
      <c r="Y40" s="809" t="s">
        <v>285</v>
      </c>
      <c r="Z40" s="509" t="s">
        <v>159</v>
      </c>
      <c r="AA40" s="518">
        <v>259</v>
      </c>
      <c r="AB40" s="518">
        <v>168</v>
      </c>
      <c r="AC40" s="511">
        <f t="shared" si="3"/>
        <v>64.86486486486487</v>
      </c>
      <c r="AD40" s="579" t="s">
        <v>47</v>
      </c>
      <c r="AE40" s="529" t="s">
        <v>47</v>
      </c>
      <c r="AF40" s="579" t="s">
        <v>47</v>
      </c>
      <c r="AG40" s="530" t="s">
        <v>47</v>
      </c>
      <c r="AH40" s="1634"/>
      <c r="AI40" s="805" t="s">
        <v>78</v>
      </c>
      <c r="AJ40" s="493" t="s">
        <v>122</v>
      </c>
      <c r="AK40" s="807" t="s">
        <v>175</v>
      </c>
      <c r="AL40" s="509" t="s">
        <v>249</v>
      </c>
      <c r="AM40" s="510">
        <v>589</v>
      </c>
      <c r="AN40" s="510">
        <v>447</v>
      </c>
      <c r="AO40" s="511">
        <f t="shared" si="6"/>
        <v>75.891341256366715</v>
      </c>
      <c r="AP40" s="571">
        <v>35</v>
      </c>
      <c r="AQ40" s="515">
        <f t="shared" si="10"/>
        <v>5.9422750424448214</v>
      </c>
      <c r="AR40" s="571">
        <v>92</v>
      </c>
      <c r="AS40" s="520">
        <f t="shared" si="11"/>
        <v>0.2058165548098434</v>
      </c>
      <c r="AT40" s="493" t="s">
        <v>162</v>
      </c>
      <c r="AU40" s="516"/>
      <c r="AV40" s="509"/>
      <c r="AW40" s="518"/>
      <c r="AX40" s="518"/>
      <c r="AY40" s="511" t="str">
        <f t="shared" si="2"/>
        <v/>
      </c>
      <c r="AZ40" s="519"/>
      <c r="BA40" s="619" t="str">
        <f t="shared" si="0"/>
        <v/>
      </c>
      <c r="BB40" s="519"/>
      <c r="BC40" s="695" t="str">
        <f t="shared" si="1"/>
        <v/>
      </c>
      <c r="BD40" s="493" t="s">
        <v>122</v>
      </c>
      <c r="BE40" s="696">
        <v>190</v>
      </c>
      <c r="BF40" s="733"/>
      <c r="BG40" s="808">
        <v>168</v>
      </c>
      <c r="BH40" s="697">
        <v>395</v>
      </c>
      <c r="BI40" s="698"/>
    </row>
    <row r="41" spans="2:61" ht="12.9">
      <c r="B41" s="1634"/>
      <c r="C41" s="514" t="s">
        <v>79</v>
      </c>
      <c r="D41" s="507" t="s">
        <v>162</v>
      </c>
      <c r="E41" s="494"/>
      <c r="F41" s="495"/>
      <c r="G41" s="496"/>
      <c r="H41" s="496"/>
      <c r="I41" s="497"/>
      <c r="J41" s="845"/>
      <c r="K41" s="499" t="str">
        <f t="shared" si="7"/>
        <v/>
      </c>
      <c r="L41" s="806"/>
      <c r="M41" s="500" t="str">
        <f t="shared" si="8"/>
        <v/>
      </c>
      <c r="N41" s="493" t="s">
        <v>162</v>
      </c>
      <c r="O41" s="689"/>
      <c r="P41" s="509"/>
      <c r="Q41" s="510"/>
      <c r="R41" s="510"/>
      <c r="S41" s="511" t="str">
        <f t="shared" si="12"/>
        <v/>
      </c>
      <c r="T41" s="510"/>
      <c r="U41" s="515" t="str">
        <f t="shared" si="13"/>
        <v/>
      </c>
      <c r="V41" s="510"/>
      <c r="W41" s="701" t="str">
        <f t="shared" si="5"/>
        <v/>
      </c>
      <c r="X41" s="507" t="s">
        <v>162</v>
      </c>
      <c r="Y41" s="508"/>
      <c r="Z41" s="509"/>
      <c r="AA41" s="518"/>
      <c r="AB41" s="518"/>
      <c r="AC41" s="511" t="str">
        <f t="shared" si="3"/>
        <v/>
      </c>
      <c r="AD41" s="510"/>
      <c r="AE41" s="715" t="str">
        <f t="shared" si="4"/>
        <v/>
      </c>
      <c r="AF41" s="510"/>
      <c r="AG41" s="520" t="str">
        <f t="shared" si="9"/>
        <v/>
      </c>
      <c r="AH41" s="1634"/>
      <c r="AI41" s="514" t="s">
        <v>79</v>
      </c>
      <c r="AJ41" s="493" t="s">
        <v>162</v>
      </c>
      <c r="AK41" s="508"/>
      <c r="AL41" s="509"/>
      <c r="AM41" s="510"/>
      <c r="AN41" s="510"/>
      <c r="AO41" s="511" t="str">
        <f t="shared" si="6"/>
        <v/>
      </c>
      <c r="AP41" s="571"/>
      <c r="AQ41" s="515" t="str">
        <f t="shared" si="10"/>
        <v/>
      </c>
      <c r="AR41" s="571"/>
      <c r="AS41" s="520" t="str">
        <f t="shared" si="11"/>
        <v/>
      </c>
      <c r="AT41" s="493" t="s">
        <v>162</v>
      </c>
      <c r="AU41" s="516"/>
      <c r="AV41" s="509"/>
      <c r="AW41" s="518"/>
      <c r="AX41" s="518"/>
      <c r="AY41" s="511" t="str">
        <f t="shared" si="2"/>
        <v/>
      </c>
      <c r="AZ41" s="519"/>
      <c r="BA41" s="511" t="str">
        <f t="shared" si="0"/>
        <v/>
      </c>
      <c r="BB41" s="519"/>
      <c r="BC41" s="520" t="str">
        <f t="shared" si="1"/>
        <v/>
      </c>
      <c r="BD41" s="493" t="s">
        <v>162</v>
      </c>
      <c r="BE41" s="732"/>
      <c r="BF41" s="733"/>
      <c r="BG41" s="697"/>
      <c r="BH41" s="697"/>
      <c r="BI41" s="698"/>
    </row>
    <row r="42" spans="2:61" ht="12.9">
      <c r="B42" s="1634"/>
      <c r="C42" s="525" t="s">
        <v>80</v>
      </c>
      <c r="D42" s="507" t="s">
        <v>162</v>
      </c>
      <c r="E42" s="707"/>
      <c r="F42" s="846"/>
      <c r="G42" s="496"/>
      <c r="H42" s="496"/>
      <c r="I42" s="497"/>
      <c r="J42" s="806"/>
      <c r="K42" s="499" t="str">
        <f t="shared" si="7"/>
        <v/>
      </c>
      <c r="L42" s="806"/>
      <c r="M42" s="500" t="str">
        <f t="shared" si="8"/>
        <v/>
      </c>
      <c r="N42" s="493" t="s">
        <v>162</v>
      </c>
      <c r="O42" s="689"/>
      <c r="P42" s="509"/>
      <c r="Q42" s="510"/>
      <c r="R42" s="510"/>
      <c r="S42" s="511" t="str">
        <f t="shared" si="12"/>
        <v/>
      </c>
      <c r="T42" s="510"/>
      <c r="U42" s="515" t="str">
        <f t="shared" si="13"/>
        <v/>
      </c>
      <c r="V42" s="510"/>
      <c r="W42" s="701" t="str">
        <f t="shared" si="5"/>
        <v/>
      </c>
      <c r="X42" s="507" t="s">
        <v>162</v>
      </c>
      <c r="Y42" s="809"/>
      <c r="Z42" s="812"/>
      <c r="AA42" s="518"/>
      <c r="AB42" s="518"/>
      <c r="AC42" s="511" t="str">
        <f t="shared" si="3"/>
        <v/>
      </c>
      <c r="AD42" s="571"/>
      <c r="AE42" s="529" t="str">
        <f t="shared" si="4"/>
        <v/>
      </c>
      <c r="AF42" s="571"/>
      <c r="AG42" s="530" t="str">
        <f t="shared" si="9"/>
        <v/>
      </c>
      <c r="AH42" s="1634"/>
      <c r="AI42" s="525" t="s">
        <v>80</v>
      </c>
      <c r="AJ42" s="493" t="s">
        <v>162</v>
      </c>
      <c r="AK42" s="508"/>
      <c r="AL42" s="509"/>
      <c r="AM42" s="510"/>
      <c r="AN42" s="510"/>
      <c r="AO42" s="511" t="str">
        <f t="shared" si="6"/>
        <v/>
      </c>
      <c r="AP42" s="571"/>
      <c r="AQ42" s="515" t="str">
        <f t="shared" si="10"/>
        <v/>
      </c>
      <c r="AR42" s="571"/>
      <c r="AS42" s="520" t="str">
        <f t="shared" si="11"/>
        <v/>
      </c>
      <c r="AT42" s="493" t="s">
        <v>162</v>
      </c>
      <c r="AU42" s="516"/>
      <c r="AV42" s="509"/>
      <c r="AW42" s="518"/>
      <c r="AX42" s="518"/>
      <c r="AY42" s="511" t="str">
        <f t="shared" si="2"/>
        <v/>
      </c>
      <c r="AZ42" s="519"/>
      <c r="BA42" s="511" t="str">
        <f t="shared" si="0"/>
        <v/>
      </c>
      <c r="BB42" s="519"/>
      <c r="BC42" s="695" t="str">
        <f t="shared" si="1"/>
        <v/>
      </c>
      <c r="BD42" s="493" t="s">
        <v>162</v>
      </c>
      <c r="BE42" s="708"/>
      <c r="BF42" s="709"/>
      <c r="BG42" s="623"/>
      <c r="BH42" s="623"/>
      <c r="BI42" s="524"/>
    </row>
    <row r="43" spans="2:61" ht="36.700000000000003">
      <c r="B43" s="1634"/>
      <c r="C43" s="711" t="s">
        <v>82</v>
      </c>
      <c r="D43" s="507" t="s">
        <v>122</v>
      </c>
      <c r="E43" s="707" t="s">
        <v>286</v>
      </c>
      <c r="F43" s="495" t="s">
        <v>221</v>
      </c>
      <c r="G43" s="496">
        <v>380</v>
      </c>
      <c r="H43" s="496">
        <v>115</v>
      </c>
      <c r="I43" s="497">
        <f t="shared" si="15"/>
        <v>30.263157894736842</v>
      </c>
      <c r="J43" s="985" t="s">
        <v>47</v>
      </c>
      <c r="K43" s="984" t="s">
        <v>47</v>
      </c>
      <c r="L43" s="985" t="s">
        <v>47</v>
      </c>
      <c r="M43" s="986" t="s">
        <v>47</v>
      </c>
      <c r="N43" s="493" t="s">
        <v>162</v>
      </c>
      <c r="O43" s="689"/>
      <c r="P43" s="509"/>
      <c r="Q43" s="510"/>
      <c r="R43" s="510"/>
      <c r="S43" s="511" t="str">
        <f t="shared" si="12"/>
        <v/>
      </c>
      <c r="T43" s="510"/>
      <c r="U43" s="515" t="str">
        <f t="shared" si="13"/>
        <v/>
      </c>
      <c r="V43" s="510"/>
      <c r="W43" s="701" t="str">
        <f t="shared" si="5"/>
        <v/>
      </c>
      <c r="X43" s="507" t="s">
        <v>122</v>
      </c>
      <c r="Y43" s="809" t="s">
        <v>287</v>
      </c>
      <c r="Z43" s="509" t="s">
        <v>159</v>
      </c>
      <c r="AA43" s="518">
        <v>803</v>
      </c>
      <c r="AB43" s="518">
        <v>257</v>
      </c>
      <c r="AC43" s="511">
        <f t="shared" si="3"/>
        <v>32.004981320049815</v>
      </c>
      <c r="AD43" s="579" t="s">
        <v>47</v>
      </c>
      <c r="AE43" s="529" t="s">
        <v>47</v>
      </c>
      <c r="AF43" s="579" t="s">
        <v>47</v>
      </c>
      <c r="AG43" s="530" t="s">
        <v>47</v>
      </c>
      <c r="AH43" s="1634"/>
      <c r="AI43" s="711" t="s">
        <v>82</v>
      </c>
      <c r="AJ43" s="493" t="s">
        <v>162</v>
      </c>
      <c r="AK43" s="508"/>
      <c r="AL43" s="509"/>
      <c r="AM43" s="510"/>
      <c r="AN43" s="510"/>
      <c r="AO43" s="511" t="str">
        <f t="shared" si="6"/>
        <v/>
      </c>
      <c r="AP43" s="571"/>
      <c r="AQ43" s="515" t="str">
        <f t="shared" si="10"/>
        <v/>
      </c>
      <c r="AR43" s="571"/>
      <c r="AS43" s="520" t="str">
        <f t="shared" si="11"/>
        <v/>
      </c>
      <c r="AT43" s="493" t="s">
        <v>162</v>
      </c>
      <c r="AU43" s="516"/>
      <c r="AV43" s="509"/>
      <c r="AW43" s="518"/>
      <c r="AX43" s="518"/>
      <c r="AY43" s="511" t="str">
        <f t="shared" si="2"/>
        <v/>
      </c>
      <c r="AZ43" s="519"/>
      <c r="BA43" s="511" t="str">
        <f t="shared" si="0"/>
        <v/>
      </c>
      <c r="BB43" s="519"/>
      <c r="BC43" s="695" t="str">
        <f t="shared" si="1"/>
        <v/>
      </c>
      <c r="BD43" s="493" t="s">
        <v>122</v>
      </c>
      <c r="BE43" s="696">
        <v>115</v>
      </c>
      <c r="BF43" s="733"/>
      <c r="BG43" s="717">
        <v>256</v>
      </c>
      <c r="BH43" s="521"/>
      <c r="BI43" s="847"/>
    </row>
    <row r="44" spans="2:61" ht="12.9">
      <c r="B44" s="1634"/>
      <c r="C44" s="848" t="s">
        <v>83</v>
      </c>
      <c r="D44" s="507" t="s">
        <v>162</v>
      </c>
      <c r="E44" s="494"/>
      <c r="F44" s="495"/>
      <c r="G44" s="496"/>
      <c r="H44" s="496"/>
      <c r="I44" s="497"/>
      <c r="J44" s="806"/>
      <c r="K44" s="499" t="str">
        <f t="shared" si="7"/>
        <v/>
      </c>
      <c r="L44" s="806"/>
      <c r="M44" s="500" t="str">
        <f t="shared" si="8"/>
        <v/>
      </c>
      <c r="N44" s="493" t="s">
        <v>162</v>
      </c>
      <c r="O44" s="689"/>
      <c r="P44" s="509"/>
      <c r="Q44" s="510"/>
      <c r="R44" s="510"/>
      <c r="S44" s="511" t="str">
        <f t="shared" si="12"/>
        <v/>
      </c>
      <c r="T44" s="510"/>
      <c r="U44" s="515" t="str">
        <f t="shared" si="13"/>
        <v/>
      </c>
      <c r="V44" s="510"/>
      <c r="W44" s="701" t="str">
        <f t="shared" si="5"/>
        <v/>
      </c>
      <c r="X44" s="507" t="s">
        <v>162</v>
      </c>
      <c r="Y44" s="508"/>
      <c r="Z44" s="509"/>
      <c r="AA44" s="517"/>
      <c r="AB44" s="518"/>
      <c r="AC44" s="527" t="str">
        <f t="shared" si="3"/>
        <v/>
      </c>
      <c r="AD44" s="571"/>
      <c r="AE44" s="529" t="str">
        <f t="shared" si="4"/>
        <v/>
      </c>
      <c r="AF44" s="571"/>
      <c r="AG44" s="530" t="str">
        <f t="shared" si="9"/>
        <v/>
      </c>
      <c r="AH44" s="1634"/>
      <c r="AI44" s="848" t="s">
        <v>83</v>
      </c>
      <c r="AJ44" s="493" t="s">
        <v>162</v>
      </c>
      <c r="AK44" s="508"/>
      <c r="AL44" s="509"/>
      <c r="AM44" s="510"/>
      <c r="AN44" s="510"/>
      <c r="AO44" s="511" t="str">
        <f t="shared" si="6"/>
        <v/>
      </c>
      <c r="AP44" s="571"/>
      <c r="AQ44" s="515" t="str">
        <f t="shared" si="10"/>
        <v/>
      </c>
      <c r="AR44" s="571"/>
      <c r="AS44" s="520" t="str">
        <f t="shared" si="11"/>
        <v/>
      </c>
      <c r="AT44" s="493" t="s">
        <v>162</v>
      </c>
      <c r="AU44" s="516"/>
      <c r="AV44" s="812"/>
      <c r="AW44" s="517"/>
      <c r="AX44" s="518"/>
      <c r="AY44" s="527" t="str">
        <f t="shared" si="2"/>
        <v/>
      </c>
      <c r="AZ44" s="528"/>
      <c r="BA44" s="529" t="str">
        <f t="shared" si="0"/>
        <v/>
      </c>
      <c r="BB44" s="528"/>
      <c r="BC44" s="463" t="str">
        <f t="shared" si="1"/>
        <v/>
      </c>
      <c r="BD44" s="493" t="s">
        <v>162</v>
      </c>
      <c r="BE44" s="849"/>
      <c r="BF44" s="850"/>
      <c r="BG44" s="808"/>
      <c r="BH44" s="808"/>
      <c r="BI44" s="851"/>
    </row>
    <row r="45" spans="2:61" ht="12.9">
      <c r="B45" s="1634"/>
      <c r="C45" s="514" t="s">
        <v>84</v>
      </c>
      <c r="D45" s="507" t="s">
        <v>162</v>
      </c>
      <c r="E45" s="494"/>
      <c r="F45" s="495"/>
      <c r="G45" s="496"/>
      <c r="H45" s="496"/>
      <c r="I45" s="497"/>
      <c r="J45" s="806"/>
      <c r="K45" s="499" t="str">
        <f t="shared" si="7"/>
        <v/>
      </c>
      <c r="L45" s="806"/>
      <c r="M45" s="500" t="str">
        <f t="shared" si="8"/>
        <v/>
      </c>
      <c r="N45" s="493" t="s">
        <v>162</v>
      </c>
      <c r="O45" s="689"/>
      <c r="P45" s="509"/>
      <c r="Q45" s="510"/>
      <c r="R45" s="510"/>
      <c r="S45" s="511" t="str">
        <f t="shared" si="12"/>
        <v/>
      </c>
      <c r="T45" s="510"/>
      <c r="U45" s="515" t="str">
        <f t="shared" si="13"/>
        <v/>
      </c>
      <c r="V45" s="510"/>
      <c r="W45" s="701" t="str">
        <f t="shared" si="5"/>
        <v/>
      </c>
      <c r="X45" s="507" t="s">
        <v>162</v>
      </c>
      <c r="Y45" s="508"/>
      <c r="Z45" s="509"/>
      <c r="AA45" s="518"/>
      <c r="AB45" s="518"/>
      <c r="AC45" s="511" t="str">
        <f t="shared" si="3"/>
        <v/>
      </c>
      <c r="AD45" s="510"/>
      <c r="AE45" s="715" t="str">
        <f t="shared" si="4"/>
        <v/>
      </c>
      <c r="AF45" s="510"/>
      <c r="AG45" s="520" t="str">
        <f t="shared" si="9"/>
        <v/>
      </c>
      <c r="AH45" s="1634"/>
      <c r="AI45" s="514" t="s">
        <v>84</v>
      </c>
      <c r="AJ45" s="493" t="s">
        <v>162</v>
      </c>
      <c r="AK45" s="508"/>
      <c r="AL45" s="509"/>
      <c r="AM45" s="510"/>
      <c r="AN45" s="510"/>
      <c r="AO45" s="511" t="str">
        <f t="shared" si="6"/>
        <v/>
      </c>
      <c r="AP45" s="571"/>
      <c r="AQ45" s="515" t="str">
        <f t="shared" si="10"/>
        <v/>
      </c>
      <c r="AR45" s="571"/>
      <c r="AS45" s="520" t="str">
        <f t="shared" si="11"/>
        <v/>
      </c>
      <c r="AT45" s="493" t="s">
        <v>162</v>
      </c>
      <c r="AU45" s="516"/>
      <c r="AV45" s="509"/>
      <c r="AW45" s="518"/>
      <c r="AX45" s="518"/>
      <c r="AY45" s="511" t="str">
        <f t="shared" si="2"/>
        <v/>
      </c>
      <c r="AZ45" s="519"/>
      <c r="BA45" s="511" t="str">
        <f t="shared" si="0"/>
        <v/>
      </c>
      <c r="BB45" s="519"/>
      <c r="BC45" s="695" t="str">
        <f t="shared" si="1"/>
        <v/>
      </c>
      <c r="BD45" s="493" t="s">
        <v>162</v>
      </c>
      <c r="BE45" s="702"/>
      <c r="BF45" s="774"/>
      <c r="BG45" s="705"/>
      <c r="BH45" s="705"/>
      <c r="BI45" s="706"/>
    </row>
    <row r="46" spans="2:61" ht="19.7" customHeight="1">
      <c r="B46" s="1634"/>
      <c r="C46" s="514" t="s">
        <v>85</v>
      </c>
      <c r="D46" s="507" t="s">
        <v>162</v>
      </c>
      <c r="E46" s="494"/>
      <c r="F46" s="495"/>
      <c r="G46" s="496"/>
      <c r="H46" s="496"/>
      <c r="I46" s="497"/>
      <c r="J46" s="806"/>
      <c r="K46" s="499" t="str">
        <f t="shared" si="7"/>
        <v/>
      </c>
      <c r="L46" s="806"/>
      <c r="M46" s="500" t="str">
        <f t="shared" si="8"/>
        <v/>
      </c>
      <c r="N46" s="493" t="s">
        <v>162</v>
      </c>
      <c r="O46" s="689"/>
      <c r="P46" s="509"/>
      <c r="Q46" s="510"/>
      <c r="R46" s="510"/>
      <c r="S46" s="511" t="str">
        <f t="shared" si="12"/>
        <v/>
      </c>
      <c r="T46" s="510"/>
      <c r="U46" s="515" t="str">
        <f t="shared" si="13"/>
        <v/>
      </c>
      <c r="V46" s="510"/>
      <c r="W46" s="701" t="str">
        <f t="shared" si="5"/>
        <v/>
      </c>
      <c r="X46" s="507" t="s">
        <v>162</v>
      </c>
      <c r="Y46" s="508"/>
      <c r="Z46" s="509"/>
      <c r="AA46" s="518"/>
      <c r="AB46" s="518"/>
      <c r="AC46" s="511" t="str">
        <f t="shared" si="3"/>
        <v/>
      </c>
      <c r="AD46" s="510"/>
      <c r="AE46" s="715" t="str">
        <f t="shared" si="4"/>
        <v/>
      </c>
      <c r="AF46" s="510"/>
      <c r="AG46" s="520" t="str">
        <f t="shared" si="9"/>
        <v/>
      </c>
      <c r="AH46" s="1634"/>
      <c r="AI46" s="514" t="s">
        <v>85</v>
      </c>
      <c r="AJ46" s="493" t="s">
        <v>162</v>
      </c>
      <c r="AK46" s="508"/>
      <c r="AL46" s="509"/>
      <c r="AM46" s="510"/>
      <c r="AN46" s="510"/>
      <c r="AO46" s="511" t="str">
        <f t="shared" si="6"/>
        <v/>
      </c>
      <c r="AP46" s="571"/>
      <c r="AQ46" s="515" t="str">
        <f t="shared" si="10"/>
        <v/>
      </c>
      <c r="AR46" s="571"/>
      <c r="AS46" s="695" t="str">
        <f t="shared" si="11"/>
        <v/>
      </c>
      <c r="AT46" s="493" t="s">
        <v>122</v>
      </c>
      <c r="AU46" s="516" t="s">
        <v>160</v>
      </c>
      <c r="AV46" s="509" t="s">
        <v>210</v>
      </c>
      <c r="AW46" s="518">
        <v>346</v>
      </c>
      <c r="AX46" s="518">
        <v>90</v>
      </c>
      <c r="AY46" s="511">
        <f t="shared" si="2"/>
        <v>26.011560693641616</v>
      </c>
      <c r="AZ46" s="509" t="s">
        <v>47</v>
      </c>
      <c r="BA46" s="529" t="s">
        <v>47</v>
      </c>
      <c r="BB46" s="509" t="s">
        <v>47</v>
      </c>
      <c r="BC46" s="463" t="s">
        <v>47</v>
      </c>
      <c r="BD46" s="493" t="s">
        <v>162</v>
      </c>
      <c r="BE46" s="732"/>
      <c r="BF46" s="733"/>
      <c r="BG46" s="697"/>
      <c r="BH46" s="697"/>
      <c r="BI46" s="698"/>
    </row>
    <row r="47" spans="2:61" ht="12.9">
      <c r="B47" s="1634"/>
      <c r="C47" s="514" t="s">
        <v>86</v>
      </c>
      <c r="D47" s="507" t="s">
        <v>162</v>
      </c>
      <c r="E47" s="494"/>
      <c r="F47" s="495"/>
      <c r="G47" s="496"/>
      <c r="H47" s="496"/>
      <c r="I47" s="497"/>
      <c r="J47" s="806"/>
      <c r="K47" s="499" t="str">
        <f t="shared" si="7"/>
        <v/>
      </c>
      <c r="L47" s="806"/>
      <c r="M47" s="500" t="str">
        <f t="shared" si="8"/>
        <v/>
      </c>
      <c r="N47" s="493" t="s">
        <v>162</v>
      </c>
      <c r="O47" s="689"/>
      <c r="P47" s="509"/>
      <c r="Q47" s="510"/>
      <c r="R47" s="510"/>
      <c r="S47" s="511" t="str">
        <f t="shared" si="12"/>
        <v/>
      </c>
      <c r="T47" s="510"/>
      <c r="U47" s="515" t="str">
        <f t="shared" si="13"/>
        <v/>
      </c>
      <c r="V47" s="510"/>
      <c r="W47" s="701" t="str">
        <f t="shared" si="5"/>
        <v/>
      </c>
      <c r="X47" s="507" t="s">
        <v>162</v>
      </c>
      <c r="Y47" s="508"/>
      <c r="Z47" s="692"/>
      <c r="AA47" s="518"/>
      <c r="AB47" s="518"/>
      <c r="AC47" s="511" t="str">
        <f t="shared" si="3"/>
        <v/>
      </c>
      <c r="AD47" s="510"/>
      <c r="AE47" s="529" t="str">
        <f t="shared" si="4"/>
        <v/>
      </c>
      <c r="AF47" s="510"/>
      <c r="AG47" s="520" t="str">
        <f t="shared" si="9"/>
        <v/>
      </c>
      <c r="AH47" s="1634"/>
      <c r="AI47" s="514" t="s">
        <v>86</v>
      </c>
      <c r="AJ47" s="493" t="s">
        <v>162</v>
      </c>
      <c r="AK47" s="508"/>
      <c r="AL47" s="692"/>
      <c r="AM47" s="510"/>
      <c r="AN47" s="510"/>
      <c r="AO47" s="511" t="str">
        <f t="shared" si="6"/>
        <v/>
      </c>
      <c r="AP47" s="571"/>
      <c r="AQ47" s="515" t="str">
        <f t="shared" si="10"/>
        <v/>
      </c>
      <c r="AR47" s="571"/>
      <c r="AS47" s="520" t="str">
        <f t="shared" si="11"/>
        <v/>
      </c>
      <c r="AT47" s="493" t="s">
        <v>162</v>
      </c>
      <c r="AU47" s="516"/>
      <c r="AV47" s="509"/>
      <c r="AW47" s="518"/>
      <c r="AX47" s="518"/>
      <c r="AY47" s="511" t="str">
        <f t="shared" si="2"/>
        <v/>
      </c>
      <c r="AZ47" s="519"/>
      <c r="BA47" s="511" t="str">
        <f t="shared" si="0"/>
        <v/>
      </c>
      <c r="BB47" s="519"/>
      <c r="BC47" s="520" t="str">
        <f t="shared" si="1"/>
        <v/>
      </c>
      <c r="BD47" s="493" t="s">
        <v>162</v>
      </c>
      <c r="BE47" s="732"/>
      <c r="BF47" s="733"/>
      <c r="BG47" s="697"/>
      <c r="BH47" s="697"/>
      <c r="BI47" s="698"/>
    </row>
    <row r="48" spans="2:61" ht="12.9">
      <c r="B48" s="1634"/>
      <c r="C48" s="514" t="s">
        <v>87</v>
      </c>
      <c r="D48" s="507" t="s">
        <v>162</v>
      </c>
      <c r="E48" s="494"/>
      <c r="F48" s="495"/>
      <c r="G48" s="496"/>
      <c r="H48" s="496"/>
      <c r="I48" s="497"/>
      <c r="J48" s="806"/>
      <c r="K48" s="499" t="str">
        <f t="shared" si="7"/>
        <v/>
      </c>
      <c r="L48" s="806"/>
      <c r="M48" s="500" t="str">
        <f t="shared" si="8"/>
        <v/>
      </c>
      <c r="N48" s="493" t="s">
        <v>162</v>
      </c>
      <c r="O48" s="689"/>
      <c r="P48" s="509"/>
      <c r="Q48" s="510"/>
      <c r="R48" s="510"/>
      <c r="S48" s="511" t="str">
        <f t="shared" si="12"/>
        <v/>
      </c>
      <c r="T48" s="510"/>
      <c r="U48" s="515" t="str">
        <f t="shared" si="13"/>
        <v/>
      </c>
      <c r="V48" s="510"/>
      <c r="W48" s="701" t="str">
        <f t="shared" si="5"/>
        <v/>
      </c>
      <c r="X48" s="507" t="s">
        <v>162</v>
      </c>
      <c r="Y48" s="508"/>
      <c r="Z48" s="509"/>
      <c r="AA48" s="518"/>
      <c r="AB48" s="518"/>
      <c r="AC48" s="511" t="str">
        <f t="shared" si="3"/>
        <v/>
      </c>
      <c r="AD48" s="510"/>
      <c r="AE48" s="715" t="str">
        <f t="shared" si="4"/>
        <v/>
      </c>
      <c r="AF48" s="510"/>
      <c r="AG48" s="520" t="str">
        <f t="shared" si="9"/>
        <v/>
      </c>
      <c r="AH48" s="1634"/>
      <c r="AI48" s="514" t="s">
        <v>87</v>
      </c>
      <c r="AJ48" s="493" t="s">
        <v>162</v>
      </c>
      <c r="AK48" s="508"/>
      <c r="AL48" s="509"/>
      <c r="AM48" s="510"/>
      <c r="AN48" s="510"/>
      <c r="AO48" s="511" t="str">
        <f t="shared" si="6"/>
        <v/>
      </c>
      <c r="AP48" s="571"/>
      <c r="AQ48" s="515" t="str">
        <f t="shared" si="10"/>
        <v/>
      </c>
      <c r="AR48" s="571"/>
      <c r="AS48" s="520" t="str">
        <f t="shared" si="11"/>
        <v/>
      </c>
      <c r="AT48" s="493" t="s">
        <v>162</v>
      </c>
      <c r="AU48" s="516"/>
      <c r="AV48" s="509"/>
      <c r="AW48" s="518"/>
      <c r="AX48" s="518"/>
      <c r="AY48" s="511" t="str">
        <f t="shared" si="2"/>
        <v/>
      </c>
      <c r="AZ48" s="519"/>
      <c r="BA48" s="511" t="str">
        <f t="shared" si="0"/>
        <v/>
      </c>
      <c r="BB48" s="519"/>
      <c r="BC48" s="520" t="str">
        <f t="shared" si="1"/>
        <v/>
      </c>
      <c r="BD48" s="493" t="s">
        <v>162</v>
      </c>
      <c r="BE48" s="732"/>
      <c r="BF48" s="733"/>
      <c r="BG48" s="697"/>
      <c r="BH48" s="697"/>
      <c r="BI48" s="698"/>
    </row>
    <row r="49" spans="1:61" ht="19.2" customHeight="1">
      <c r="B49" s="1634"/>
      <c r="C49" s="852" t="s">
        <v>288</v>
      </c>
      <c r="D49" s="507" t="s">
        <v>122</v>
      </c>
      <c r="E49" s="494" t="s">
        <v>289</v>
      </c>
      <c r="F49" s="495" t="s">
        <v>244</v>
      </c>
      <c r="G49" s="496">
        <v>4</v>
      </c>
      <c r="H49" s="496">
        <v>4</v>
      </c>
      <c r="I49" s="1398">
        <f t="shared" si="15"/>
        <v>100</v>
      </c>
      <c r="J49" s="806">
        <v>0</v>
      </c>
      <c r="K49" s="499">
        <f t="shared" si="7"/>
        <v>0</v>
      </c>
      <c r="L49" s="806">
        <v>0</v>
      </c>
      <c r="M49" s="500">
        <f>IF(L49="","",+L49/+H49)</f>
        <v>0</v>
      </c>
      <c r="N49" s="493" t="s">
        <v>162</v>
      </c>
      <c r="O49" s="689"/>
      <c r="P49" s="509"/>
      <c r="Q49" s="510"/>
      <c r="R49" s="510"/>
      <c r="S49" s="511" t="str">
        <f t="shared" si="12"/>
        <v/>
      </c>
      <c r="T49" s="853"/>
      <c r="U49" s="529" t="str">
        <f t="shared" si="13"/>
        <v/>
      </c>
      <c r="V49" s="816"/>
      <c r="W49" s="701" t="str">
        <f t="shared" si="5"/>
        <v/>
      </c>
      <c r="X49" s="507" t="s">
        <v>162</v>
      </c>
      <c r="Y49" s="807"/>
      <c r="Z49" s="810"/>
      <c r="AA49" s="518"/>
      <c r="AB49" s="518"/>
      <c r="AC49" s="511" t="str">
        <f t="shared" si="3"/>
        <v/>
      </c>
      <c r="AD49" s="571"/>
      <c r="AE49" s="529" t="str">
        <f t="shared" si="4"/>
        <v/>
      </c>
      <c r="AF49" s="510"/>
      <c r="AG49" s="520" t="str">
        <f t="shared" si="9"/>
        <v/>
      </c>
      <c r="AH49" s="1634"/>
      <c r="AI49" s="852" t="s">
        <v>288</v>
      </c>
      <c r="AJ49" s="493" t="s">
        <v>122</v>
      </c>
      <c r="AK49" s="854" t="s">
        <v>289</v>
      </c>
      <c r="AL49" s="509" t="s">
        <v>290</v>
      </c>
      <c r="AM49" s="518">
        <v>45</v>
      </c>
      <c r="AN49" s="518">
        <v>45</v>
      </c>
      <c r="AO49" s="511">
        <f t="shared" si="6"/>
        <v>100</v>
      </c>
      <c r="AP49" s="519">
        <v>2</v>
      </c>
      <c r="AQ49" s="619">
        <f t="shared" si="10"/>
        <v>4.4444444444444446</v>
      </c>
      <c r="AR49" s="519">
        <v>4</v>
      </c>
      <c r="AS49" s="520">
        <f t="shared" si="11"/>
        <v>8.8888888888888892E-2</v>
      </c>
      <c r="AT49" s="493" t="s">
        <v>122</v>
      </c>
      <c r="AU49" s="855" t="s">
        <v>291</v>
      </c>
      <c r="AV49" s="856" t="s">
        <v>244</v>
      </c>
      <c r="AW49" s="517">
        <v>299</v>
      </c>
      <c r="AX49" s="740">
        <v>299</v>
      </c>
      <c r="AY49" s="511">
        <f t="shared" si="2"/>
        <v>100</v>
      </c>
      <c r="AZ49" s="857">
        <v>6</v>
      </c>
      <c r="BA49" s="858">
        <f t="shared" si="0"/>
        <v>2.0066889632107023</v>
      </c>
      <c r="BB49" s="857">
        <v>14</v>
      </c>
      <c r="BC49" s="520">
        <f t="shared" si="1"/>
        <v>4.6822742474916385E-2</v>
      </c>
      <c r="BD49" s="493" t="s">
        <v>270</v>
      </c>
      <c r="BE49" s="732"/>
      <c r="BF49" s="622"/>
      <c r="BG49" s="623"/>
      <c r="BH49" s="623"/>
      <c r="BI49" s="524">
        <v>268</v>
      </c>
    </row>
    <row r="50" spans="1:61" ht="22.45" thickBot="1">
      <c r="B50" s="1658"/>
      <c r="C50" s="859" t="s">
        <v>292</v>
      </c>
      <c r="D50" s="791" t="s">
        <v>162</v>
      </c>
      <c r="E50" s="860"/>
      <c r="F50" s="827"/>
      <c r="G50" s="828"/>
      <c r="H50" s="828"/>
      <c r="I50" s="829"/>
      <c r="J50" s="831"/>
      <c r="K50" s="830" t="str">
        <f t="shared" si="7"/>
        <v/>
      </c>
      <c r="L50" s="831"/>
      <c r="M50" s="832" t="str">
        <f>IF(L50="","",+L50/+H50)</f>
        <v/>
      </c>
      <c r="N50" s="778" t="s">
        <v>162</v>
      </c>
      <c r="O50" s="785"/>
      <c r="P50" s="786"/>
      <c r="Q50" s="787"/>
      <c r="R50" s="787"/>
      <c r="S50" s="788" t="str">
        <f t="shared" si="12"/>
        <v/>
      </c>
      <c r="T50" s="787"/>
      <c r="U50" s="789" t="str">
        <f t="shared" si="13"/>
        <v/>
      </c>
      <c r="V50" s="787"/>
      <c r="W50" s="861" t="str">
        <f t="shared" si="5"/>
        <v/>
      </c>
      <c r="X50" s="791" t="s">
        <v>162</v>
      </c>
      <c r="Y50" s="792"/>
      <c r="Z50" s="786"/>
      <c r="AA50" s="787"/>
      <c r="AB50" s="787"/>
      <c r="AC50" s="788" t="str">
        <f t="shared" si="3"/>
        <v/>
      </c>
      <c r="AD50" s="787"/>
      <c r="AE50" s="789" t="str">
        <f t="shared" si="4"/>
        <v/>
      </c>
      <c r="AF50" s="862"/>
      <c r="AG50" s="794" t="str">
        <f t="shared" si="9"/>
        <v/>
      </c>
      <c r="AH50" s="1658"/>
      <c r="AI50" s="859" t="s">
        <v>292</v>
      </c>
      <c r="AJ50" s="778" t="s">
        <v>162</v>
      </c>
      <c r="AK50" s="795"/>
      <c r="AL50" s="786"/>
      <c r="AM50" s="787"/>
      <c r="AN50" s="787"/>
      <c r="AO50" s="788" t="str">
        <f t="shared" si="6"/>
        <v/>
      </c>
      <c r="AP50" s="796"/>
      <c r="AQ50" s="789" t="str">
        <f t="shared" si="10"/>
        <v/>
      </c>
      <c r="AR50" s="796"/>
      <c r="AS50" s="794" t="str">
        <f t="shared" si="11"/>
        <v/>
      </c>
      <c r="AT50" s="778" t="s">
        <v>122</v>
      </c>
      <c r="AU50" s="863" t="s">
        <v>293</v>
      </c>
      <c r="AV50" s="786" t="s">
        <v>210</v>
      </c>
      <c r="AW50" s="793">
        <v>240</v>
      </c>
      <c r="AX50" s="793">
        <v>212</v>
      </c>
      <c r="AY50" s="835">
        <f t="shared" si="2"/>
        <v>88.333333333333329</v>
      </c>
      <c r="AZ50" s="864">
        <v>5</v>
      </c>
      <c r="BA50" s="836">
        <f t="shared" si="0"/>
        <v>2.358490566037736</v>
      </c>
      <c r="BB50" s="864">
        <v>1791</v>
      </c>
      <c r="BC50" s="865">
        <f t="shared" si="1"/>
        <v>8.4481132075471699</v>
      </c>
      <c r="BD50" s="778" t="s">
        <v>162</v>
      </c>
      <c r="BE50" s="866"/>
      <c r="BF50" s="867"/>
      <c r="BG50" s="840"/>
      <c r="BH50" s="840"/>
      <c r="BI50" s="868"/>
    </row>
    <row r="51" spans="1:61" ht="19.2" customHeight="1" thickBot="1">
      <c r="A51" s="423"/>
      <c r="B51" s="869" t="s">
        <v>294</v>
      </c>
      <c r="C51" s="870" t="s">
        <v>294</v>
      </c>
      <c r="D51" s="871" t="s">
        <v>295</v>
      </c>
      <c r="E51" s="872" t="s">
        <v>296</v>
      </c>
      <c r="F51" s="873" t="s">
        <v>127</v>
      </c>
      <c r="G51" s="874">
        <v>296</v>
      </c>
      <c r="H51" s="874">
        <v>83</v>
      </c>
      <c r="I51" s="875">
        <f t="shared" si="15"/>
        <v>28.040540540540544</v>
      </c>
      <c r="J51" s="980" t="s">
        <v>47</v>
      </c>
      <c r="K51" s="981" t="s">
        <v>47</v>
      </c>
      <c r="L51" s="980" t="s">
        <v>47</v>
      </c>
      <c r="M51" s="982" t="s">
        <v>47</v>
      </c>
      <c r="N51" s="878" t="s">
        <v>162</v>
      </c>
      <c r="O51" s="879"/>
      <c r="P51" s="880"/>
      <c r="Q51" s="881"/>
      <c r="R51" s="881"/>
      <c r="S51" s="882" t="str">
        <f t="shared" si="12"/>
        <v/>
      </c>
      <c r="T51" s="881"/>
      <c r="U51" s="882" t="str">
        <f t="shared" si="13"/>
        <v/>
      </c>
      <c r="V51" s="881"/>
      <c r="W51" s="883" t="str">
        <f t="shared" si="5"/>
        <v/>
      </c>
      <c r="X51" s="871" t="s">
        <v>162</v>
      </c>
      <c r="Y51" s="884"/>
      <c r="Z51" s="880"/>
      <c r="AA51" s="881"/>
      <c r="AB51" s="881"/>
      <c r="AC51" s="882" t="str">
        <f t="shared" si="3"/>
        <v/>
      </c>
      <c r="AD51" s="881"/>
      <c r="AE51" s="882" t="str">
        <f t="shared" si="4"/>
        <v/>
      </c>
      <c r="AF51" s="881"/>
      <c r="AG51" s="885" t="str">
        <f t="shared" si="9"/>
        <v/>
      </c>
      <c r="AH51" s="869" t="s">
        <v>294</v>
      </c>
      <c r="AI51" s="870" t="s">
        <v>294</v>
      </c>
      <c r="AJ51" s="878" t="s">
        <v>162</v>
      </c>
      <c r="AK51" s="884"/>
      <c r="AL51" s="880"/>
      <c r="AM51" s="881"/>
      <c r="AN51" s="881"/>
      <c r="AO51" s="882" t="str">
        <f t="shared" si="6"/>
        <v/>
      </c>
      <c r="AP51" s="886"/>
      <c r="AQ51" s="882" t="str">
        <f t="shared" si="10"/>
        <v/>
      </c>
      <c r="AR51" s="886"/>
      <c r="AS51" s="885" t="str">
        <f t="shared" si="11"/>
        <v/>
      </c>
      <c r="AT51" s="878" t="s">
        <v>162</v>
      </c>
      <c r="AU51" s="887"/>
      <c r="AV51" s="880"/>
      <c r="AW51" s="881"/>
      <c r="AX51" s="881"/>
      <c r="AY51" s="882"/>
      <c r="AZ51" s="888"/>
      <c r="BA51" s="889" t="str">
        <f t="shared" si="0"/>
        <v/>
      </c>
      <c r="BB51" s="886"/>
      <c r="BC51" s="885" t="str">
        <f t="shared" si="1"/>
        <v/>
      </c>
      <c r="BD51" s="878" t="s">
        <v>162</v>
      </c>
      <c r="BE51" s="890"/>
      <c r="BF51" s="891"/>
      <c r="BG51" s="892"/>
      <c r="BH51" s="892"/>
      <c r="BI51" s="893"/>
    </row>
    <row r="52" spans="1:61" ht="19.2" customHeight="1" thickBot="1">
      <c r="A52" s="423"/>
      <c r="B52" s="894" t="s">
        <v>297</v>
      </c>
      <c r="C52" s="895" t="s">
        <v>297</v>
      </c>
      <c r="D52" s="896" t="str">
        <f t="shared" ref="D52" si="16">IF(E52="","×","○")</f>
        <v>×</v>
      </c>
      <c r="E52" s="897"/>
      <c r="F52" s="898"/>
      <c r="G52" s="899"/>
      <c r="H52" s="899"/>
      <c r="I52" s="900"/>
      <c r="J52" s="901"/>
      <c r="K52" s="900"/>
      <c r="L52" s="901"/>
      <c r="M52" s="902"/>
      <c r="N52" s="896" t="str">
        <f t="shared" ref="N52" si="17">IF(O52="","×","○")</f>
        <v>○</v>
      </c>
      <c r="O52" s="903" t="s">
        <v>298</v>
      </c>
      <c r="P52" s="904" t="s">
        <v>299</v>
      </c>
      <c r="Q52" s="1399">
        <v>2627</v>
      </c>
      <c r="R52" s="1399">
        <v>1647</v>
      </c>
      <c r="S52" s="875">
        <f t="shared" si="12"/>
        <v>62.695089455652834</v>
      </c>
      <c r="T52" s="905">
        <v>133</v>
      </c>
      <c r="U52" s="875">
        <f t="shared" si="13"/>
        <v>8.0752884031572556</v>
      </c>
      <c r="V52" s="905">
        <v>494</v>
      </c>
      <c r="W52" s="906">
        <f t="shared" si="5"/>
        <v>0.29993928354584093</v>
      </c>
      <c r="X52" s="907" t="str">
        <f t="shared" ref="X52" si="18">IF(Y52="","×","○")</f>
        <v>×</v>
      </c>
      <c r="Y52" s="908"/>
      <c r="Z52" s="904"/>
      <c r="AA52" s="905"/>
      <c r="AB52" s="905"/>
      <c r="AC52" s="875" t="str">
        <f t="shared" si="3"/>
        <v/>
      </c>
      <c r="AD52" s="905"/>
      <c r="AE52" s="875" t="str">
        <f t="shared" si="4"/>
        <v/>
      </c>
      <c r="AF52" s="905"/>
      <c r="AG52" s="909" t="str">
        <f t="shared" si="9"/>
        <v/>
      </c>
      <c r="AH52" s="910" t="s">
        <v>297</v>
      </c>
      <c r="AI52" s="911" t="s">
        <v>297</v>
      </c>
      <c r="AJ52" s="896" t="str">
        <f t="shared" ref="AJ52" si="19">IF(AK52="","×","○")</f>
        <v>×</v>
      </c>
      <c r="AK52" s="904"/>
      <c r="AL52" s="904"/>
      <c r="AM52" s="905"/>
      <c r="AN52" s="905"/>
      <c r="AO52" s="875" t="str">
        <f t="shared" si="6"/>
        <v/>
      </c>
      <c r="AP52" s="912"/>
      <c r="AQ52" s="875" t="str">
        <f t="shared" si="10"/>
        <v/>
      </c>
      <c r="AR52" s="912"/>
      <c r="AS52" s="877" t="str">
        <f t="shared" si="11"/>
        <v/>
      </c>
      <c r="AT52" s="896" t="str">
        <f t="shared" ref="AT52" si="20">IF(AU52="","×","○")</f>
        <v>○</v>
      </c>
      <c r="AU52" s="913" t="s">
        <v>300</v>
      </c>
      <c r="AV52" s="904" t="s">
        <v>47</v>
      </c>
      <c r="AW52" s="914" t="s">
        <v>47</v>
      </c>
      <c r="AX52" s="915">
        <v>653</v>
      </c>
      <c r="AY52" s="916" t="s">
        <v>47</v>
      </c>
      <c r="AZ52" s="915">
        <v>39</v>
      </c>
      <c r="BA52" s="876">
        <f t="shared" si="0"/>
        <v>5.9724349157733538</v>
      </c>
      <c r="BB52" s="915">
        <v>215</v>
      </c>
      <c r="BC52" s="877">
        <f t="shared" si="1"/>
        <v>0.32924961715160794</v>
      </c>
      <c r="BD52" s="896" t="s">
        <v>270</v>
      </c>
      <c r="BE52" s="917"/>
      <c r="BF52" s="918">
        <v>1596</v>
      </c>
      <c r="BG52" s="919"/>
      <c r="BH52" s="920"/>
      <c r="BI52" s="921">
        <v>119</v>
      </c>
    </row>
  </sheetData>
  <mergeCells count="57">
    <mergeCell ref="B39:B50"/>
    <mergeCell ref="AH39:AH50"/>
    <mergeCell ref="B20:B26"/>
    <mergeCell ref="AH20:AH26"/>
    <mergeCell ref="B27:B29"/>
    <mergeCell ref="AH27:AH29"/>
    <mergeCell ref="B30:B38"/>
    <mergeCell ref="AH30:AH38"/>
    <mergeCell ref="Z3:Z4"/>
    <mergeCell ref="AJ3:AJ4"/>
    <mergeCell ref="AK3:AK4"/>
    <mergeCell ref="AL3:AL4"/>
    <mergeCell ref="AT3:AT4"/>
    <mergeCell ref="AH15:AH19"/>
    <mergeCell ref="BI3:BI4"/>
    <mergeCell ref="AV3:AV4"/>
    <mergeCell ref="BD3:BD4"/>
    <mergeCell ref="BE3:BE4"/>
    <mergeCell ref="BF3:BF4"/>
    <mergeCell ref="BG3:BG4"/>
    <mergeCell ref="BH3:BH4"/>
    <mergeCell ref="AU3:AU4"/>
    <mergeCell ref="AH5:AH14"/>
    <mergeCell ref="AI5:AI7"/>
    <mergeCell ref="AI12:AI14"/>
    <mergeCell ref="AI18:AI19"/>
    <mergeCell ref="AJ18:AJ19"/>
    <mergeCell ref="AT18:AT19"/>
    <mergeCell ref="BD18:BD19"/>
    <mergeCell ref="O3:O4"/>
    <mergeCell ref="P3:P4"/>
    <mergeCell ref="X3:X4"/>
    <mergeCell ref="Y3:Y4"/>
    <mergeCell ref="B15:B19"/>
    <mergeCell ref="C5:C7"/>
    <mergeCell ref="B5:B14"/>
    <mergeCell ref="C12:C14"/>
    <mergeCell ref="C18:C19"/>
    <mergeCell ref="D18:D19"/>
    <mergeCell ref="N18:N19"/>
    <mergeCell ref="X18:X19"/>
    <mergeCell ref="B1:S1"/>
    <mergeCell ref="AD1:AG1"/>
    <mergeCell ref="AH1:AV1"/>
    <mergeCell ref="BF1:BI1"/>
    <mergeCell ref="B2:B4"/>
    <mergeCell ref="D2:M2"/>
    <mergeCell ref="N2:W2"/>
    <mergeCell ref="X2:AG2"/>
    <mergeCell ref="AH2:AH4"/>
    <mergeCell ref="AJ2:AS2"/>
    <mergeCell ref="AT2:BC2"/>
    <mergeCell ref="BD2:BI2"/>
    <mergeCell ref="D3:D4"/>
    <mergeCell ref="E3:E4"/>
    <mergeCell ref="F3:F4"/>
    <mergeCell ref="N3:N4"/>
  </mergeCells>
  <phoneticPr fontId="5"/>
  <dataValidations count="1">
    <dataValidation type="whole" operator="greaterThanOrEqual" allowBlank="1" showInputMessage="1" showErrorMessage="1" error="正の整数で入力してください。" sqref="AX11 AX13">
      <formula1>0</formula1>
    </dataValidation>
  </dataValidations>
  <printOptions horizontalCentered="1"/>
  <pageMargins left="0.35433070866141736" right="0.35433070866141736" top="0.35433070866141736" bottom="0.11811023622047245" header="0.31496062992125984" footer="0.31496062992125984"/>
  <pageSetup paperSize="8" scale="83" fitToWidth="0" orientation="landscape" horizontalDpi="1200" verticalDpi="1200" r:id="rId1"/>
  <colBreaks count="3" manualBreakCount="3">
    <brk id="1" max="1048575" man="1"/>
    <brk id="33" max="51" man="1"/>
    <brk id="61" max="1048575" man="1"/>
  </colBreaks>
  <ignoredErrors>
    <ignoredError sqref="K16:K19 M14:M50 I11:I49 S12:W19 S21:W33 S34:W49 S50:W50 AC34:AG50 AC32:AC33 AC26:AC31 AC21:AG25 AD26:AG31 AC10:AG19 AC9 AO13:AS23 AO24:AS51 AY8:BC50 B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1歳６ヶ月児</vt:lpstr>
      <vt:lpstr>２歳児</vt:lpstr>
      <vt:lpstr>2歳6ヶ月児</vt:lpstr>
      <vt:lpstr>３歳児</vt:lpstr>
      <vt:lpstr>ﾌｫﾛｰ事業</vt:lpstr>
      <vt:lpstr>'1歳６ヶ月児'!Print_Area</vt:lpstr>
      <vt:lpstr>'2歳6ヶ月児'!Print_Area</vt:lpstr>
      <vt:lpstr>'２歳児'!Print_Area</vt:lpstr>
      <vt:lpstr>'３歳児'!Print_Area</vt:lpstr>
      <vt:lpstr>ﾌｫﾛｰ事業!Print_Area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2020-02-25T05:48:43Z</dcterms:created>
  <dcterms:modified xsi:type="dcterms:W3CDTF">2020-02-26T01:56:15Z</dcterms:modified>
</cp:coreProperties>
</file>