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6.106.33\p\★総務G共通フォルダ\030　監査（会計局・事務局）\R02事務局監査\05_監査資料提出\提出後差替え分\"/>
    </mc:Choice>
  </mc:AlternateContent>
  <bookViews>
    <workbookView xWindow="120" yWindow="15" windowWidth="20340" windowHeight="7425" activeTab="4"/>
  </bookViews>
  <sheets>
    <sheet name="総務・自然公園" sheetId="2" r:id="rId1"/>
    <sheet name="都市緑化・自然環境" sheetId="9" r:id="rId2"/>
    <sheet name="整備" sheetId="8" r:id="rId3"/>
    <sheet name="支援" sheetId="4" r:id="rId4"/>
    <sheet name="保全" sheetId="7" r:id="rId5"/>
  </sheets>
  <definedNames>
    <definedName name="_xlnm.Print_Area" localSheetId="3">支援!$B$1:$BB$84</definedName>
    <definedName name="_xlnm.Print_Area" localSheetId="2">整備!$B$1:$BB$211</definedName>
    <definedName name="_xlnm.Print_Area" localSheetId="0">総務・自然公園!$B$1:$BB$73</definedName>
    <definedName name="_xlnm.Print_Area" localSheetId="1">都市緑化・自然環境!$B$1:$BB$224</definedName>
    <definedName name="_xlnm.Print_Area" localSheetId="4">保全!$B$1:$BB$163</definedName>
  </definedNames>
  <calcPr calcId="162913"/>
</workbook>
</file>

<file path=xl/calcChain.xml><?xml version="1.0" encoding="utf-8"?>
<calcChain xmlns="http://schemas.openxmlformats.org/spreadsheetml/2006/main">
  <c r="AV83" i="4" l="1"/>
  <c r="AV82" i="4"/>
  <c r="AV81" i="4"/>
  <c r="AV80" i="4"/>
  <c r="AV79" i="4"/>
  <c r="AV78" i="4"/>
  <c r="AV71" i="4"/>
  <c r="AV70" i="4"/>
  <c r="AV69" i="4"/>
  <c r="AV68" i="4"/>
  <c r="AV67" i="4"/>
  <c r="AV66" i="4"/>
  <c r="AV48" i="4"/>
  <c r="AV47" i="4"/>
  <c r="AV46" i="4"/>
  <c r="AV45" i="4"/>
  <c r="AV44" i="4"/>
  <c r="AV43" i="4"/>
  <c r="AV34" i="4"/>
  <c r="AV33" i="4"/>
  <c r="AV32" i="4"/>
  <c r="AV31" i="4"/>
  <c r="AV30" i="4"/>
  <c r="AV29" i="4"/>
  <c r="AV28" i="4"/>
  <c r="AV16" i="4"/>
  <c r="AV15" i="4"/>
  <c r="AV14" i="4"/>
  <c r="AV13" i="4"/>
  <c r="AV12" i="4"/>
  <c r="AV11" i="4"/>
  <c r="T187" i="8"/>
  <c r="AV187" i="8" s="1"/>
  <c r="AV186" i="8"/>
  <c r="AV185" i="8"/>
  <c r="AV184" i="8"/>
  <c r="AV183" i="8"/>
  <c r="AV182" i="8"/>
  <c r="AV173" i="8"/>
  <c r="AV172" i="8"/>
  <c r="AV171" i="8"/>
  <c r="AV170" i="8"/>
  <c r="AV169" i="8"/>
  <c r="T169" i="8"/>
  <c r="AV168" i="8"/>
  <c r="AV167" i="8"/>
  <c r="AV166" i="8"/>
  <c r="AV159" i="8"/>
  <c r="AV158" i="8"/>
  <c r="AV146" i="8"/>
  <c r="AO145" i="8"/>
  <c r="AV145" i="8" s="1"/>
  <c r="AV144" i="8"/>
  <c r="AV143" i="8"/>
  <c r="AV142" i="8"/>
  <c r="AV141" i="8"/>
  <c r="AO131" i="8"/>
  <c r="AH131" i="8"/>
  <c r="AV131" i="8" s="1"/>
  <c r="AO130" i="8"/>
  <c r="AH130" i="8"/>
  <c r="AV130" i="8" s="1"/>
  <c r="AO129" i="8"/>
  <c r="AH129" i="8"/>
  <c r="AV129" i="8" s="1"/>
  <c r="AV128" i="8"/>
  <c r="AV127" i="8"/>
  <c r="AV126" i="8"/>
  <c r="AV111" i="8"/>
  <c r="AV110" i="8"/>
  <c r="AV109" i="8"/>
  <c r="AV108" i="8"/>
  <c r="AV107" i="8"/>
  <c r="AV106" i="8"/>
  <c r="AV105" i="8"/>
  <c r="AV97" i="8"/>
  <c r="AV96" i="8"/>
  <c r="AV95" i="8"/>
  <c r="AV94" i="8"/>
  <c r="AV93" i="8"/>
  <c r="AV92" i="8"/>
  <c r="AV91" i="8"/>
  <c r="AV90" i="8"/>
  <c r="AV89" i="8"/>
  <c r="T76" i="8"/>
  <c r="AV76" i="8" s="1"/>
  <c r="T75" i="8"/>
  <c r="AV75" i="8" s="1"/>
  <c r="AO74" i="8"/>
  <c r="T74" i="8"/>
  <c r="AV74" i="8" s="1"/>
  <c r="AO73" i="8"/>
  <c r="T73" i="8"/>
  <c r="AV73" i="8" s="1"/>
  <c r="AV72" i="8"/>
  <c r="T72" i="8"/>
  <c r="AO71" i="8"/>
  <c r="T71" i="8"/>
  <c r="AV71" i="8" s="1"/>
  <c r="AV70" i="8"/>
  <c r="AV69" i="8"/>
  <c r="AV55" i="8"/>
  <c r="AV54" i="8"/>
  <c r="AV53" i="8"/>
  <c r="AV52" i="8"/>
  <c r="AV51" i="8"/>
  <c r="AV50" i="8"/>
  <c r="AV49" i="8"/>
  <c r="AV48" i="8"/>
  <c r="AV47" i="8"/>
  <c r="AV34" i="8"/>
  <c r="AV33" i="8"/>
  <c r="AV32" i="8"/>
  <c r="AV31" i="8"/>
  <c r="AV30" i="8"/>
  <c r="AV29" i="8"/>
  <c r="AV28" i="8"/>
  <c r="AV27" i="8"/>
  <c r="AV26" i="8"/>
  <c r="AV14" i="8"/>
  <c r="AV13" i="8"/>
  <c r="AV12" i="8"/>
  <c r="AV11" i="8"/>
  <c r="AV10" i="8"/>
  <c r="AV9" i="8"/>
  <c r="AQ214" i="9" l="1"/>
  <c r="AQ213" i="9"/>
  <c r="AQ212" i="9"/>
  <c r="AV207" i="9"/>
  <c r="AV206" i="9"/>
  <c r="AV205" i="9"/>
  <c r="AV204" i="9"/>
  <c r="AV203" i="9"/>
  <c r="AV202" i="9"/>
  <c r="AV189" i="9"/>
  <c r="AV188" i="9"/>
  <c r="AV187" i="9"/>
  <c r="AV186" i="9"/>
  <c r="AV185" i="9"/>
  <c r="AV184" i="9"/>
  <c r="AV175" i="9"/>
  <c r="AV174" i="9"/>
  <c r="AV173" i="9"/>
  <c r="AV172" i="9"/>
  <c r="AV171" i="9"/>
  <c r="AV170" i="9"/>
  <c r="AV162" i="9"/>
  <c r="AV161" i="9"/>
  <c r="AV160" i="9"/>
  <c r="AV159" i="9"/>
  <c r="AV158" i="9"/>
  <c r="AV157" i="9"/>
  <c r="AV146" i="9"/>
  <c r="AV145" i="9"/>
  <c r="AV144" i="9"/>
  <c r="AV143" i="9"/>
  <c r="AV142" i="9"/>
  <c r="AV141" i="9"/>
  <c r="AV132" i="9"/>
  <c r="AV131" i="9"/>
  <c r="AV130" i="9"/>
  <c r="AV129" i="9"/>
  <c r="AV128" i="9"/>
  <c r="AV127" i="9"/>
  <c r="AV109" i="9"/>
  <c r="AV108" i="9"/>
  <c r="AV107" i="9"/>
  <c r="AV106" i="9"/>
  <c r="AV105" i="9"/>
  <c r="AV104" i="9"/>
  <c r="AV90" i="9"/>
  <c r="AV89" i="9"/>
  <c r="AV88" i="9"/>
  <c r="AV87" i="9"/>
  <c r="AV86" i="9"/>
  <c r="AV85" i="9"/>
  <c r="AV71" i="9"/>
  <c r="AV70" i="9"/>
  <c r="AV69" i="9"/>
  <c r="AV68" i="9"/>
  <c r="AV67" i="9"/>
  <c r="AV66" i="9"/>
  <c r="AK49" i="9"/>
  <c r="S49" i="9"/>
  <c r="AB48" i="9"/>
  <c r="AT48" i="9" s="1"/>
  <c r="AB47" i="9"/>
  <c r="AT47" i="9" s="1"/>
  <c r="AB46" i="9"/>
  <c r="AT46" i="9" s="1"/>
  <c r="AB45" i="9"/>
  <c r="AT45" i="9" s="1"/>
  <c r="AB44" i="9"/>
  <c r="AT44" i="9" s="1"/>
  <c r="AB43" i="9"/>
  <c r="AT43" i="9" s="1"/>
  <c r="AB42" i="9"/>
  <c r="AT42" i="9" s="1"/>
  <c r="AB41" i="9"/>
  <c r="AT41" i="9" s="1"/>
  <c r="AB40" i="9"/>
  <c r="AT40" i="9" s="1"/>
  <c r="AB39" i="9"/>
  <c r="AB49" i="9" s="1"/>
  <c r="AV24" i="9"/>
  <c r="AV23" i="9"/>
  <c r="AV22" i="9"/>
  <c r="AV21" i="9"/>
  <c r="AV20" i="9"/>
  <c r="AV19" i="9"/>
  <c r="AT39" i="9" l="1"/>
  <c r="AT49" i="9" s="1"/>
  <c r="AV59" i="2"/>
  <c r="AV58" i="2"/>
  <c r="AB36" i="7" l="1"/>
  <c r="AK36" i="7"/>
  <c r="S36" i="7"/>
  <c r="AT34" i="7"/>
  <c r="AT35" i="7"/>
  <c r="AT36" i="7" l="1"/>
  <c r="AV17" i="7"/>
  <c r="AV16" i="7"/>
  <c r="AV150" i="7" l="1"/>
  <c r="AV149" i="7"/>
  <c r="Y106" i="7" l="1"/>
  <c r="AD106" i="7"/>
  <c r="AI106" i="7"/>
  <c r="AN106" i="7"/>
  <c r="AK33" i="7"/>
  <c r="AB33" i="7"/>
  <c r="S33" i="7"/>
  <c r="AT32" i="7"/>
  <c r="AT31" i="7"/>
  <c r="AK30" i="7"/>
  <c r="AB30" i="7"/>
  <c r="S30" i="7"/>
  <c r="AT29" i="7"/>
  <c r="AT28" i="7"/>
  <c r="AV15" i="7"/>
  <c r="AV14" i="7"/>
  <c r="AV13" i="7"/>
  <c r="AV12" i="7"/>
  <c r="AT30" i="7" l="1"/>
  <c r="AT33" i="7"/>
  <c r="AV146" i="7" l="1"/>
  <c r="AV147" i="7"/>
  <c r="AV148" i="7"/>
  <c r="AV145" i="7"/>
  <c r="AV57" i="2" l="1"/>
  <c r="AV56" i="2"/>
  <c r="AV55" i="2"/>
  <c r="AV54" i="2"/>
  <c r="AV38" i="2"/>
  <c r="AV39" i="2"/>
  <c r="AV40" i="2"/>
  <c r="AV41" i="2"/>
  <c r="AV26" i="2"/>
  <c r="AV25" i="2"/>
  <c r="AV24" i="2"/>
  <c r="AV23" i="2"/>
</calcChain>
</file>

<file path=xl/sharedStrings.xml><?xml version="1.0" encoding="utf-8"?>
<sst xmlns="http://schemas.openxmlformats.org/spreadsheetml/2006/main" count="846" uniqueCount="309">
  <si>
    <t>森林整備グループ</t>
    <rPh sb="0" eb="2">
      <t>シンリン</t>
    </rPh>
    <rPh sb="2" eb="4">
      <t>セイビ</t>
    </rPh>
    <phoneticPr fontId="2"/>
  </si>
  <si>
    <t>森林支援グループ</t>
    <rPh sb="0" eb="2">
      <t>シンリン</t>
    </rPh>
    <rPh sb="2" eb="4">
      <t>シエン</t>
    </rPh>
    <phoneticPr fontId="2"/>
  </si>
  <si>
    <t>保全指導グループ</t>
    <rPh sb="0" eb="2">
      <t>ホゼン</t>
    </rPh>
    <rPh sb="2" eb="4">
      <t>シドウ</t>
    </rPh>
    <phoneticPr fontId="2"/>
  </si>
  <si>
    <t>事務執行概要</t>
    <rPh sb="0" eb="2">
      <t>ジム</t>
    </rPh>
    <rPh sb="2" eb="4">
      <t>シッコウ</t>
    </rPh>
    <rPh sb="4" eb="6">
      <t>ガイヨウ</t>
    </rPh>
    <phoneticPr fontId="2"/>
  </si>
  <si>
    <t>１</t>
    <phoneticPr fontId="2"/>
  </si>
  <si>
    <t>総務関係業務</t>
    <rPh sb="0" eb="2">
      <t>ソウム</t>
    </rPh>
    <rPh sb="2" eb="4">
      <t>カンケイ</t>
    </rPh>
    <rPh sb="4" eb="6">
      <t>ギョウム</t>
    </rPh>
    <phoneticPr fontId="2"/>
  </si>
  <si>
    <t>２</t>
  </si>
  <si>
    <t>３</t>
  </si>
  <si>
    <t>企画調整業務</t>
    <rPh sb="0" eb="2">
      <t>キカク</t>
    </rPh>
    <rPh sb="2" eb="4">
      <t>チョウセイ</t>
    </rPh>
    <rPh sb="4" eb="6">
      <t>ギョウム</t>
    </rPh>
    <phoneticPr fontId="2"/>
  </si>
  <si>
    <t>　室の一般庶務事項を掌るとともに室内の諸給与、室の物品購入管理事務、室業務の連絡調整等に関する事務を行い事務業務の適正な執行に努めた。</t>
    <phoneticPr fontId="2"/>
  </si>
  <si>
    <t>　室業務の企画関係全般（議会、国家要望、各種調査照会、広報・広聴他）について、室内、部内及び庁内の連絡調整を行い、迅速かつ適正な事務処理に努めた。</t>
    <phoneticPr fontId="2"/>
  </si>
  <si>
    <t>（１）</t>
    <phoneticPr fontId="2"/>
  </si>
  <si>
    <t>年度</t>
    <rPh sb="0" eb="2">
      <t>ネンド</t>
    </rPh>
    <phoneticPr fontId="2"/>
  </si>
  <si>
    <t>国庫</t>
    <rPh sb="0" eb="2">
      <t>コッコ</t>
    </rPh>
    <phoneticPr fontId="2"/>
  </si>
  <si>
    <t>地方債</t>
    <rPh sb="0" eb="3">
      <t>チホウサイ</t>
    </rPh>
    <phoneticPr fontId="2"/>
  </si>
  <si>
    <t>その他</t>
    <rPh sb="2" eb="3">
      <t>タ</t>
    </rPh>
    <phoneticPr fontId="2"/>
  </si>
  <si>
    <t>一般財源</t>
    <rPh sb="0" eb="2">
      <t>イッパン</t>
    </rPh>
    <rPh sb="2" eb="4">
      <t>ザイゲン</t>
    </rPh>
    <phoneticPr fontId="2"/>
  </si>
  <si>
    <t>合計</t>
    <rPh sb="0" eb="2">
      <t>ゴウケイ</t>
    </rPh>
    <phoneticPr fontId="2"/>
  </si>
  <si>
    <t>財源内訳</t>
    <rPh sb="0" eb="2">
      <t>ザイゲン</t>
    </rPh>
    <rPh sb="2" eb="4">
      <t>ウチワケ</t>
    </rPh>
    <phoneticPr fontId="2"/>
  </si>
  <si>
    <t>予算額</t>
    <rPh sb="0" eb="2">
      <t>ヨサン</t>
    </rPh>
    <rPh sb="2" eb="3">
      <t>ガク</t>
    </rPh>
    <phoneticPr fontId="2"/>
  </si>
  <si>
    <t>決算額</t>
    <rPh sb="0" eb="2">
      <t>ケッサン</t>
    </rPh>
    <rPh sb="2" eb="3">
      <t>ガク</t>
    </rPh>
    <phoneticPr fontId="2"/>
  </si>
  <si>
    <t>（千円）</t>
    <rPh sb="1" eb="3">
      <t>センエン</t>
    </rPh>
    <phoneticPr fontId="2"/>
  </si>
  <si>
    <t>（２）</t>
  </si>
  <si>
    <t>（２）</t>
    <phoneticPr fontId="2"/>
  </si>
  <si>
    <t>繰越額</t>
    <rPh sb="0" eb="2">
      <t>クリコシ</t>
    </rPh>
    <rPh sb="2" eb="3">
      <t>ガク</t>
    </rPh>
    <phoneticPr fontId="2"/>
  </si>
  <si>
    <t>府民の森</t>
    <rPh sb="0" eb="2">
      <t>フミン</t>
    </rPh>
    <rPh sb="3" eb="4">
      <t>モリ</t>
    </rPh>
    <phoneticPr fontId="2"/>
  </si>
  <si>
    <t>くろんど園地</t>
  </si>
  <si>
    <t>交野市私部他</t>
  </si>
  <si>
    <t>ほしだ園地</t>
  </si>
  <si>
    <t>交野市星田</t>
  </si>
  <si>
    <t>四條畷市逢阪他</t>
  </si>
  <si>
    <t>くさか園地</t>
  </si>
  <si>
    <t>東大阪市善根寺町他</t>
  </si>
  <si>
    <t>ぬかた園地</t>
  </si>
  <si>
    <t>東大阪市山手町他</t>
  </si>
  <si>
    <t>なるかわ園地</t>
  </si>
  <si>
    <t>東大阪市東豊浦町他</t>
  </si>
  <si>
    <t>みずのみ園地</t>
  </si>
  <si>
    <t>八尾市楽音寺他</t>
  </si>
  <si>
    <t>ちはや園地</t>
  </si>
  <si>
    <t>千早赤阪村千早</t>
  </si>
  <si>
    <t>ほりご園地</t>
  </si>
  <si>
    <t>泉南市信達葛畑</t>
  </si>
  <si>
    <t>園地名</t>
    <rPh sb="0" eb="2">
      <t>エンチ</t>
    </rPh>
    <rPh sb="2" eb="3">
      <t>メイ</t>
    </rPh>
    <phoneticPr fontId="2"/>
  </si>
  <si>
    <t>所在地</t>
    <rPh sb="0" eb="3">
      <t>ショザイチ</t>
    </rPh>
    <phoneticPr fontId="2"/>
  </si>
  <si>
    <t>面積（ha）</t>
    <rPh sb="0" eb="2">
      <t>メンセキ</t>
    </rPh>
    <phoneticPr fontId="2"/>
  </si>
  <si>
    <t>２</t>
    <phoneticPr fontId="2"/>
  </si>
  <si>
    <t>根拠法令等：森林法</t>
    <phoneticPr fontId="2"/>
  </si>
  <si>
    <t>ア</t>
    <phoneticPr fontId="2"/>
  </si>
  <si>
    <t>事項</t>
    <rPh sb="0" eb="2">
      <t>ジコウ</t>
    </rPh>
    <phoneticPr fontId="2"/>
  </si>
  <si>
    <t>計</t>
    <rPh sb="0" eb="1">
      <t>ケイ</t>
    </rPh>
    <phoneticPr fontId="2"/>
  </si>
  <si>
    <t>申請
事務件数</t>
    <rPh sb="0" eb="2">
      <t>シンセイ</t>
    </rPh>
    <rPh sb="3" eb="5">
      <t>ジム</t>
    </rPh>
    <rPh sb="5" eb="7">
      <t>ケンスウ</t>
    </rPh>
    <phoneticPr fontId="2"/>
  </si>
  <si>
    <t>予定通知
事務件数</t>
    <rPh sb="0" eb="2">
      <t>ヨテイ</t>
    </rPh>
    <rPh sb="2" eb="4">
      <t>ツウチ</t>
    </rPh>
    <rPh sb="5" eb="7">
      <t>ジム</t>
    </rPh>
    <rPh sb="7" eb="9">
      <t>ケンスウ</t>
    </rPh>
    <phoneticPr fontId="2"/>
  </si>
  <si>
    <t>確定
事務件数</t>
    <rPh sb="0" eb="2">
      <t>カクテイ</t>
    </rPh>
    <rPh sb="3" eb="5">
      <t>ジム</t>
    </rPh>
    <rPh sb="5" eb="7">
      <t>ケンスウ</t>
    </rPh>
    <phoneticPr fontId="2"/>
  </si>
  <si>
    <t>指定</t>
    <rPh sb="0" eb="2">
      <t>シテイ</t>
    </rPh>
    <phoneticPr fontId="2"/>
  </si>
  <si>
    <t>解除</t>
    <rPh sb="0" eb="2">
      <t>カイジョ</t>
    </rPh>
    <phoneticPr fontId="2"/>
  </si>
  <si>
    <t>件数</t>
    <rPh sb="0" eb="2">
      <t>ケンスウ</t>
    </rPh>
    <phoneticPr fontId="2"/>
  </si>
  <si>
    <t>根拠法令等：近畿圏の保全区域の整備に関する法律</t>
    <phoneticPr fontId="2"/>
  </si>
  <si>
    <t>締結
件数</t>
    <rPh sb="0" eb="2">
      <t>テイケツ</t>
    </rPh>
    <rPh sb="3" eb="5">
      <t>ケンスウ</t>
    </rPh>
    <phoneticPr fontId="2"/>
  </si>
  <si>
    <t>規模
（ha）</t>
    <rPh sb="0" eb="2">
      <t>キボ</t>
    </rPh>
    <phoneticPr fontId="2"/>
  </si>
  <si>
    <t>行為名</t>
    <rPh sb="0" eb="2">
      <t>コウイ</t>
    </rPh>
    <rPh sb="2" eb="3">
      <t>ナ</t>
    </rPh>
    <phoneticPr fontId="2"/>
  </si>
  <si>
    <t>住宅地の造成</t>
    <phoneticPr fontId="2"/>
  </si>
  <si>
    <t>事務所又は事業所の敷地の造成</t>
    <phoneticPr fontId="2"/>
  </si>
  <si>
    <t>レクリエーション施設の敷地の造成</t>
    <phoneticPr fontId="2"/>
  </si>
  <si>
    <t>墓地の造成</t>
    <phoneticPr fontId="2"/>
  </si>
  <si>
    <t>業として行う土石の採取</t>
    <phoneticPr fontId="2"/>
  </si>
  <si>
    <t>根拠法令等：大阪府自然環境保全条例</t>
    <phoneticPr fontId="2"/>
  </si>
  <si>
    <t>（開発に係る森林面積）</t>
    <phoneticPr fontId="2"/>
  </si>
  <si>
    <t>許可</t>
    <rPh sb="0" eb="2">
      <t>キョカ</t>
    </rPh>
    <phoneticPr fontId="2"/>
  </si>
  <si>
    <t>根拠法令等：森林法</t>
    <rPh sb="6" eb="8">
      <t>シンリン</t>
    </rPh>
    <rPh sb="8" eb="9">
      <t>ホウ</t>
    </rPh>
    <phoneticPr fontId="2"/>
  </si>
  <si>
    <t>市町村</t>
    <rPh sb="0" eb="2">
      <t>シチョウソン</t>
    </rPh>
    <phoneticPr fontId="2"/>
  </si>
  <si>
    <t>許可期間</t>
    <rPh sb="0" eb="1">
      <t>キョカ</t>
    </rPh>
    <rPh sb="1" eb="3">
      <t>キカン</t>
    </rPh>
    <phoneticPr fontId="2"/>
  </si>
  <si>
    <t>面積（㎡）</t>
    <rPh sb="0" eb="1">
      <t>メンセキ</t>
    </rPh>
    <phoneticPr fontId="2"/>
  </si>
  <si>
    <t>富田林市</t>
    <rPh sb="0" eb="2">
      <t>トンダバヤシ</t>
    </rPh>
    <rPh sb="2" eb="3">
      <t>シ</t>
    </rPh>
    <phoneticPr fontId="2"/>
  </si>
  <si>
    <t>審議会名</t>
    <rPh sb="0" eb="3">
      <t>シンギカイ</t>
    </rPh>
    <rPh sb="3" eb="4">
      <t>ナ</t>
    </rPh>
    <phoneticPr fontId="2"/>
  </si>
  <si>
    <t>開催年月日</t>
    <rPh sb="0" eb="2">
      <t>カイサイ</t>
    </rPh>
    <rPh sb="2" eb="5">
      <t>ネンガッピ</t>
    </rPh>
    <phoneticPr fontId="2"/>
  </si>
  <si>
    <t>区分</t>
    <rPh sb="0" eb="2">
      <t>クブン</t>
    </rPh>
    <phoneticPr fontId="2"/>
  </si>
  <si>
    <t>主な議題</t>
    <rPh sb="0" eb="1">
      <t>オモ</t>
    </rPh>
    <rPh sb="2" eb="4">
      <t>ギダイ</t>
    </rPh>
    <phoneticPr fontId="2"/>
  </si>
  <si>
    <t>協議会幹事会</t>
    <rPh sb="0" eb="3">
      <t>キョウギカイ</t>
    </rPh>
    <rPh sb="3" eb="6">
      <t>カンジカイ</t>
    </rPh>
    <phoneticPr fontId="2"/>
  </si>
  <si>
    <t>根拠法令等：自然公園法</t>
    <rPh sb="8" eb="10">
      <t>コウエン</t>
    </rPh>
    <rPh sb="10" eb="11">
      <t>ホウ</t>
    </rPh>
    <phoneticPr fontId="2"/>
  </si>
  <si>
    <t>危険渓流流木対策事業</t>
    <rPh sb="0" eb="2">
      <t>キケン</t>
    </rPh>
    <phoneticPr fontId="2"/>
  </si>
  <si>
    <t>認定事業者数</t>
    <rPh sb="0" eb="2">
      <t>ニンテイ</t>
    </rPh>
    <rPh sb="2" eb="5">
      <t>ジギョウシャ</t>
    </rPh>
    <rPh sb="5" eb="6">
      <t>スウ</t>
    </rPh>
    <phoneticPr fontId="2"/>
  </si>
  <si>
    <t>緑化促進活動面積（ha）</t>
    <rPh sb="0" eb="2">
      <t>リョッカ</t>
    </rPh>
    <rPh sb="2" eb="4">
      <t>ソクシン</t>
    </rPh>
    <rPh sb="4" eb="6">
      <t>カツドウ</t>
    </rPh>
    <rPh sb="6" eb="8">
      <t>メンセキ</t>
    </rPh>
    <phoneticPr fontId="2"/>
  </si>
  <si>
    <t>　助成実績</t>
    <rPh sb="1" eb="3">
      <t>ジョセイ</t>
    </rPh>
    <rPh sb="3" eb="5">
      <t>ジッセキ</t>
    </rPh>
    <phoneticPr fontId="2"/>
  </si>
  <si>
    <t>配付箇所数</t>
    <rPh sb="0" eb="2">
      <t>ハイフ</t>
    </rPh>
    <rPh sb="2" eb="4">
      <t>カショ</t>
    </rPh>
    <rPh sb="4" eb="5">
      <t>スウ</t>
    </rPh>
    <phoneticPr fontId="2"/>
  </si>
  <si>
    <t>配付本数</t>
    <rPh sb="0" eb="2">
      <t>ハイフ</t>
    </rPh>
    <rPh sb="2" eb="4">
      <t>ホンスウ</t>
    </rPh>
    <phoneticPr fontId="2"/>
  </si>
  <si>
    <t>助成活動数</t>
    <rPh sb="0" eb="2">
      <t>ジョセイ</t>
    </rPh>
    <rPh sb="2" eb="4">
      <t>カツドウ</t>
    </rPh>
    <rPh sb="4" eb="5">
      <t>スウ</t>
    </rPh>
    <phoneticPr fontId="2"/>
  </si>
  <si>
    <t>緑化面積（㎡）</t>
    <rPh sb="0" eb="2">
      <t>リョッカ</t>
    </rPh>
    <rPh sb="2" eb="4">
      <t>メンセキ</t>
    </rPh>
    <phoneticPr fontId="2"/>
  </si>
  <si>
    <t>　緑化樹配付実績</t>
    <rPh sb="1" eb="3">
      <t>リョクカ</t>
    </rPh>
    <rPh sb="3" eb="4">
      <t>キ</t>
    </rPh>
    <rPh sb="4" eb="6">
      <t>ハイフ</t>
    </rPh>
    <rPh sb="6" eb="8">
      <t>ジッセキ</t>
    </rPh>
    <phoneticPr fontId="2"/>
  </si>
  <si>
    <t>（件）</t>
    <rPh sb="1" eb="2">
      <t>ケン</t>
    </rPh>
    <phoneticPr fontId="2"/>
  </si>
  <si>
    <t>　事務処理件数実績</t>
    <rPh sb="1" eb="3">
      <t>ジム</t>
    </rPh>
    <rPh sb="3" eb="5">
      <t>ショリ</t>
    </rPh>
    <rPh sb="5" eb="7">
      <t>ケンスウ</t>
    </rPh>
    <rPh sb="7" eb="9">
      <t>ジッセキ</t>
    </rPh>
    <phoneticPr fontId="2"/>
  </si>
  <si>
    <t>計画</t>
    <rPh sb="0" eb="2">
      <t>ケイカク</t>
    </rPh>
    <phoneticPr fontId="2"/>
  </si>
  <si>
    <t>変更</t>
    <rPh sb="0" eb="2">
      <t>ヘンコウ</t>
    </rPh>
    <phoneticPr fontId="2"/>
  </si>
  <si>
    <t>完了</t>
    <rPh sb="0" eb="2">
      <t>カンリョウ</t>
    </rPh>
    <phoneticPr fontId="2"/>
  </si>
  <si>
    <t>建築物緑化促進顕彰事業</t>
    <rPh sb="7" eb="9">
      <t>ケンショウ</t>
    </rPh>
    <rPh sb="9" eb="11">
      <t>ジギョウ</t>
    </rPh>
    <phoneticPr fontId="2"/>
  </si>
  <si>
    <t>　表彰実績</t>
    <rPh sb="1" eb="3">
      <t>ヒョウショウ</t>
    </rPh>
    <rPh sb="3" eb="5">
      <t>ジッセキ</t>
    </rPh>
    <phoneticPr fontId="2"/>
  </si>
  <si>
    <t>大阪府知事賞</t>
    <rPh sb="0" eb="3">
      <t>オオサカフ</t>
    </rPh>
    <rPh sb="3" eb="5">
      <t>チジ</t>
    </rPh>
    <rPh sb="5" eb="6">
      <t>ショウ</t>
    </rPh>
    <phoneticPr fontId="2"/>
  </si>
  <si>
    <t>生物多様性賞</t>
    <rPh sb="0" eb="5">
      <t>セイブツ</t>
    </rPh>
    <rPh sb="5" eb="6">
      <t>ショウ</t>
    </rPh>
    <phoneticPr fontId="2"/>
  </si>
  <si>
    <t>奨励賞</t>
    <rPh sb="0" eb="3">
      <t>ショウレイショウ</t>
    </rPh>
    <phoneticPr fontId="2"/>
  </si>
  <si>
    <t>積立</t>
    <rPh sb="0" eb="2">
      <t>ツミタテ</t>
    </rPh>
    <phoneticPr fontId="2"/>
  </si>
  <si>
    <t>取り崩し</t>
    <rPh sb="0" eb="1">
      <t>ト</t>
    </rPh>
    <rPh sb="2" eb="3">
      <t>クズ</t>
    </rPh>
    <phoneticPr fontId="2"/>
  </si>
  <si>
    <t>基金積立状況</t>
    <rPh sb="0" eb="2">
      <t>キキン</t>
    </rPh>
    <rPh sb="2" eb="4">
      <t>ツミタテ</t>
    </rPh>
    <rPh sb="4" eb="6">
      <t>ジョウキョウ</t>
    </rPh>
    <phoneticPr fontId="2"/>
  </si>
  <si>
    <t>（円）</t>
    <rPh sb="1" eb="2">
      <t>エン</t>
    </rPh>
    <phoneticPr fontId="2"/>
  </si>
  <si>
    <t>森林計画事業</t>
    <rPh sb="0" eb="2">
      <t>シンリン</t>
    </rPh>
    <rPh sb="2" eb="4">
      <t>ケイカク</t>
    </rPh>
    <rPh sb="4" eb="6">
      <t>ジギョウ</t>
    </rPh>
    <phoneticPr fontId="2"/>
  </si>
  <si>
    <t>森林造成事業</t>
    <rPh sb="0" eb="2">
      <t>シンリン</t>
    </rPh>
    <rPh sb="2" eb="4">
      <t>ゾウセイ</t>
    </rPh>
    <rPh sb="4" eb="6">
      <t>ジギョウ</t>
    </rPh>
    <phoneticPr fontId="2"/>
  </si>
  <si>
    <t>持続的な森づくり推進事業：人材育成</t>
    <rPh sb="13" eb="15">
      <t>ジンザイ</t>
    </rPh>
    <rPh sb="15" eb="17">
      <t>イクセイ</t>
    </rPh>
    <phoneticPr fontId="2"/>
  </si>
  <si>
    <t>未利用木質資源活用推進事業</t>
    <rPh sb="0" eb="1">
      <t>ミ</t>
    </rPh>
    <phoneticPr fontId="2"/>
  </si>
  <si>
    <t>約84</t>
    <rPh sb="0" eb="1">
      <t>ヤク</t>
    </rPh>
    <phoneticPr fontId="2"/>
  </si>
  <si>
    <t>根拠法令等：自然公園法、大阪府民の森条例</t>
    <phoneticPr fontId="2"/>
  </si>
  <si>
    <t>自然公園管理事業</t>
    <phoneticPr fontId="2"/>
  </si>
  <si>
    <t>自然公園整備事業</t>
    <rPh sb="4" eb="6">
      <t>セイビ</t>
    </rPh>
    <phoneticPr fontId="2"/>
  </si>
  <si>
    <t>府民の森管理事業</t>
    <phoneticPr fontId="2"/>
  </si>
  <si>
    <t>決算額</t>
    <phoneticPr fontId="2"/>
  </si>
  <si>
    <t>・</t>
    <phoneticPr fontId="2"/>
  </si>
  <si>
    <t>約53</t>
    <rPh sb="0" eb="1">
      <t>ヤク</t>
    </rPh>
    <phoneticPr fontId="2"/>
  </si>
  <si>
    <t>むろいけ園地</t>
    <phoneticPr fontId="2"/>
  </si>
  <si>
    <t>　台風等により被災した林道を復旧する市町村に対し、助成を行った。</t>
    <rPh sb="1" eb="3">
      <t>タイフウ</t>
    </rPh>
    <phoneticPr fontId="2"/>
  </si>
  <si>
    <t>　森林内に放置されている木質資源を継続的・安定的に搬出し有効活用する仕組みづくりを進めた。</t>
    <rPh sb="1" eb="3">
      <t>シンリン</t>
    </rPh>
    <rPh sb="3" eb="4">
      <t>ナイ</t>
    </rPh>
    <rPh sb="5" eb="7">
      <t>ホウチ</t>
    </rPh>
    <rPh sb="12" eb="14">
      <t>モクシツ</t>
    </rPh>
    <rPh sb="14" eb="16">
      <t>シゲン</t>
    </rPh>
    <rPh sb="17" eb="20">
      <t>ケイゾクテキ</t>
    </rPh>
    <rPh sb="21" eb="24">
      <t>アンテイテキ</t>
    </rPh>
    <rPh sb="25" eb="27">
      <t>ハンシュツ</t>
    </rPh>
    <rPh sb="28" eb="30">
      <t>ユウコウ</t>
    </rPh>
    <rPh sb="30" eb="32">
      <t>カツヨウ</t>
    </rPh>
    <rPh sb="34" eb="36">
      <t>シク</t>
    </rPh>
    <rPh sb="41" eb="42">
      <t>スス</t>
    </rPh>
    <phoneticPr fontId="2"/>
  </si>
  <si>
    <t>　府内産木材「おおさか材」の利用促進を図るため、府内の認可保育所等の子育て施設の床や壁等の内装木質化に対して支援を行った。</t>
    <rPh sb="32" eb="33">
      <t>ナド</t>
    </rPh>
    <rPh sb="34" eb="36">
      <t>コソダ</t>
    </rPh>
    <rPh sb="37" eb="39">
      <t>シセツ</t>
    </rPh>
    <phoneticPr fontId="2"/>
  </si>
  <si>
    <t>　明治の森箕面国定公園、金剛生駒紀泉国定公園及び府立自然公園において、利用者の安全確保と適切な利用を推進するため整備等を行った。</t>
    <rPh sb="56" eb="58">
      <t>セイビ</t>
    </rPh>
    <rPh sb="58" eb="59">
      <t>トウ</t>
    </rPh>
    <phoneticPr fontId="2"/>
  </si>
  <si>
    <t>　明治の森箕面国定公園、金剛生駒紀泉国定公園及び府立自然公園において、利用者の安全確保と適切な利用を推進するため維持管理を行った。</t>
    <rPh sb="22" eb="23">
      <t>オヨ</t>
    </rPh>
    <rPh sb="24" eb="26">
      <t>フリツ</t>
    </rPh>
    <rPh sb="26" eb="28">
      <t>シゼン</t>
    </rPh>
    <rPh sb="28" eb="30">
      <t>コウエン</t>
    </rPh>
    <rPh sb="35" eb="38">
      <t>リヨウシャ</t>
    </rPh>
    <rPh sb="39" eb="41">
      <t>アンゼン</t>
    </rPh>
    <rPh sb="41" eb="43">
      <t>カクホ</t>
    </rPh>
    <rPh sb="44" eb="46">
      <t>テキセツ</t>
    </rPh>
    <rPh sb="47" eb="49">
      <t>リヨウ</t>
    </rPh>
    <rPh sb="50" eb="52">
      <t>スイシン</t>
    </rPh>
    <rPh sb="56" eb="58">
      <t>イジ</t>
    </rPh>
    <rPh sb="58" eb="60">
      <t>カンリ</t>
    </rPh>
    <rPh sb="61" eb="62">
      <t>オコナ</t>
    </rPh>
    <phoneticPr fontId="2"/>
  </si>
  <si>
    <t>　平成21年12月に「みどりの風を感じる大都市・大阪」の実現プランとして、「みどりの大阪推進計画」を策定した。本計画に基づき、庁内関係課と連携を図りながら、民間主体のみどりづくりの促進のため様々な「みどり施策」に取り組んだ。</t>
    <rPh sb="15" eb="16">
      <t>カゼ</t>
    </rPh>
    <rPh sb="17" eb="18">
      <t>カン</t>
    </rPh>
    <rPh sb="20" eb="23">
      <t>ダイトシ</t>
    </rPh>
    <rPh sb="24" eb="26">
      <t>オオサカ</t>
    </rPh>
    <rPh sb="28" eb="30">
      <t>ジツゲン</t>
    </rPh>
    <rPh sb="50" eb="52">
      <t>サクテイ</t>
    </rPh>
    <rPh sb="55" eb="56">
      <t>ホン</t>
    </rPh>
    <rPh sb="56" eb="58">
      <t>ケイカク</t>
    </rPh>
    <rPh sb="59" eb="60">
      <t>モト</t>
    </rPh>
    <rPh sb="78" eb="80">
      <t>ミンカン</t>
    </rPh>
    <rPh sb="80" eb="82">
      <t>シュタイ</t>
    </rPh>
    <rPh sb="90" eb="92">
      <t>ソクシン</t>
    </rPh>
    <rPh sb="106" eb="107">
      <t>ト</t>
    </rPh>
    <rPh sb="108" eb="109">
      <t>ク</t>
    </rPh>
    <phoneticPr fontId="2"/>
  </si>
  <si>
    <t>みどりの創出事業</t>
    <rPh sb="4" eb="6">
      <t>ソウシュツ</t>
    </rPh>
    <rPh sb="6" eb="8">
      <t>ジギョウ</t>
    </rPh>
    <phoneticPr fontId="2"/>
  </si>
  <si>
    <t>建築物緑化促進事業</t>
    <rPh sb="5" eb="7">
      <t>ソクシン</t>
    </rPh>
    <phoneticPr fontId="2"/>
  </si>
  <si>
    <t>　堺第７－３区産業廃棄物最終処分場において、府民・NPO・企業等による森づくり活動を推進した。</t>
    <rPh sb="2" eb="3">
      <t>ダイ</t>
    </rPh>
    <phoneticPr fontId="2"/>
  </si>
  <si>
    <t>　岬町多奈川地区多目的公園（関西国際空港土砂採取跡地）内に整備されたビオトープにおいて、生きものの生息、生育環境の向上などを図ることを目的に、寄附金を活用し多様な生き物が生息、生育できる環境の整備を行うエコアップ事業を実施した。</t>
    <rPh sb="16" eb="18">
      <t>コクサイ</t>
    </rPh>
    <rPh sb="20" eb="22">
      <t>ドシャ</t>
    </rPh>
    <rPh sb="22" eb="24">
      <t>サイシュ</t>
    </rPh>
    <rPh sb="88" eb="90">
      <t>セイイク</t>
    </rPh>
    <rPh sb="99" eb="100">
      <t>オコナ</t>
    </rPh>
    <phoneticPr fontId="2"/>
  </si>
  <si>
    <t>実感できるみどりづくり事業（みどりの基金分）</t>
    <rPh sb="18" eb="20">
      <t>キキン</t>
    </rPh>
    <rPh sb="20" eb="21">
      <t>フン</t>
    </rPh>
    <phoneticPr fontId="2"/>
  </si>
  <si>
    <t>みどりの基金事業</t>
    <rPh sb="6" eb="8">
      <t>ジギョウ</t>
    </rPh>
    <phoneticPr fontId="2"/>
  </si>
  <si>
    <t>　森林経営の集約化を図るため、市町村の森林経営計画作成のための森林情報の収集や説明会の開催等に要した経費に助成した。</t>
    <rPh sb="47" eb="48">
      <t>ヨウ</t>
    </rPh>
    <phoneticPr fontId="2"/>
  </si>
  <si>
    <t>協議</t>
    <rPh sb="0" eb="2">
      <t>キョウギ</t>
    </rPh>
    <phoneticPr fontId="2"/>
  </si>
  <si>
    <t xml:space="preserve">　大阪府土砂埋立て等の規制に関する条例に基づき、土砂埋立て等の適正化を進めるとともに、府関係機関や市町村からなる「大阪府土砂埋立て等規制連絡協議会」の場を活用し、不適正な土砂埋立て等の未然防止を図るため、合同パトロールや連携した指導、土砂の不適正処理対策に向けた取組みの検討を行うなど条例の実効性を高める取組みを進めた。
</t>
    <phoneticPr fontId="2"/>
  </si>
  <si>
    <t xml:space="preserve">　森林法及び大阪府森林審議会規程に基づき、森林計画、保安林その他の森林に関する基本的事項を調査審議する「大阪府森林審議会」及びその部会の開催状況は次のとおりである。
</t>
    <rPh sb="61" eb="62">
      <t>オヨ</t>
    </rPh>
    <rPh sb="65" eb="67">
      <t>ブカイ</t>
    </rPh>
    <phoneticPr fontId="2"/>
  </si>
  <si>
    <t>保安林適正整備管理事業</t>
    <rPh sb="0" eb="3">
      <t>ホアンリン</t>
    </rPh>
    <rPh sb="3" eb="5">
      <t>テキセイ</t>
    </rPh>
    <rPh sb="5" eb="7">
      <t>セイビ</t>
    </rPh>
    <rPh sb="7" eb="9">
      <t>カンリ</t>
    </rPh>
    <rPh sb="9" eb="11">
      <t>ジギョウ</t>
    </rPh>
    <phoneticPr fontId="2"/>
  </si>
  <si>
    <t>保安林の指定、解除</t>
    <rPh sb="0" eb="3">
      <t>ホアンリン</t>
    </rPh>
    <rPh sb="4" eb="6">
      <t>シテイ</t>
    </rPh>
    <rPh sb="7" eb="9">
      <t>カイジョ</t>
    </rPh>
    <phoneticPr fontId="2"/>
  </si>
  <si>
    <t>保安林内での作業許可等</t>
    <rPh sb="10" eb="11">
      <t>ナド</t>
    </rPh>
    <phoneticPr fontId="2"/>
  </si>
  <si>
    <t>林地開発許可制度実施事業</t>
    <rPh sb="0" eb="2">
      <t>リンチ</t>
    </rPh>
    <rPh sb="2" eb="4">
      <t>カイハツ</t>
    </rPh>
    <rPh sb="4" eb="6">
      <t>キョカ</t>
    </rPh>
    <rPh sb="6" eb="8">
      <t>セイド</t>
    </rPh>
    <rPh sb="8" eb="10">
      <t>ジッシ</t>
    </rPh>
    <rPh sb="10" eb="12">
      <t>ジギョウ</t>
    </rPh>
    <phoneticPr fontId="2"/>
  </si>
  <si>
    <t xml:space="preserve">　保安林の保全と円滑な整備・管理を行うことを目的として、保安林の指定・解除に係る事務を行った。
　また、地域森林計画の対象となる民有林(保安林を除く)や国定公園、近郊緑地保区域等における行為について許可等の事務を行った。
</t>
    <rPh sb="5" eb="7">
      <t>ホゼン</t>
    </rPh>
    <rPh sb="40" eb="42">
      <t>ジム</t>
    </rPh>
    <rPh sb="81" eb="83">
      <t>キンコウ</t>
    </rPh>
    <rPh sb="83" eb="85">
      <t>リョクチ</t>
    </rPh>
    <rPh sb="88" eb="89">
      <t>ナド</t>
    </rPh>
    <rPh sb="99" eb="101">
      <t>キョカ</t>
    </rPh>
    <rPh sb="101" eb="102">
      <t>ナド</t>
    </rPh>
    <rPh sb="103" eb="105">
      <t>ジム</t>
    </rPh>
    <phoneticPr fontId="2"/>
  </si>
  <si>
    <t>林地開発許可制度の運用</t>
    <rPh sb="0" eb="2">
      <t>リンチ</t>
    </rPh>
    <rPh sb="2" eb="4">
      <t>カイハツ</t>
    </rPh>
    <rPh sb="4" eb="6">
      <t>キョカ</t>
    </rPh>
    <rPh sb="6" eb="8">
      <t>セイド</t>
    </rPh>
    <rPh sb="9" eb="11">
      <t>ウンヨウ</t>
    </rPh>
    <phoneticPr fontId="2"/>
  </si>
  <si>
    <t>国定公園許可・届出制度の運用</t>
    <rPh sb="4" eb="6">
      <t>キョカ</t>
    </rPh>
    <rPh sb="7" eb="9">
      <t>トドケデ</t>
    </rPh>
    <rPh sb="9" eb="11">
      <t>セイド</t>
    </rPh>
    <rPh sb="12" eb="14">
      <t>ウンヨウ</t>
    </rPh>
    <phoneticPr fontId="2"/>
  </si>
  <si>
    <t>特別地域及び特別保護地区内における工作物の新・増・改築、土地の形状変更、土石の採取等の許可等</t>
    <phoneticPr fontId="2"/>
  </si>
  <si>
    <t>近郊緑地保全区域制度の運用</t>
    <rPh sb="0" eb="2">
      <t>キンコウ</t>
    </rPh>
    <rPh sb="8" eb="10">
      <t>セイド</t>
    </rPh>
    <rPh sb="11" eb="13">
      <t>ウンヨウ</t>
    </rPh>
    <phoneticPr fontId="2"/>
  </si>
  <si>
    <t>　森林法第10条の2の規定に基づき、地域森林計画の対象となる民有林（保安林を除く。）における開発行為について、災害防止、水源かん養及び環境保全等の観点で審査を行い、支障のない範囲で許可を行った。
　また、許可制度が適用されない公的な開発については、協議を行うことにより、法制度の適正な運用を図った。</t>
    <phoneticPr fontId="2"/>
  </si>
  <si>
    <t>　近畿圏の保全区域の整備に関する法律第８条第1項の規定に基づき、開発行為の届出を受理するとともに、無秩序な開発を防止するため、関係市町村及び農と緑の総合事務所を通じて適正な指導を行った。</t>
    <rPh sb="25" eb="27">
      <t>キテイ</t>
    </rPh>
    <rPh sb="28" eb="29">
      <t>モト</t>
    </rPh>
    <phoneticPr fontId="2"/>
  </si>
  <si>
    <t>「自然環境の保全と回復に関する協定」制度の運用</t>
    <rPh sb="18" eb="20">
      <t>セイド</t>
    </rPh>
    <rPh sb="21" eb="23">
      <t>ウンヨウ</t>
    </rPh>
    <phoneticPr fontId="2"/>
  </si>
  <si>
    <t>　一定規模の開発行為については、開発と自然環境の調和を図るとともに、積極的に自然環境の回復を行うため、府関係機関と密接に連携し、市町村の意見を聞いて、大阪府自然環境保全条例第28条の規定に基づき、開発行為者との間で「自然環境の保全と回復に関する協定」を締結した。</t>
    <rPh sb="94" eb="95">
      <t>モト</t>
    </rPh>
    <rPh sb="105" eb="106">
      <t>アイダ</t>
    </rPh>
    <phoneticPr fontId="2"/>
  </si>
  <si>
    <t>　工作物の新・増・改築、土地の形状変更、土石の採取等の届出</t>
    <phoneticPr fontId="2"/>
  </si>
  <si>
    <t>　行為別の協定締結件数等</t>
    <rPh sb="1" eb="3">
      <t>コウイ</t>
    </rPh>
    <rPh sb="3" eb="4">
      <t>ベツ</t>
    </rPh>
    <rPh sb="5" eb="7">
      <t>キョウテイ</t>
    </rPh>
    <rPh sb="7" eb="9">
      <t>テイケツ</t>
    </rPh>
    <rPh sb="9" eb="11">
      <t>ケンスウ</t>
    </rPh>
    <rPh sb="11" eb="12">
      <t>ナド</t>
    </rPh>
    <phoneticPr fontId="2"/>
  </si>
  <si>
    <t>　自然公園法の規定に基づき、風致景観を保全するため、国定公園内における開発行為等について、基準に適合するものについて許可するとともに、関係市町村及び農と緑の総合事務所と連携して適正な指導を行った。また、許可申請にあたり、申請書類を受理する市町村に対しその事務に係る交付金を交付した。</t>
    <phoneticPr fontId="2"/>
  </si>
  <si>
    <t>普通地域内における工作物の新・増・改築等の届出</t>
    <phoneticPr fontId="2"/>
  </si>
  <si>
    <t>普通地域内における工作物の新・増・改築等の届出</t>
    <phoneticPr fontId="2"/>
  </si>
  <si>
    <t>２</t>
    <phoneticPr fontId="2"/>
  </si>
  <si>
    <t>　大阪府立自然公園条例の規定に基づき、風致景観を保全するため、国定公園内における開発行為等について、基準に適合するものについて許可するとともに、関係市町村及び農と緑の総合事務所と連携して適正な指導を行った。また、許可申請にあたり、申請書類を受理する市町に対しその事務に係る交付金を交付した。</t>
    <phoneticPr fontId="2"/>
  </si>
  <si>
    <t>府立自然公園許可・届出制度の運用</t>
    <rPh sb="0" eb="2">
      <t>フリツ</t>
    </rPh>
    <rPh sb="2" eb="4">
      <t>シゼン</t>
    </rPh>
    <rPh sb="4" eb="6">
      <t>コウエン</t>
    </rPh>
    <rPh sb="6" eb="8">
      <t>キョカ</t>
    </rPh>
    <rPh sb="9" eb="11">
      <t>トドケデ</t>
    </rPh>
    <rPh sb="11" eb="13">
      <t>セイド</t>
    </rPh>
    <rPh sb="14" eb="16">
      <t>ウンヨウ</t>
    </rPh>
    <phoneticPr fontId="2"/>
  </si>
  <si>
    <t>大阪府土砂埋立等規制事業</t>
    <rPh sb="10" eb="12">
      <t>ジギョウ</t>
    </rPh>
    <phoneticPr fontId="2"/>
  </si>
  <si>
    <t>　自然環境の保全、回復及び活用、緑の創出並びに生態系の多様性の確保を推進し、ヒートアイランド現象の緩和や潤いと安らぎのある街づくり等を行うため、一定規模以上の建築物の新築・改築又は増築の際には緑化を義務付けている。その届け出の審査事務等に要する経費を市町村に交付した。（平成１８年度に審査事務等の権限を市町村に移譲）</t>
    <rPh sb="31" eb="33">
      <t>カクホ</t>
    </rPh>
    <rPh sb="34" eb="36">
      <t>スイシン</t>
    </rPh>
    <rPh sb="67" eb="68">
      <t>オコナ</t>
    </rPh>
    <phoneticPr fontId="2"/>
  </si>
  <si>
    <t>イ</t>
    <phoneticPr fontId="2"/>
  </si>
  <si>
    <t>イ－１</t>
    <phoneticPr fontId="2"/>
  </si>
  <si>
    <t>イ－２</t>
  </si>
  <si>
    <t>ウ</t>
    <phoneticPr fontId="2"/>
  </si>
  <si>
    <t>エ</t>
    <phoneticPr fontId="2"/>
  </si>
  <si>
    <t>オ</t>
    <phoneticPr fontId="2"/>
  </si>
  <si>
    <t>オ－１</t>
    <phoneticPr fontId="2"/>
  </si>
  <si>
    <t>オ－２</t>
    <phoneticPr fontId="2"/>
  </si>
  <si>
    <t>許可の状況</t>
    <phoneticPr fontId="2"/>
  </si>
  <si>
    <t>大阪府土砂埋立て等規制連絡協議会開催実績</t>
    <phoneticPr fontId="2"/>
  </si>
  <si>
    <t>森林保全事業</t>
    <rPh sb="0" eb="2">
      <t>シンリン</t>
    </rPh>
    <rPh sb="2" eb="4">
      <t>ホゼン</t>
    </rPh>
    <phoneticPr fontId="2"/>
  </si>
  <si>
    <t xml:space="preserve">　森林法の規定に基づき、保安林を適正に管理するため、保安林台帳の整備、保安林の指定に伴う標識の新設、設置済標識の更新及び指定解除による撤去を委託により行った。
　また、保安林内での土地の形質の変更に対して、作業許可又は協議を行った。
</t>
    <rPh sb="47" eb="49">
      <t>シンセツ</t>
    </rPh>
    <rPh sb="56" eb="58">
      <t>コウシン</t>
    </rPh>
    <rPh sb="90" eb="92">
      <t>トチ</t>
    </rPh>
    <rPh sb="93" eb="95">
      <t>ケイシツ</t>
    </rPh>
    <rPh sb="96" eb="98">
      <t>ヘンコウ</t>
    </rPh>
    <rPh sb="99" eb="100">
      <t>タイ</t>
    </rPh>
    <rPh sb="107" eb="108">
      <t>マタ</t>
    </rPh>
    <rPh sb="109" eb="111">
      <t>キョウギ</t>
    </rPh>
    <rPh sb="112" eb="113">
      <t>オコナ</t>
    </rPh>
    <phoneticPr fontId="2"/>
  </si>
  <si>
    <t xml:space="preserve">　民有林(保安林を除く)や国定公園、近郊緑地保区域等における行為について許可等の事務を行うとともに、一定規模の開発行為については、開発と自然環境の調和を図るため事業者との間で協定を締結した。
</t>
    <rPh sb="80" eb="83">
      <t>ジギョウシャ</t>
    </rPh>
    <rPh sb="85" eb="86">
      <t>アイダ</t>
    </rPh>
    <rPh sb="87" eb="89">
      <t>キョウテイ</t>
    </rPh>
    <rPh sb="90" eb="92">
      <t>テイケツ</t>
    </rPh>
    <phoneticPr fontId="2"/>
  </si>
  <si>
    <r>
      <t xml:space="preserve">区分
</t>
    </r>
    <r>
      <rPr>
        <sz val="9"/>
        <rFont val="ＭＳ 明朝"/>
        <family val="1"/>
        <charset val="128"/>
      </rPr>
      <t>（変更を含む）</t>
    </r>
    <rPh sb="0" eb="2">
      <t>クブン</t>
    </rPh>
    <rPh sb="4" eb="6">
      <t>ヘンコウ</t>
    </rPh>
    <rPh sb="7" eb="8">
      <t>フク</t>
    </rPh>
    <phoneticPr fontId="2"/>
  </si>
  <si>
    <t>　森林法の規定により、地域森林計画の対象森林の変更に伴い計画図を修正した。</t>
    <rPh sb="18" eb="20">
      <t>タイショウ</t>
    </rPh>
    <rPh sb="20" eb="22">
      <t>シンリン</t>
    </rPh>
    <rPh sb="23" eb="25">
      <t>ヘンコウ</t>
    </rPh>
    <rPh sb="26" eb="27">
      <t>トモナ</t>
    </rPh>
    <rPh sb="28" eb="30">
      <t>ケイカク</t>
    </rPh>
    <rPh sb="30" eb="31">
      <t>ズ</t>
    </rPh>
    <rPh sb="32" eb="34">
      <t>シュウセイ</t>
    </rPh>
    <phoneticPr fontId="2"/>
  </si>
  <si>
    <t>部会名</t>
    <rPh sb="0" eb="2">
      <t>ブカイ</t>
    </rPh>
    <rPh sb="2" eb="3">
      <t>ナ</t>
    </rPh>
    <phoneticPr fontId="2"/>
  </si>
  <si>
    <t>森林整備指針検討部会</t>
    <rPh sb="0" eb="10">
      <t>シンリンセイビシシンケントウブカイ</t>
    </rPh>
    <phoneticPr fontId="2"/>
  </si>
  <si>
    <t>・大阪地域森林計画の樹立について
・森林整備指針検討部会および森林保全
　整備部会における議決事項報告について
・林地開発許可の実績報告について</t>
    <rPh sb="10" eb="12">
      <t>ジュリツ</t>
    </rPh>
    <rPh sb="18" eb="20">
      <t>シンリン</t>
    </rPh>
    <rPh sb="20" eb="22">
      <t>セイビ</t>
    </rPh>
    <rPh sb="22" eb="24">
      <t>シシン</t>
    </rPh>
    <rPh sb="24" eb="26">
      <t>ケントウ</t>
    </rPh>
    <rPh sb="26" eb="28">
      <t>ブカイ</t>
    </rPh>
    <rPh sb="31" eb="33">
      <t>シンリン</t>
    </rPh>
    <rPh sb="33" eb="35">
      <t>ホゼン</t>
    </rPh>
    <rPh sb="37" eb="39">
      <t>セイビ</t>
    </rPh>
    <rPh sb="39" eb="41">
      <t>ブカイ</t>
    </rPh>
    <rPh sb="45" eb="47">
      <t>ギケツ</t>
    </rPh>
    <rPh sb="47" eb="49">
      <t>ジコウ</t>
    </rPh>
    <rPh sb="49" eb="51">
      <t>ホウコク</t>
    </rPh>
    <rPh sb="57" eb="59">
      <t>リンチ</t>
    </rPh>
    <rPh sb="59" eb="61">
      <t>カイハツ</t>
    </rPh>
    <rPh sb="61" eb="63">
      <t>キョカ</t>
    </rPh>
    <rPh sb="64" eb="66">
      <t>ジッセキ</t>
    </rPh>
    <rPh sb="66" eb="68">
      <t>ホウコク</t>
    </rPh>
    <phoneticPr fontId="2"/>
  </si>
  <si>
    <t>不適正処理対策強化に向けた取組みについて</t>
    <rPh sb="0" eb="3">
      <t>フテキセイ</t>
    </rPh>
    <rPh sb="3" eb="5">
      <t>ショリ</t>
    </rPh>
    <rPh sb="5" eb="7">
      <t>タイサク</t>
    </rPh>
    <rPh sb="7" eb="9">
      <t>キョウカ</t>
    </rPh>
    <rPh sb="10" eb="11">
      <t>ム</t>
    </rPh>
    <rPh sb="13" eb="14">
      <t>ト</t>
    </rPh>
    <rPh sb="14" eb="15">
      <t>ク</t>
    </rPh>
    <phoneticPr fontId="2"/>
  </si>
  <si>
    <t>R1.5.28～R4.6.15</t>
    <phoneticPr fontId="2"/>
  </si>
  <si>
    <t>豊能町</t>
    <rPh sb="0" eb="2">
      <t>トヨノ</t>
    </rPh>
    <rPh sb="2" eb="3">
      <t>マチ</t>
    </rPh>
    <phoneticPr fontId="2"/>
  </si>
  <si>
    <t xml:space="preserve">早期発見への取組み(ドローンの活用状況等)
</t>
    <rPh sb="0" eb="2">
      <t>ソウキ</t>
    </rPh>
    <rPh sb="2" eb="4">
      <t>ハッケン</t>
    </rPh>
    <rPh sb="6" eb="7">
      <t>ト</t>
    </rPh>
    <rPh sb="7" eb="8">
      <t>ク</t>
    </rPh>
    <rPh sb="15" eb="17">
      <t>カツヨウ</t>
    </rPh>
    <rPh sb="17" eb="19">
      <t>ジョウキョウ</t>
    </rPh>
    <rPh sb="19" eb="20">
      <t>ナド</t>
    </rPh>
    <phoneticPr fontId="2"/>
  </si>
  <si>
    <t>パトロールの実績報告、計画</t>
    <rPh sb="6" eb="8">
      <t>ジッセキ</t>
    </rPh>
    <phoneticPr fontId="2"/>
  </si>
  <si>
    <t>R1.11.18～R4.11.17</t>
    <phoneticPr fontId="2"/>
  </si>
  <si>
    <t>総務・自然公園グループ</t>
    <rPh sb="0" eb="2">
      <t>ソウム</t>
    </rPh>
    <rPh sb="3" eb="5">
      <t>シゼン</t>
    </rPh>
    <rPh sb="5" eb="7">
      <t>コウエン</t>
    </rPh>
    <phoneticPr fontId="2"/>
  </si>
  <si>
    <t>都市緑化・自然環境グループ</t>
    <rPh sb="0" eb="2">
      <t>トシ</t>
    </rPh>
    <rPh sb="2" eb="4">
      <t>リョクカ</t>
    </rPh>
    <rPh sb="5" eb="7">
      <t>シゼン</t>
    </rPh>
    <rPh sb="7" eb="9">
      <t>カンキョウ</t>
    </rPh>
    <phoneticPr fontId="2"/>
  </si>
  <si>
    <t>３</t>
    <phoneticPr fontId="2"/>
  </si>
  <si>
    <t>４</t>
    <phoneticPr fontId="2"/>
  </si>
  <si>
    <t>５</t>
    <phoneticPr fontId="2"/>
  </si>
  <si>
    <t>特別地域内における工作物の新・増・改築、土地の形状変更、土石の採取等の許可等</t>
    <phoneticPr fontId="2"/>
  </si>
  <si>
    <t>ゴルフ場の建設</t>
    <phoneticPr fontId="2"/>
  </si>
  <si>
    <t>　台風等により局地激甚災害指定を受けた高槻市の風倒木被害地において実施する復旧事業を助成した。</t>
    <rPh sb="1" eb="3">
      <t>タイフウ</t>
    </rPh>
    <rPh sb="7" eb="9">
      <t>キョクチ</t>
    </rPh>
    <rPh sb="9" eb="11">
      <t>ゲキジン</t>
    </rPh>
    <rPh sb="11" eb="13">
      <t>サイガイ</t>
    </rPh>
    <rPh sb="13" eb="15">
      <t>シテイ</t>
    </rPh>
    <rPh sb="16" eb="17">
      <t>ウ</t>
    </rPh>
    <rPh sb="19" eb="22">
      <t>タカツキシ</t>
    </rPh>
    <rPh sb="23" eb="24">
      <t>フウ</t>
    </rPh>
    <rPh sb="24" eb="25">
      <t>トウ</t>
    </rPh>
    <rPh sb="25" eb="26">
      <t>キ</t>
    </rPh>
    <rPh sb="26" eb="28">
      <t>ヒガイ</t>
    </rPh>
    <rPh sb="28" eb="29">
      <t>チ</t>
    </rPh>
    <rPh sb="33" eb="35">
      <t>ジッシ</t>
    </rPh>
    <rPh sb="39" eb="41">
      <t>ジギョウ</t>
    </rPh>
    <rPh sb="42" eb="44">
      <t>ジョセイ</t>
    </rPh>
    <phoneticPr fontId="2"/>
  </si>
  <si>
    <t>森林災害復旧事業</t>
    <rPh sb="0" eb="2">
      <t>シンリン</t>
    </rPh>
    <rPh sb="2" eb="4">
      <t>サイガイ</t>
    </rPh>
    <rPh sb="4" eb="6">
      <t>フッキュウ</t>
    </rPh>
    <rPh sb="6" eb="8">
      <t>ジギョウ</t>
    </rPh>
    <phoneticPr fontId="2"/>
  </si>
  <si>
    <t>　森林環境譲与税を財源とし、市町村の森林整備及び木材利用が円滑かつ確実に実施できるよう、技術的支援や情報提供を行った。また、精度の高い森林データを市町村に提供するため、航空レーザー計測を実施した。</t>
    <rPh sb="1" eb="3">
      <t>シンリン</t>
    </rPh>
    <rPh sb="3" eb="5">
      <t>カンキョウ</t>
    </rPh>
    <rPh sb="5" eb="7">
      <t>ジョウヨ</t>
    </rPh>
    <rPh sb="7" eb="8">
      <t>ゼイ</t>
    </rPh>
    <rPh sb="9" eb="11">
      <t>ザイゲン</t>
    </rPh>
    <rPh sb="14" eb="17">
      <t>シチョウソン</t>
    </rPh>
    <rPh sb="18" eb="20">
      <t>シンリン</t>
    </rPh>
    <rPh sb="20" eb="22">
      <t>セイビ</t>
    </rPh>
    <rPh sb="22" eb="23">
      <t>オヨ</t>
    </rPh>
    <rPh sb="24" eb="26">
      <t>モクザイ</t>
    </rPh>
    <rPh sb="26" eb="28">
      <t>リヨウ</t>
    </rPh>
    <rPh sb="29" eb="31">
      <t>エンカツ</t>
    </rPh>
    <rPh sb="33" eb="35">
      <t>カクジツ</t>
    </rPh>
    <rPh sb="36" eb="38">
      <t>ジッシ</t>
    </rPh>
    <rPh sb="44" eb="47">
      <t>ギジュツテキ</t>
    </rPh>
    <rPh sb="47" eb="49">
      <t>シエン</t>
    </rPh>
    <rPh sb="50" eb="52">
      <t>ジョウホウ</t>
    </rPh>
    <rPh sb="52" eb="54">
      <t>テイキョウ</t>
    </rPh>
    <rPh sb="55" eb="56">
      <t>オコナ</t>
    </rPh>
    <rPh sb="62" eb="64">
      <t>セイド</t>
    </rPh>
    <rPh sb="65" eb="66">
      <t>タカ</t>
    </rPh>
    <rPh sb="67" eb="69">
      <t>シンリン</t>
    </rPh>
    <rPh sb="73" eb="76">
      <t>シチョウソン</t>
    </rPh>
    <rPh sb="77" eb="79">
      <t>テイキョウ</t>
    </rPh>
    <rPh sb="84" eb="86">
      <t>コウクウ</t>
    </rPh>
    <rPh sb="90" eb="92">
      <t>ケイソク</t>
    </rPh>
    <rPh sb="93" eb="95">
      <t>ジッシ</t>
    </rPh>
    <phoneticPr fontId="2"/>
  </si>
  <si>
    <t>森林整備促進事業</t>
    <rPh sb="2" eb="4">
      <t>セイビ</t>
    </rPh>
    <rPh sb="4" eb="6">
      <t>ソクシン</t>
    </rPh>
    <rPh sb="6" eb="8">
      <t>ジギョウ</t>
    </rPh>
    <phoneticPr fontId="2"/>
  </si>
  <si>
    <t>１</t>
    <phoneticPr fontId="2"/>
  </si>
  <si>
    <t>みどりの大阪推進計画の推進</t>
    <phoneticPr fontId="2"/>
  </si>
  <si>
    <t>約20</t>
    <rPh sb="0" eb="1">
      <t>ヤク</t>
    </rPh>
    <phoneticPr fontId="2"/>
  </si>
  <si>
    <t>　「大阪府みどりの基金」を設置運営し、市街地の緑化等を推進した。</t>
    <phoneticPr fontId="2"/>
  </si>
  <si>
    <t>（１）</t>
    <phoneticPr fontId="2"/>
  </si>
  <si>
    <t>平成30年度末残高</t>
    <phoneticPr fontId="2"/>
  </si>
  <si>
    <t>令和元年度末残高</t>
    <rPh sb="0" eb="2">
      <t>レイワ</t>
    </rPh>
    <rPh sb="2" eb="3">
      <t>ガン</t>
    </rPh>
    <phoneticPr fontId="2"/>
  </si>
  <si>
    <t>①</t>
    <phoneticPr fontId="2"/>
  </si>
  <si>
    <t>②</t>
    <phoneticPr fontId="2"/>
  </si>
  <si>
    <t>③</t>
    <phoneticPr fontId="2"/>
  </si>
  <si>
    <t>④＝①＋②－③</t>
    <phoneticPr fontId="2"/>
  </si>
  <si>
    <t>みどりの基金</t>
    <phoneticPr fontId="2"/>
  </si>
  <si>
    <t>生物多様性保全基金</t>
    <phoneticPr fontId="2"/>
  </si>
  <si>
    <t>棚田基金</t>
    <phoneticPr fontId="2"/>
  </si>
  <si>
    <t>共生の森基金</t>
    <phoneticPr fontId="2"/>
  </si>
  <si>
    <t>桜の会・平成通り抜け基金</t>
    <phoneticPr fontId="2"/>
  </si>
  <si>
    <t>しばふ応援基金</t>
    <phoneticPr fontId="2"/>
  </si>
  <si>
    <t>中之島にぎわいの森づくり基金</t>
    <phoneticPr fontId="2"/>
  </si>
  <si>
    <t>森林活動基金</t>
    <phoneticPr fontId="2"/>
  </si>
  <si>
    <t>木育基金</t>
    <phoneticPr fontId="2"/>
  </si>
  <si>
    <t>うめきた基金</t>
    <phoneticPr fontId="2"/>
  </si>
  <si>
    <t>　根拠法令等：大阪府自然環境保全条例、大阪府基金条例</t>
    <phoneticPr fontId="2"/>
  </si>
  <si>
    <t>（２）</t>
    <phoneticPr fontId="2"/>
  </si>
  <si>
    <t>みどりづくり推進事業（活動助成）</t>
    <phoneticPr fontId="2"/>
  </si>
  <si>
    <t>　園庭の芝生化など、地域住民・ＰＴＡ等が協働して行う地域の緑化活動に対して助成を行い、市街地の緑化を推進した。</t>
    <phoneticPr fontId="2"/>
  </si>
  <si>
    <t>（３）</t>
    <phoneticPr fontId="2"/>
  </si>
  <si>
    <t>　住民が協働して行う植樹活動に対して緑化樹を配付し、府民の緑化意識の高揚、地域緑化の推進を図った。</t>
    <phoneticPr fontId="2"/>
  </si>
  <si>
    <t>（４）</t>
    <phoneticPr fontId="2"/>
  </si>
  <si>
    <t>（５）</t>
    <phoneticPr fontId="2"/>
  </si>
  <si>
    <t>多奈川ビオトープエコアップ事業</t>
    <phoneticPr fontId="2"/>
  </si>
  <si>
    <t>（６）</t>
    <phoneticPr fontId="2"/>
  </si>
  <si>
    <t>生物多様性保全事業</t>
    <rPh sb="0" eb="2">
      <t>セイブツ</t>
    </rPh>
    <rPh sb="2" eb="5">
      <t>タヨウセイ</t>
    </rPh>
    <rPh sb="5" eb="7">
      <t>ホゼン</t>
    </rPh>
    <phoneticPr fontId="2"/>
  </si>
  <si>
    <t>４</t>
    <phoneticPr fontId="2"/>
  </si>
  <si>
    <t>自然環境保全推進事業</t>
    <rPh sb="0" eb="2">
      <t>シゼン</t>
    </rPh>
    <rPh sb="2" eb="4">
      <t>カンキョウ</t>
    </rPh>
    <rPh sb="4" eb="6">
      <t>ホゼン</t>
    </rPh>
    <rPh sb="6" eb="8">
      <t>スイシン</t>
    </rPh>
    <rPh sb="8" eb="10">
      <t>ジギョウ</t>
    </rPh>
    <phoneticPr fontId="2"/>
  </si>
  <si>
    <t>（１）</t>
    <phoneticPr fontId="2"/>
  </si>
  <si>
    <t>都市緑地保全事業交付金</t>
    <phoneticPr fontId="2"/>
  </si>
  <si>
    <t>　都市緑地法に規定する緑地管理機構の指定及び緑地保全地域、特別緑地保全地区内において建築、木竹の伐採等を行う際の届出の受理事務等に要する経費を交付した。（大阪版地方分権推進制度に基づき府内９町１村に移譲）</t>
    <phoneticPr fontId="2"/>
  </si>
  <si>
    <t>（２）</t>
    <phoneticPr fontId="2"/>
  </si>
  <si>
    <t>自然環境保全活動推進事業</t>
    <phoneticPr fontId="2"/>
  </si>
  <si>
    <t>　府内各地で自然環境の保全活動を実施する（公財）大阪みどりのトラスト協会に必要経費の一部を補助することにより、自然環境保全活動を推進した。</t>
    <phoneticPr fontId="2"/>
  </si>
  <si>
    <t>根拠法令等：大阪府自然環境保全条例　</t>
    <phoneticPr fontId="2"/>
  </si>
  <si>
    <t>（３）</t>
    <phoneticPr fontId="2"/>
  </si>
  <si>
    <t>自然環境保全指導員事業</t>
    <rPh sb="8" eb="9">
      <t>イン</t>
    </rPh>
    <phoneticPr fontId="2"/>
  </si>
  <si>
    <t>　知識や経験が豊富な府民の中から、市町村の推薦により自然環境保全指導員を任命し、自然環境の保全等の状況の把握及び必要な指導を行った。　　　　　</t>
    <phoneticPr fontId="2"/>
  </si>
  <si>
    <t>５</t>
    <phoneticPr fontId="2"/>
  </si>
  <si>
    <t>（１）</t>
    <phoneticPr fontId="2"/>
  </si>
  <si>
    <t>建築物緑化促進事業移譲事務交付金</t>
    <phoneticPr fontId="2"/>
  </si>
  <si>
    <t>　根拠法令等：大阪府自然環境保全条例</t>
    <phoneticPr fontId="2"/>
  </si>
  <si>
    <t>（２）</t>
    <phoneticPr fontId="2"/>
  </si>
  <si>
    <t>　建築物の緑化への取り組みを顕彰することで、施設緑化への関心・意識の向上、緑化に関する技術の普及促進を図った。</t>
    <phoneticPr fontId="2"/>
  </si>
  <si>
    <t>（件）</t>
    <phoneticPr fontId="2"/>
  </si>
  <si>
    <t>共生の森づくり事業</t>
    <phoneticPr fontId="2"/>
  </si>
  <si>
    <t>　府民の生物多様性に関する理解度の向上を図るため、おおさか生物多様性パートナー協定企業と連携し、普及啓発冊子の改訂を行うとともに、認知度アップにつながる普及啓発活動を推進した。</t>
    <rPh sb="29" eb="31">
      <t>セイブツ</t>
    </rPh>
    <rPh sb="31" eb="34">
      <t>タヨウセイ</t>
    </rPh>
    <rPh sb="39" eb="41">
      <t>キョウテイ</t>
    </rPh>
    <rPh sb="41" eb="43">
      <t>キギョウ</t>
    </rPh>
    <rPh sb="44" eb="46">
      <t>レンケイ</t>
    </rPh>
    <rPh sb="48" eb="50">
      <t>フキュウ</t>
    </rPh>
    <rPh sb="50" eb="52">
      <t>ケイハツ</t>
    </rPh>
    <rPh sb="52" eb="54">
      <t>サッシ</t>
    </rPh>
    <rPh sb="55" eb="57">
      <t>カイテイ</t>
    </rPh>
    <rPh sb="58" eb="59">
      <t>オコナ</t>
    </rPh>
    <rPh sb="65" eb="68">
      <t>ニンチド</t>
    </rPh>
    <rPh sb="76" eb="78">
      <t>フキュウ</t>
    </rPh>
    <rPh sb="78" eb="80">
      <t>ケイハツ</t>
    </rPh>
    <rPh sb="80" eb="82">
      <t>カツドウ</t>
    </rPh>
    <rPh sb="83" eb="85">
      <t>スイシン</t>
    </rPh>
    <phoneticPr fontId="2"/>
  </si>
  <si>
    <t>繰越額</t>
    <rPh sb="0" eb="1">
      <t>ク</t>
    </rPh>
    <rPh sb="1" eb="2">
      <t>コ</t>
    </rPh>
    <rPh sb="2" eb="3">
      <t>サンガク</t>
    </rPh>
    <phoneticPr fontId="2"/>
  </si>
  <si>
    <t xml:space="preserve">森林環境保全直接支援事業、特定森林再生事業で特殊地拵え8.1ha、再造林6.9ha、下刈り 7.0ha、除間伐131.0ha、枝打ち0.2ha、森林作業道10,481.2mの整備を行った森林組合等に対して補助金を交付した。
</t>
    <rPh sb="0" eb="2">
      <t>シンリン</t>
    </rPh>
    <rPh sb="13" eb="15">
      <t>トクテイ</t>
    </rPh>
    <rPh sb="15" eb="17">
      <t>シンリン</t>
    </rPh>
    <rPh sb="17" eb="19">
      <t>サイセイ</t>
    </rPh>
    <rPh sb="19" eb="21">
      <t>ジギョウ</t>
    </rPh>
    <rPh sb="22" eb="24">
      <t>トクシュ</t>
    </rPh>
    <rPh sb="24" eb="26">
      <t>ジゴシラ</t>
    </rPh>
    <rPh sb="33" eb="36">
      <t>サイゾウリン</t>
    </rPh>
    <phoneticPr fontId="2"/>
  </si>
  <si>
    <t>主要道路沿いのナラ枯れ被害を防ぐ予防的伐採や放置竹林の整備のほか、台風被害による危険木処理を実施した。</t>
    <rPh sb="0" eb="2">
      <t>シュヨウ</t>
    </rPh>
    <rPh sb="2" eb="4">
      <t>ドウロ</t>
    </rPh>
    <rPh sb="4" eb="5">
      <t>ソ</t>
    </rPh>
    <rPh sb="33" eb="35">
      <t>タイフウ</t>
    </rPh>
    <rPh sb="35" eb="37">
      <t>ヒガイ</t>
    </rPh>
    <rPh sb="40" eb="42">
      <t>キケン</t>
    </rPh>
    <rPh sb="42" eb="43">
      <t>キ</t>
    </rPh>
    <rPh sb="43" eb="45">
      <t>ショリ</t>
    </rPh>
    <phoneticPr fontId="2"/>
  </si>
  <si>
    <t>府域に発生しているカシノナガキクイムシの伐倒・くん蒸処理（98㎥）を実施し、被害の防止と森林の保全を行った。</t>
    <phoneticPr fontId="2"/>
  </si>
  <si>
    <r>
      <t xml:space="preserve">業として行う廃棄物の埋立処分
</t>
    </r>
    <r>
      <rPr>
        <sz val="10"/>
        <rFont val="ＭＳ 明朝"/>
        <family val="1"/>
        <charset val="128"/>
      </rPr>
      <t>（事業者が自ら行う埋立処分を含む）</t>
    </r>
    <phoneticPr fontId="2"/>
  </si>
  <si>
    <t>　府内の府営林において、保育管理（除間伐4.02ha）や倒木・危険木処理（約80本）を実施した。また、森林火災や気象災害発生時に備え森林保険に加入した。</t>
    <rPh sb="28" eb="30">
      <t>トウボク</t>
    </rPh>
    <rPh sb="31" eb="33">
      <t>キケン</t>
    </rPh>
    <rPh sb="33" eb="34">
      <t>キ</t>
    </rPh>
    <rPh sb="34" eb="36">
      <t>ショリ</t>
    </rPh>
    <rPh sb="37" eb="38">
      <t>ヤク</t>
    </rPh>
    <rPh sb="40" eb="41">
      <t>ホン</t>
    </rPh>
    <rPh sb="51" eb="53">
      <t>シンリン</t>
    </rPh>
    <rPh sb="53" eb="55">
      <t>カサイ</t>
    </rPh>
    <rPh sb="56" eb="58">
      <t>キショウ</t>
    </rPh>
    <rPh sb="58" eb="60">
      <t>サイガイ</t>
    </rPh>
    <rPh sb="60" eb="62">
      <t>ハッセイ</t>
    </rPh>
    <rPh sb="62" eb="63">
      <t>ジ</t>
    </rPh>
    <rPh sb="64" eb="65">
      <t>ソナ</t>
    </rPh>
    <phoneticPr fontId="2"/>
  </si>
  <si>
    <t>元</t>
    <rPh sb="0" eb="1">
      <t>ガン</t>
    </rPh>
    <phoneticPr fontId="2"/>
  </si>
  <si>
    <t>元</t>
    <rPh sb="0" eb="1">
      <t>モト</t>
    </rPh>
    <phoneticPr fontId="2"/>
  </si>
  <si>
    <t>根拠法令等：森林法</t>
    <phoneticPr fontId="2"/>
  </si>
  <si>
    <t>２</t>
    <phoneticPr fontId="2"/>
  </si>
  <si>
    <t>治山事業</t>
    <phoneticPr fontId="2"/>
  </si>
  <si>
    <t>　台風、豪雨に起因する斜面崩壊等山地災害の復旧及び災害の未然防止を図るとともに、水源かん養機能、保健休養機能等の森林の持つ多様な機能を高度に発揮させるため、復旧治山事業、予防治山事業等をはじめとした治山事業を実施した。施工にあたっては、コスト縮減に努めたほか、府内産間伐材を活用した残置式木製型枠の利用を促進した。</t>
    <phoneticPr fontId="2"/>
  </si>
  <si>
    <t>根拠法令等：森林法、地すべり等防止法</t>
    <phoneticPr fontId="2"/>
  </si>
  <si>
    <t>３</t>
    <phoneticPr fontId="2"/>
  </si>
  <si>
    <t>山地災害・流木防止緊急対策事業</t>
    <phoneticPr fontId="2"/>
  </si>
  <si>
    <t>　近年、局地的な集中豪雨が多発し、府内でも大規模な山地災害の発生や流木による災害の拡大が懸念されている。そのため、治山対策が未実施で保全対象が多い危険箇所を対象として、土石流の発生を抑止する治山ダムを設置するとともに、流木となる可能性のある危険木の除去や荒廃林の整備を実施した。併せて森林の危険情報を掲載したマップの作成等を通じて、地域と連携した森林監視体制の構築を図り、減災意識の向上を図った。</t>
    <phoneticPr fontId="2"/>
  </si>
  <si>
    <t>４</t>
    <phoneticPr fontId="2"/>
  </si>
  <si>
    <t>・</t>
    <phoneticPr fontId="2"/>
  </si>
  <si>
    <t>森林資源の拡充を図るとともに、国土保全、水源かん養、保健休養、生活環境保全等の公益的機能を増進させるため、森林の整備を行った。</t>
    <phoneticPr fontId="2"/>
  </si>
  <si>
    <t>根拠法令等：森林法、森林・林業基本法</t>
    <phoneticPr fontId="2"/>
  </si>
  <si>
    <t>森林防災対策事業</t>
    <phoneticPr fontId="2"/>
  </si>
  <si>
    <t>平成28年度より大阪府の森林環境税(※)を活用して本事業を行った。</t>
    <rPh sb="0" eb="2">
      <t>ヘイセイ</t>
    </rPh>
    <rPh sb="4" eb="6">
      <t>ネンド</t>
    </rPh>
    <rPh sb="8" eb="11">
      <t>オオサカフ</t>
    </rPh>
    <rPh sb="12" eb="14">
      <t>シンリン</t>
    </rPh>
    <rPh sb="14" eb="17">
      <t>カンキョウゼイ</t>
    </rPh>
    <rPh sb="21" eb="23">
      <t>カツヨウ</t>
    </rPh>
    <rPh sb="25" eb="26">
      <t>ホン</t>
    </rPh>
    <rPh sb="26" eb="28">
      <t>ジギョウ</t>
    </rPh>
    <rPh sb="29" eb="30">
      <t>オコナ</t>
    </rPh>
    <phoneticPr fontId="2"/>
  </si>
  <si>
    <t>　渓流が急勾配で土石流が発生した場合、土砂や流木流出の恐れが高く、下流に人家や公共施設等の保全対象が多い地区を対象として災害の予防的対策を実施した。</t>
    <phoneticPr fontId="2"/>
  </si>
  <si>
    <t>（２）</t>
    <phoneticPr fontId="2"/>
  </si>
  <si>
    <t>荒廃森林倒木対策事業</t>
    <phoneticPr fontId="2"/>
  </si>
  <si>
    <t>※</t>
    <phoneticPr fontId="2"/>
  </si>
  <si>
    <t>６</t>
    <phoneticPr fontId="2"/>
  </si>
  <si>
    <t>府営林事業</t>
    <phoneticPr fontId="2"/>
  </si>
  <si>
    <t>根拠法令等：森林法、分収林特別措置法</t>
    <phoneticPr fontId="2"/>
  </si>
  <si>
    <t>７</t>
    <phoneticPr fontId="2"/>
  </si>
  <si>
    <t>森林病害虫等防除事業</t>
    <phoneticPr fontId="2"/>
  </si>
  <si>
    <t>根拠法令等：森林病害虫等防除法</t>
    <phoneticPr fontId="2"/>
  </si>
  <si>
    <t>８</t>
    <phoneticPr fontId="2"/>
  </si>
  <si>
    <t>９</t>
    <phoneticPr fontId="2"/>
  </si>
  <si>
    <t>林道施設災害復旧事業</t>
    <phoneticPr fontId="2"/>
  </si>
  <si>
    <t>10</t>
    <phoneticPr fontId="2"/>
  </si>
  <si>
    <t>11</t>
    <phoneticPr fontId="2"/>
  </si>
  <si>
    <t>森林審議会</t>
    <phoneticPr fontId="2"/>
  </si>
  <si>
    <t>案件</t>
    <phoneticPr fontId="2"/>
  </si>
  <si>
    <t>第85回大阪府森林審議会</t>
    <phoneticPr fontId="2"/>
  </si>
  <si>
    <t>案件</t>
    <phoneticPr fontId="2"/>
  </si>
  <si>
    <t>・大阪府森林整備指針について</t>
    <phoneticPr fontId="2"/>
  </si>
  <si>
    <t>森林保全整備部会</t>
    <phoneticPr fontId="2"/>
  </si>
  <si>
    <t>・林地開発許可について</t>
    <phoneticPr fontId="2"/>
  </si>
  <si>
    <t>・大阪府森林整備指針について</t>
    <phoneticPr fontId="2"/>
  </si>
  <si>
    <t>森林保全整備部会</t>
    <phoneticPr fontId="2"/>
  </si>
  <si>
    <t>・林地開発許可について</t>
    <phoneticPr fontId="2"/>
  </si>
  <si>
    <t>根拠法令等：森林法</t>
    <phoneticPr fontId="2"/>
  </si>
  <si>
    <t>１</t>
    <phoneticPr fontId="2"/>
  </si>
  <si>
    <t>林業振興指導事業</t>
    <phoneticPr fontId="2"/>
  </si>
  <si>
    <t>（１）</t>
    <phoneticPr fontId="2"/>
  </si>
  <si>
    <t>森林整備地域活動支援事業</t>
    <phoneticPr fontId="2"/>
  </si>
  <si>
    <t>持続的な森づくり・木材利用推進事業</t>
    <phoneticPr fontId="2"/>
  </si>
  <si>
    <t>（１）</t>
    <phoneticPr fontId="2"/>
  </si>
  <si>
    <t>持続的な森づくり推進事業：基盤づくり</t>
    <phoneticPr fontId="2"/>
  </si>
  <si>
    <t>　安定的に木材を供給できる体制を構築するため、基幹的な作業道の改良や木材の集積土場の設置等に支援を行った。</t>
    <phoneticPr fontId="2"/>
  </si>
  <si>
    <t>（２）</t>
    <phoneticPr fontId="2"/>
  </si>
  <si>
    <t>　長期にわたる森林経営の適切な実施や府内産材の需要拡大を目指すことにより、持続的な森づくりを推進するため、森林経営リーダーや府内産材コーディネーターを確保するための人材育成講座を実施した。</t>
    <phoneticPr fontId="2"/>
  </si>
  <si>
    <t>※</t>
    <phoneticPr fontId="2"/>
  </si>
  <si>
    <t>（３）</t>
    <phoneticPr fontId="2"/>
  </si>
  <si>
    <t>（４）</t>
    <phoneticPr fontId="2"/>
  </si>
  <si>
    <t>子育て施設木のぬくもり推進事業</t>
    <phoneticPr fontId="2"/>
  </si>
  <si>
    <t>　自然とのふれあいの場である府民の森を運営し、利用者の安全性及び快適性を確保するための維持管理を行った。</t>
    <rPh sb="14" eb="16">
      <t>フミン</t>
    </rPh>
    <rPh sb="17" eb="18">
      <t>モリ</t>
    </rPh>
    <rPh sb="19" eb="21">
      <t>ウンエイ</t>
    </rPh>
    <rPh sb="23" eb="26">
      <t>リヨウシャ</t>
    </rPh>
    <rPh sb="27" eb="30">
      <t>アンゼンセイ</t>
    </rPh>
    <rPh sb="30" eb="31">
      <t>オヨ</t>
    </rPh>
    <rPh sb="32" eb="35">
      <t>カイテキセイ</t>
    </rPh>
    <rPh sb="36" eb="38">
      <t>カクホ</t>
    </rPh>
    <rPh sb="43" eb="45">
      <t>イジ</t>
    </rPh>
    <rPh sb="45" eb="47">
      <t>カンリ</t>
    </rPh>
    <rPh sb="48" eb="49">
      <t>オコナ</t>
    </rPh>
    <phoneticPr fontId="2"/>
  </si>
  <si>
    <t>　民間主体のみどりづくりの促進のため、平成28年度より緑陰や府民が憩える緑化空間を創出するとともに周辺地域に緑化を呼びかける事業者を「実感・みどり事業者」として認定し、認定事業者が行う緑陰整備に対する助成を行っている。令和元年度においては、募集を行ったが、助成を行わなかった。</t>
    <rPh sb="103" eb="104">
      <t>オコナ</t>
    </rPh>
    <rPh sb="109" eb="111">
      <t>レイワ</t>
    </rPh>
    <rPh sb="120" eb="122">
      <t>ボシュウ</t>
    </rPh>
    <rPh sb="123" eb="124">
      <t>オコナ</t>
    </rPh>
    <rPh sb="131" eb="132">
      <t>オコナ</t>
    </rPh>
    <phoneticPr fontId="2"/>
  </si>
  <si>
    <t>　「実感・みどり事業者」の認定状況</t>
    <phoneticPr fontId="2"/>
  </si>
  <si>
    <t>森林環境税とは、森林保全に必要な財源を確保することを目的とした個人府民税の超過課税（均等割・300円/年）。「大阪府森林の有する公益的機能を維持増進するための環境の整備に係る個人の府民税の税率の特例に関する条例（平成27年大阪府条例第87号）」に基づき実施。</t>
    <rPh sb="42" eb="45">
      <t>キントウワ</t>
    </rPh>
    <rPh sb="49" eb="50">
      <t>エン</t>
    </rPh>
    <rPh sb="51" eb="5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</si>
</sst>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16"/>
      <name val="ＭＳ 明朝"/>
      <family val="1"/>
      <charset val="128"/>
    </font>
    <font>
      <sz val="11"/>
      <name val="ＭＳ Ｐゴシック"/>
      <family val="2"/>
      <charset val="128"/>
      <scheme val="minor"/>
    </font>
    <font>
      <sz val="9"/>
      <name val="ＭＳ 明朝"/>
      <family val="1"/>
      <charset val="128"/>
    </font>
    <font>
      <sz val="12.65"/>
      <name val="Meiryo UI"/>
      <family val="3"/>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quotePrefix="1" applyFont="1" applyAlignment="1">
      <alignment vertical="center"/>
    </xf>
    <xf numFmtId="0" fontId="3" fillId="0" borderId="0" xfId="0" quotePrefix="1" applyFont="1" applyAlignment="1">
      <alignment horizontal="center" vertical="center"/>
    </xf>
    <xf numFmtId="0" fontId="3" fillId="0" borderId="0" xfId="0" applyFont="1" applyBorder="1" applyAlignment="1">
      <alignment horizontal="left" vertical="center" shrinkToFit="1"/>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Border="1" applyAlignment="1">
      <alignment horizontal="center" vertical="center"/>
    </xf>
    <xf numFmtId="0" fontId="3" fillId="0" borderId="0" xfId="0" quotePrefix="1"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quotePrefix="1" applyFont="1" applyBorder="1" applyAlignment="1">
      <alignment horizontal="left" vertical="center"/>
    </xf>
    <xf numFmtId="0" fontId="6" fillId="0" borderId="0" xfId="0" applyFont="1" applyAlignment="1">
      <alignment horizontal="left" vertical="center" wrapText="1"/>
    </xf>
    <xf numFmtId="0" fontId="3" fillId="0" borderId="0" xfId="0" quotePrefix="1" applyFont="1" applyBorder="1" applyAlignment="1">
      <alignment horizontal="center" vertical="center"/>
    </xf>
    <xf numFmtId="0" fontId="3" fillId="0" borderId="0" xfId="0" applyFont="1" applyBorder="1" applyAlignment="1">
      <alignment horizontal="left" vertical="center"/>
    </xf>
    <xf numFmtId="38" fontId="3" fillId="0" borderId="0" xfId="1" applyFont="1" applyBorder="1" applyAlignment="1">
      <alignment horizontal="right" vertical="center" wrapText="1"/>
    </xf>
    <xf numFmtId="0" fontId="3" fillId="0" borderId="0" xfId="0" applyFont="1" applyAlignment="1">
      <alignment vertical="center" wrapText="1"/>
    </xf>
    <xf numFmtId="38" fontId="3" fillId="0" borderId="0" xfId="1" applyFont="1" applyBorder="1" applyAlignment="1">
      <alignment horizontal="right" vertical="center"/>
    </xf>
    <xf numFmtId="38" fontId="3" fillId="0" borderId="0" xfId="1" applyFont="1" applyBorder="1" applyAlignment="1">
      <alignment horizontal="center" vertical="center"/>
    </xf>
    <xf numFmtId="0" fontId="3" fillId="0" borderId="0" xfId="0" applyFont="1" applyBorder="1">
      <alignment vertical="center"/>
    </xf>
    <xf numFmtId="0" fontId="3" fillId="0" borderId="0" xfId="0" applyFont="1" applyFill="1">
      <alignment vertical="center"/>
    </xf>
    <xf numFmtId="0" fontId="3" fillId="0" borderId="0" xfId="0" quotePrefix="1"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quotePrefix="1"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top" wrapText="1"/>
    </xf>
    <xf numFmtId="0" fontId="8" fillId="0" borderId="0" xfId="0" applyFont="1">
      <alignment vertical="center"/>
    </xf>
    <xf numFmtId="0" fontId="3" fillId="0" borderId="0" xfId="0" applyFont="1" applyAlignment="1">
      <alignment horizontal="left" vertical="center" wrapText="1"/>
    </xf>
    <xf numFmtId="0" fontId="3" fillId="0" borderId="11"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quotePrefix="1"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38" fontId="3" fillId="0" borderId="4" xfId="1" applyFont="1" applyBorder="1" applyAlignment="1">
      <alignment horizontal="right" vertical="center"/>
    </xf>
    <xf numFmtId="38" fontId="3" fillId="0" borderId="5" xfId="1" applyFont="1" applyBorder="1" applyAlignment="1">
      <alignment horizontal="right" vertical="center"/>
    </xf>
    <xf numFmtId="38" fontId="3" fillId="0" borderId="6" xfId="1" applyFont="1" applyBorder="1" applyAlignment="1">
      <alignment horizontal="right" vertical="center"/>
    </xf>
    <xf numFmtId="0" fontId="3" fillId="0" borderId="8" xfId="0" applyFont="1" applyBorder="1" applyAlignment="1">
      <alignment horizontal="left" vertical="center"/>
    </xf>
    <xf numFmtId="0" fontId="3" fillId="0" borderId="7" xfId="0" quotePrefix="1" applyFont="1" applyBorder="1" applyAlignment="1">
      <alignment horizontal="center" vertical="center"/>
    </xf>
    <xf numFmtId="38" fontId="3" fillId="0" borderId="1" xfId="1" applyFont="1" applyBorder="1" applyAlignment="1">
      <alignment horizontal="righ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9" fillId="0" borderId="0" xfId="0" applyFont="1" applyAlignment="1">
      <alignment horizontal="left" vertical="top" wrapText="1"/>
    </xf>
    <xf numFmtId="38" fontId="3" fillId="0" borderId="4"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0" fontId="3" fillId="0" borderId="4"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1"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38" fontId="3" fillId="0" borderId="4" xfId="1" applyFont="1" applyFill="1" applyBorder="1" applyAlignment="1">
      <alignment horizontal="right" vertical="center" wrapText="1"/>
    </xf>
    <xf numFmtId="38" fontId="3" fillId="0" borderId="5" xfId="1" applyFont="1" applyFill="1" applyBorder="1" applyAlignment="1">
      <alignment horizontal="right" vertical="center" wrapText="1"/>
    </xf>
    <xf numFmtId="38" fontId="3" fillId="0" borderId="6" xfId="1" applyFont="1" applyFill="1" applyBorder="1" applyAlignment="1">
      <alignment horizontal="right" vertical="center" wrapText="1"/>
    </xf>
    <xf numFmtId="38" fontId="3" fillId="0" borderId="4" xfId="1" applyFont="1" applyBorder="1" applyAlignment="1">
      <alignment horizontal="right" vertical="center" wrapText="1"/>
    </xf>
    <xf numFmtId="38" fontId="3" fillId="0" borderId="5" xfId="1" applyFont="1" applyBorder="1" applyAlignment="1">
      <alignment horizontal="right" vertical="center" wrapText="1"/>
    </xf>
    <xf numFmtId="38" fontId="3" fillId="0" borderId="6" xfId="1" applyFont="1" applyBorder="1" applyAlignment="1">
      <alignment horizontal="right" vertical="center" wrapText="1"/>
    </xf>
    <xf numFmtId="0" fontId="3" fillId="0" borderId="0" xfId="0" quotePrefix="1" applyFont="1" applyAlignment="1">
      <alignment horizontal="center" vertical="center"/>
    </xf>
    <xf numFmtId="38" fontId="3" fillId="0" borderId="1" xfId="1" applyFont="1" applyBorder="1" applyAlignment="1">
      <alignment horizontal="center" vertical="center"/>
    </xf>
    <xf numFmtId="0" fontId="3" fillId="0" borderId="1" xfId="0" quotePrefix="1" applyFont="1" applyBorder="1" applyAlignment="1">
      <alignment horizontal="center" vertical="center"/>
    </xf>
    <xf numFmtId="38" fontId="3" fillId="0" borderId="1" xfId="1"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1" xfId="1" applyFont="1" applyFill="1" applyBorder="1" applyAlignment="1">
      <alignment horizontal="right" vertical="center"/>
    </xf>
    <xf numFmtId="0" fontId="3" fillId="0" borderId="0" xfId="0" applyFont="1" applyAlignment="1">
      <alignment horizontal="left" vertical="top" wrapText="1"/>
    </xf>
    <xf numFmtId="38" fontId="3" fillId="0" borderId="4"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center" vertical="center"/>
    </xf>
    <xf numFmtId="0" fontId="3" fillId="0" borderId="11" xfId="0" applyFont="1" applyBorder="1" applyAlignment="1">
      <alignment horizontal="left" vertical="center" wrapText="1"/>
    </xf>
    <xf numFmtId="0" fontId="3" fillId="0" borderId="11" xfId="0" applyFont="1" applyBorder="1" applyAlignment="1">
      <alignment horizontal="righ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8"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quotePrefix="1" applyFont="1" applyFill="1" applyBorder="1" applyAlignment="1">
      <alignment horizontal="center" vertical="center"/>
    </xf>
    <xf numFmtId="0" fontId="3" fillId="0" borderId="0" xfId="0" applyFont="1" applyBorder="1" applyAlignment="1">
      <alignment horizontal="left" vertical="center" wrapText="1"/>
    </xf>
    <xf numFmtId="0" fontId="6" fillId="0" borderId="0" xfId="0" applyFont="1" applyAlignment="1">
      <alignment vertical="center" wrapText="1"/>
    </xf>
    <xf numFmtId="0" fontId="3" fillId="0" borderId="0" xfId="0" applyFont="1" applyAlignment="1">
      <alignment horizontal="center" vertical="top" wrapText="1"/>
    </xf>
    <xf numFmtId="38" fontId="3" fillId="2" borderId="4" xfId="1" applyFont="1" applyFill="1" applyBorder="1" applyAlignment="1">
      <alignment horizontal="right" vertical="center"/>
    </xf>
    <xf numFmtId="38" fontId="3" fillId="2" borderId="5" xfId="1" applyFont="1" applyFill="1" applyBorder="1" applyAlignment="1">
      <alignment horizontal="right" vertical="center"/>
    </xf>
    <xf numFmtId="38" fontId="3" fillId="2" borderId="6" xfId="1" applyFont="1" applyFill="1" applyBorder="1" applyAlignment="1">
      <alignment horizontal="right" vertical="center"/>
    </xf>
    <xf numFmtId="0" fontId="3" fillId="0" borderId="0" xfId="0" applyFont="1" applyFill="1" applyAlignment="1">
      <alignment horizontal="left" vertical="top" wrapText="1"/>
    </xf>
    <xf numFmtId="0" fontId="3" fillId="0" borderId="11" xfId="0" quotePrefix="1" applyFont="1" applyBorder="1" applyAlignment="1">
      <alignment horizontal="left" vertical="center"/>
    </xf>
    <xf numFmtId="0" fontId="3" fillId="0" borderId="0" xfId="0" quotePrefix="1" applyFont="1" applyBorder="1" applyAlignment="1">
      <alignment horizontal="left" vertical="center"/>
    </xf>
    <xf numFmtId="0" fontId="3" fillId="0" borderId="0" xfId="0" quotePrefix="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shrinkToFit="1"/>
    </xf>
    <xf numFmtId="0" fontId="3" fillId="0" borderId="8" xfId="0" applyFont="1" applyBorder="1" applyAlignment="1">
      <alignment horizontal="left" vertical="center" shrinkToFi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quotePrefix="1" applyFont="1" applyBorder="1" applyAlignment="1">
      <alignment horizontal="center" vertical="center"/>
    </xf>
    <xf numFmtId="0" fontId="3" fillId="0" borderId="0" xfId="0" applyFont="1" applyAlignment="1">
      <alignment horizontal="left" vertical="center" shrinkToFit="1"/>
    </xf>
    <xf numFmtId="0" fontId="3" fillId="0" borderId="11" xfId="0" applyFont="1" applyBorder="1" applyAlignment="1">
      <alignment horizontal="left" vertical="top" wrapText="1"/>
    </xf>
    <xf numFmtId="0" fontId="3" fillId="0" borderId="8" xfId="0" quotePrefix="1" applyFont="1" applyBorder="1" applyAlignment="1">
      <alignment horizontal="center" vertical="center"/>
    </xf>
    <xf numFmtId="0" fontId="3" fillId="0" borderId="8" xfId="0" quotePrefix="1" applyFont="1" applyBorder="1" applyAlignment="1">
      <alignment horizontal="left" vertical="center"/>
    </xf>
    <xf numFmtId="38" fontId="3" fillId="0" borderId="8" xfId="1" quotePrefix="1" applyFont="1" applyBorder="1" applyAlignment="1">
      <alignment horizontal="center" vertical="center"/>
    </xf>
    <xf numFmtId="0" fontId="3" fillId="0" borderId="1" xfId="0" quotePrefix="1" applyFont="1" applyBorder="1" applyAlignment="1">
      <alignment horizontal="left" vertical="center"/>
    </xf>
    <xf numFmtId="38" fontId="3" fillId="0" borderId="1" xfId="1" quotePrefix="1"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3" xfId="0" applyFont="1" applyBorder="1" applyAlignment="1">
      <alignment horizontal="center" vertical="center"/>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57" fontId="3" fillId="0" borderId="7" xfId="0" applyNumberFormat="1" applyFont="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righ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0" xfId="0" applyFont="1" applyAlignment="1">
      <alignment horizontal="left" vertical="top" wrapText="1"/>
    </xf>
    <xf numFmtId="0" fontId="3" fillId="0" borderId="0" xfId="0" applyFont="1" applyBorder="1" applyAlignment="1">
      <alignment horizontal="left" vertical="center" wrapText="1" shrinkToFit="1"/>
    </xf>
    <xf numFmtId="0" fontId="3" fillId="0" borderId="11" xfId="0" applyFont="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75"/>
  <sheetViews>
    <sheetView topLeftCell="A19" zoomScaleNormal="100" zoomScaleSheetLayoutView="100" workbookViewId="0">
      <selection activeCell="B4" sqref="B4:BB5"/>
    </sheetView>
  </sheetViews>
  <sheetFormatPr defaultColWidth="1.625" defaultRowHeight="13.5" customHeight="1" x14ac:dyDescent="0.15"/>
  <cols>
    <col min="1" max="16384" width="1.625" style="2"/>
  </cols>
  <sheetData>
    <row r="1" spans="2:54" ht="13.5" customHeight="1" x14ac:dyDescent="0.15">
      <c r="B1" s="47" t="s">
        <v>3</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row>
    <row r="2" spans="2:54" ht="13.5" customHeight="1" x14ac:dyDescent="0.15">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row>
    <row r="3" spans="2:54" ht="13.5"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2:54" ht="13.5" customHeight="1" x14ac:dyDescent="0.15">
      <c r="B4" s="48" t="s">
        <v>179</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row>
    <row r="5" spans="2:54" ht="13.5" customHeight="1" x14ac:dyDescent="0.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row>
    <row r="6" spans="2:54" ht="13.5"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2:54" ht="13.5" customHeight="1" x14ac:dyDescent="0.15">
      <c r="B7" s="49" t="s">
        <v>4</v>
      </c>
      <c r="C7" s="50"/>
      <c r="D7" s="50" t="s">
        <v>5</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row>
    <row r="8" spans="2:54" ht="13.5" customHeight="1" x14ac:dyDescent="0.15">
      <c r="B8" s="11"/>
      <c r="C8" s="12"/>
      <c r="D8" s="33" t="s">
        <v>9</v>
      </c>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row>
    <row r="9" spans="2:54" ht="13.5" customHeight="1" x14ac:dyDescent="0.15">
      <c r="B9" s="11"/>
      <c r="C9" s="1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row>
    <row r="10" spans="2:54" ht="13.5" customHeight="1" x14ac:dyDescent="0.15">
      <c r="B10" s="11"/>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row>
    <row r="11" spans="2:54" ht="13.5" customHeight="1" x14ac:dyDescent="0.15">
      <c r="B11" s="11"/>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row>
    <row r="12" spans="2:54" ht="13.5" customHeight="1" x14ac:dyDescent="0.15">
      <c r="B12" s="49" t="s">
        <v>6</v>
      </c>
      <c r="C12" s="50"/>
      <c r="D12" s="50" t="s">
        <v>8</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row>
    <row r="13" spans="2:54" ht="13.5" customHeight="1" x14ac:dyDescent="0.15">
      <c r="B13" s="11"/>
      <c r="C13" s="12"/>
      <c r="D13" s="33" t="s">
        <v>10</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2:54" ht="13.5" customHeight="1" x14ac:dyDescent="0.15">
      <c r="B14" s="11"/>
      <c r="C14" s="12"/>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row>
    <row r="15" spans="2:54" ht="13.5" customHeight="1" x14ac:dyDescent="0.15">
      <c r="B15" s="11"/>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row>
    <row r="17" spans="2:54" ht="13.5" customHeight="1" x14ac:dyDescent="0.15">
      <c r="B17" s="49" t="s">
        <v>181</v>
      </c>
      <c r="C17" s="50"/>
      <c r="D17" s="50" t="s">
        <v>109</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row>
    <row r="18" spans="2:54" ht="13.5" customHeight="1" x14ac:dyDescent="0.15">
      <c r="D18" s="33" t="s">
        <v>120</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row>
    <row r="19" spans="2:54" ht="13.5" customHeight="1" x14ac:dyDescent="0.15">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row>
    <row r="20" spans="2:54" ht="13.5" customHeight="1" x14ac:dyDescent="0.15">
      <c r="AV20" s="34" t="s">
        <v>21</v>
      </c>
      <c r="AW20" s="34"/>
      <c r="AX20" s="34"/>
      <c r="AY20" s="34"/>
      <c r="AZ20" s="34"/>
      <c r="BA20" s="34"/>
      <c r="BB20" s="34"/>
    </row>
    <row r="21" spans="2:54" ht="13.5" customHeight="1" x14ac:dyDescent="0.15">
      <c r="E21" s="35" t="s">
        <v>12</v>
      </c>
      <c r="F21" s="36"/>
      <c r="G21" s="36"/>
      <c r="H21" s="36"/>
      <c r="I21" s="37"/>
      <c r="J21" s="35"/>
      <c r="K21" s="36"/>
      <c r="L21" s="36"/>
      <c r="M21" s="36"/>
      <c r="N21" s="36"/>
      <c r="O21" s="36"/>
      <c r="P21" s="36"/>
      <c r="Q21" s="36"/>
      <c r="R21" s="36"/>
      <c r="S21" s="37"/>
      <c r="T21" s="41" t="s">
        <v>18</v>
      </c>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3"/>
      <c r="AV21" s="35" t="s">
        <v>17</v>
      </c>
      <c r="AW21" s="36"/>
      <c r="AX21" s="36"/>
      <c r="AY21" s="36"/>
      <c r="AZ21" s="36"/>
      <c r="BA21" s="36"/>
      <c r="BB21" s="37"/>
    </row>
    <row r="22" spans="2:54" ht="13.5" customHeight="1" x14ac:dyDescent="0.15">
      <c r="E22" s="38"/>
      <c r="F22" s="39"/>
      <c r="G22" s="39"/>
      <c r="H22" s="39"/>
      <c r="I22" s="40"/>
      <c r="J22" s="38"/>
      <c r="K22" s="39"/>
      <c r="L22" s="39"/>
      <c r="M22" s="39"/>
      <c r="N22" s="39"/>
      <c r="O22" s="39"/>
      <c r="P22" s="39"/>
      <c r="Q22" s="39"/>
      <c r="R22" s="39"/>
      <c r="S22" s="40"/>
      <c r="T22" s="51" t="s">
        <v>13</v>
      </c>
      <c r="U22" s="51"/>
      <c r="V22" s="51"/>
      <c r="W22" s="51"/>
      <c r="X22" s="51"/>
      <c r="Y22" s="51"/>
      <c r="Z22" s="51"/>
      <c r="AA22" s="51" t="s">
        <v>14</v>
      </c>
      <c r="AB22" s="51"/>
      <c r="AC22" s="51"/>
      <c r="AD22" s="51"/>
      <c r="AE22" s="51"/>
      <c r="AF22" s="51"/>
      <c r="AG22" s="51"/>
      <c r="AH22" s="51" t="s">
        <v>15</v>
      </c>
      <c r="AI22" s="51"/>
      <c r="AJ22" s="51"/>
      <c r="AK22" s="51"/>
      <c r="AL22" s="51"/>
      <c r="AM22" s="51"/>
      <c r="AN22" s="51"/>
      <c r="AO22" s="51" t="s">
        <v>16</v>
      </c>
      <c r="AP22" s="51"/>
      <c r="AQ22" s="51"/>
      <c r="AR22" s="51"/>
      <c r="AS22" s="51"/>
      <c r="AT22" s="51"/>
      <c r="AU22" s="51"/>
      <c r="AV22" s="38"/>
      <c r="AW22" s="39"/>
      <c r="AX22" s="39"/>
      <c r="AY22" s="39"/>
      <c r="AZ22" s="39"/>
      <c r="BA22" s="39"/>
      <c r="BB22" s="40"/>
    </row>
    <row r="23" spans="2:54" ht="13.5" customHeight="1" x14ac:dyDescent="0.15">
      <c r="E23" s="35">
        <v>29</v>
      </c>
      <c r="F23" s="36"/>
      <c r="G23" s="36"/>
      <c r="H23" s="36"/>
      <c r="I23" s="37"/>
      <c r="J23" s="41" t="s">
        <v>19</v>
      </c>
      <c r="K23" s="42"/>
      <c r="L23" s="42"/>
      <c r="M23" s="42"/>
      <c r="N23" s="42"/>
      <c r="O23" s="42"/>
      <c r="P23" s="42"/>
      <c r="Q23" s="42"/>
      <c r="R23" s="42"/>
      <c r="S23" s="43"/>
      <c r="T23" s="52">
        <v>0</v>
      </c>
      <c r="U23" s="53"/>
      <c r="V23" s="53"/>
      <c r="W23" s="53"/>
      <c r="X23" s="53"/>
      <c r="Y23" s="53"/>
      <c r="Z23" s="54"/>
      <c r="AA23" s="52">
        <v>0</v>
      </c>
      <c r="AB23" s="53"/>
      <c r="AC23" s="53"/>
      <c r="AD23" s="53"/>
      <c r="AE23" s="53"/>
      <c r="AF23" s="53"/>
      <c r="AG23" s="54"/>
      <c r="AH23" s="52">
        <v>7463</v>
      </c>
      <c r="AI23" s="53"/>
      <c r="AJ23" s="53"/>
      <c r="AK23" s="53"/>
      <c r="AL23" s="53"/>
      <c r="AM23" s="53"/>
      <c r="AN23" s="54"/>
      <c r="AO23" s="52">
        <v>49551</v>
      </c>
      <c r="AP23" s="53"/>
      <c r="AQ23" s="53"/>
      <c r="AR23" s="53"/>
      <c r="AS23" s="53"/>
      <c r="AT23" s="53"/>
      <c r="AU23" s="54"/>
      <c r="AV23" s="52">
        <f>SUM(T23:AU23)</f>
        <v>57014</v>
      </c>
      <c r="AW23" s="53"/>
      <c r="AX23" s="53"/>
      <c r="AY23" s="53"/>
      <c r="AZ23" s="53"/>
      <c r="BA23" s="53"/>
      <c r="BB23" s="54"/>
    </row>
    <row r="24" spans="2:54" ht="13.5" customHeight="1" x14ac:dyDescent="0.15">
      <c r="E24" s="38"/>
      <c r="F24" s="39"/>
      <c r="G24" s="39"/>
      <c r="H24" s="39"/>
      <c r="I24" s="40"/>
      <c r="J24" s="41" t="s">
        <v>20</v>
      </c>
      <c r="K24" s="42"/>
      <c r="L24" s="42"/>
      <c r="M24" s="42"/>
      <c r="N24" s="42"/>
      <c r="O24" s="42"/>
      <c r="P24" s="42"/>
      <c r="Q24" s="42"/>
      <c r="R24" s="42"/>
      <c r="S24" s="43"/>
      <c r="T24" s="52">
        <v>0</v>
      </c>
      <c r="U24" s="53"/>
      <c r="V24" s="53"/>
      <c r="W24" s="53"/>
      <c r="X24" s="53"/>
      <c r="Y24" s="53"/>
      <c r="Z24" s="54"/>
      <c r="AA24" s="52">
        <v>0</v>
      </c>
      <c r="AB24" s="53"/>
      <c r="AC24" s="53"/>
      <c r="AD24" s="53"/>
      <c r="AE24" s="53"/>
      <c r="AF24" s="53"/>
      <c r="AG24" s="54"/>
      <c r="AH24" s="52">
        <v>7352</v>
      </c>
      <c r="AI24" s="53"/>
      <c r="AJ24" s="53"/>
      <c r="AK24" s="53"/>
      <c r="AL24" s="53"/>
      <c r="AM24" s="53"/>
      <c r="AN24" s="54"/>
      <c r="AO24" s="52">
        <v>44611</v>
      </c>
      <c r="AP24" s="53"/>
      <c r="AQ24" s="53"/>
      <c r="AR24" s="53"/>
      <c r="AS24" s="53"/>
      <c r="AT24" s="53"/>
      <c r="AU24" s="54"/>
      <c r="AV24" s="52">
        <f t="shared" ref="AV24:AV26" si="0">SUM(T24:AU24)</f>
        <v>51963</v>
      </c>
      <c r="AW24" s="53"/>
      <c r="AX24" s="53"/>
      <c r="AY24" s="53"/>
      <c r="AZ24" s="53"/>
      <c r="BA24" s="53"/>
      <c r="BB24" s="54"/>
    </row>
    <row r="25" spans="2:54" ht="13.5" customHeight="1" x14ac:dyDescent="0.15">
      <c r="E25" s="35">
        <v>30</v>
      </c>
      <c r="F25" s="36"/>
      <c r="G25" s="36"/>
      <c r="H25" s="36"/>
      <c r="I25" s="37"/>
      <c r="J25" s="41" t="s">
        <v>19</v>
      </c>
      <c r="K25" s="42"/>
      <c r="L25" s="42"/>
      <c r="M25" s="42"/>
      <c r="N25" s="42"/>
      <c r="O25" s="42"/>
      <c r="P25" s="42"/>
      <c r="Q25" s="42"/>
      <c r="R25" s="42"/>
      <c r="S25" s="43"/>
      <c r="T25" s="52">
        <v>0</v>
      </c>
      <c r="U25" s="53"/>
      <c r="V25" s="53"/>
      <c r="W25" s="53"/>
      <c r="X25" s="53"/>
      <c r="Y25" s="53"/>
      <c r="Z25" s="54"/>
      <c r="AA25" s="52">
        <v>0</v>
      </c>
      <c r="AB25" s="53"/>
      <c r="AC25" s="53"/>
      <c r="AD25" s="53"/>
      <c r="AE25" s="53"/>
      <c r="AF25" s="53"/>
      <c r="AG25" s="54"/>
      <c r="AH25" s="52">
        <v>7069</v>
      </c>
      <c r="AI25" s="53"/>
      <c r="AJ25" s="53"/>
      <c r="AK25" s="53"/>
      <c r="AL25" s="53"/>
      <c r="AM25" s="53"/>
      <c r="AN25" s="54"/>
      <c r="AO25" s="52">
        <v>49383</v>
      </c>
      <c r="AP25" s="53"/>
      <c r="AQ25" s="53"/>
      <c r="AR25" s="53"/>
      <c r="AS25" s="53"/>
      <c r="AT25" s="53"/>
      <c r="AU25" s="54"/>
      <c r="AV25" s="52">
        <f t="shared" si="0"/>
        <v>56452</v>
      </c>
      <c r="AW25" s="53"/>
      <c r="AX25" s="53"/>
      <c r="AY25" s="53"/>
      <c r="AZ25" s="53"/>
      <c r="BA25" s="53"/>
      <c r="BB25" s="54"/>
    </row>
    <row r="26" spans="2:54" ht="13.5" customHeight="1" x14ac:dyDescent="0.15">
      <c r="E26" s="38"/>
      <c r="F26" s="39"/>
      <c r="G26" s="39"/>
      <c r="H26" s="39"/>
      <c r="I26" s="40"/>
      <c r="J26" s="41" t="s">
        <v>20</v>
      </c>
      <c r="K26" s="42"/>
      <c r="L26" s="42"/>
      <c r="M26" s="42"/>
      <c r="N26" s="42"/>
      <c r="O26" s="42"/>
      <c r="P26" s="42"/>
      <c r="Q26" s="42"/>
      <c r="R26" s="42"/>
      <c r="S26" s="43"/>
      <c r="T26" s="52">
        <v>0</v>
      </c>
      <c r="U26" s="53"/>
      <c r="V26" s="53"/>
      <c r="W26" s="53"/>
      <c r="X26" s="53"/>
      <c r="Y26" s="53"/>
      <c r="Z26" s="54"/>
      <c r="AA26" s="52">
        <v>0</v>
      </c>
      <c r="AB26" s="53"/>
      <c r="AC26" s="53"/>
      <c r="AD26" s="53"/>
      <c r="AE26" s="53"/>
      <c r="AF26" s="53"/>
      <c r="AG26" s="54"/>
      <c r="AH26" s="52">
        <v>6964</v>
      </c>
      <c r="AI26" s="53"/>
      <c r="AJ26" s="53"/>
      <c r="AK26" s="53"/>
      <c r="AL26" s="53"/>
      <c r="AM26" s="53"/>
      <c r="AN26" s="54"/>
      <c r="AO26" s="52">
        <v>46029</v>
      </c>
      <c r="AP26" s="53"/>
      <c r="AQ26" s="53"/>
      <c r="AR26" s="53"/>
      <c r="AS26" s="53"/>
      <c r="AT26" s="53"/>
      <c r="AU26" s="54"/>
      <c r="AV26" s="52">
        <f t="shared" si="0"/>
        <v>52993</v>
      </c>
      <c r="AW26" s="53"/>
      <c r="AX26" s="53"/>
      <c r="AY26" s="53"/>
      <c r="AZ26" s="53"/>
      <c r="BA26" s="53"/>
      <c r="BB26" s="54"/>
    </row>
    <row r="27" spans="2:54" ht="13.5" customHeight="1" x14ac:dyDescent="0.15">
      <c r="E27" s="56" t="s">
        <v>249</v>
      </c>
      <c r="F27" s="36"/>
      <c r="G27" s="36"/>
      <c r="H27" s="36"/>
      <c r="I27" s="37"/>
      <c r="J27" s="41" t="s">
        <v>19</v>
      </c>
      <c r="K27" s="42"/>
      <c r="L27" s="42"/>
      <c r="M27" s="42"/>
      <c r="N27" s="42"/>
      <c r="O27" s="42"/>
      <c r="P27" s="42"/>
      <c r="Q27" s="42"/>
      <c r="R27" s="42"/>
      <c r="S27" s="43"/>
      <c r="T27" s="52">
        <v>0</v>
      </c>
      <c r="U27" s="53"/>
      <c r="V27" s="53"/>
      <c r="W27" s="53"/>
      <c r="X27" s="53"/>
      <c r="Y27" s="53"/>
      <c r="Z27" s="54"/>
      <c r="AA27" s="52">
        <v>0</v>
      </c>
      <c r="AB27" s="53"/>
      <c r="AC27" s="53"/>
      <c r="AD27" s="53"/>
      <c r="AE27" s="53"/>
      <c r="AF27" s="53"/>
      <c r="AG27" s="54"/>
      <c r="AH27" s="52">
        <v>1594</v>
      </c>
      <c r="AI27" s="53"/>
      <c r="AJ27" s="53"/>
      <c r="AK27" s="53"/>
      <c r="AL27" s="53"/>
      <c r="AM27" s="53"/>
      <c r="AN27" s="54"/>
      <c r="AO27" s="52">
        <v>55411</v>
      </c>
      <c r="AP27" s="53"/>
      <c r="AQ27" s="53"/>
      <c r="AR27" s="53"/>
      <c r="AS27" s="53"/>
      <c r="AT27" s="53"/>
      <c r="AU27" s="54"/>
      <c r="AV27" s="52">
        <v>57005</v>
      </c>
      <c r="AW27" s="53"/>
      <c r="AX27" s="53"/>
      <c r="AY27" s="53"/>
      <c r="AZ27" s="53"/>
      <c r="BA27" s="53"/>
      <c r="BB27" s="54"/>
    </row>
    <row r="28" spans="2:54" ht="13.5" customHeight="1" x14ac:dyDescent="0.15">
      <c r="E28" s="38"/>
      <c r="F28" s="39"/>
      <c r="G28" s="39"/>
      <c r="H28" s="39"/>
      <c r="I28" s="40"/>
      <c r="J28" s="41" t="s">
        <v>20</v>
      </c>
      <c r="K28" s="42"/>
      <c r="L28" s="42"/>
      <c r="M28" s="42"/>
      <c r="N28" s="42"/>
      <c r="O28" s="42"/>
      <c r="P28" s="42"/>
      <c r="Q28" s="42"/>
      <c r="R28" s="42"/>
      <c r="S28" s="43"/>
      <c r="T28" s="52">
        <v>0</v>
      </c>
      <c r="U28" s="53"/>
      <c r="V28" s="53"/>
      <c r="W28" s="53"/>
      <c r="X28" s="53"/>
      <c r="Y28" s="53"/>
      <c r="Z28" s="54"/>
      <c r="AA28" s="52">
        <v>0</v>
      </c>
      <c r="AB28" s="53"/>
      <c r="AC28" s="53"/>
      <c r="AD28" s="53"/>
      <c r="AE28" s="53"/>
      <c r="AF28" s="53"/>
      <c r="AG28" s="54"/>
      <c r="AH28" s="52">
        <v>1508</v>
      </c>
      <c r="AI28" s="53"/>
      <c r="AJ28" s="53"/>
      <c r="AK28" s="53"/>
      <c r="AL28" s="53"/>
      <c r="AM28" s="53"/>
      <c r="AN28" s="54"/>
      <c r="AO28" s="52">
        <v>54021</v>
      </c>
      <c r="AP28" s="53"/>
      <c r="AQ28" s="53"/>
      <c r="AR28" s="53"/>
      <c r="AS28" s="53"/>
      <c r="AT28" s="53"/>
      <c r="AU28" s="54"/>
      <c r="AV28" s="52">
        <v>55529</v>
      </c>
      <c r="AW28" s="53"/>
      <c r="AX28" s="53"/>
      <c r="AY28" s="53"/>
      <c r="AZ28" s="53"/>
      <c r="BA28" s="53"/>
      <c r="BB28" s="54"/>
    </row>
    <row r="29" spans="2:54" ht="13.5" customHeight="1" x14ac:dyDescent="0.15">
      <c r="E29" s="36"/>
      <c r="F29" s="36"/>
      <c r="G29" s="55" t="s">
        <v>79</v>
      </c>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row>
    <row r="30" spans="2:54" ht="13.5" customHeight="1" x14ac:dyDescent="0.15">
      <c r="E30" s="10"/>
      <c r="F30" s="10"/>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row>
    <row r="32" spans="2:54" ht="13.5" customHeight="1" x14ac:dyDescent="0.15">
      <c r="B32" s="49" t="s">
        <v>182</v>
      </c>
      <c r="C32" s="50"/>
      <c r="D32" s="50" t="s">
        <v>110</v>
      </c>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row>
    <row r="33" spans="2:54" ht="13.5" customHeight="1" x14ac:dyDescent="0.15">
      <c r="D33" s="33" t="s">
        <v>119</v>
      </c>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row>
    <row r="34" spans="2:54" ht="13.5" customHeight="1" x14ac:dyDescent="0.15">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row>
    <row r="35" spans="2:54" ht="13.5" customHeight="1" x14ac:dyDescent="0.15">
      <c r="AV35" s="34" t="s">
        <v>21</v>
      </c>
      <c r="AW35" s="34"/>
      <c r="AX35" s="34"/>
      <c r="AY35" s="34"/>
      <c r="AZ35" s="34"/>
      <c r="BA35" s="34"/>
      <c r="BB35" s="34"/>
    </row>
    <row r="36" spans="2:54" ht="13.5" customHeight="1" x14ac:dyDescent="0.15">
      <c r="E36" s="35" t="s">
        <v>12</v>
      </c>
      <c r="F36" s="36"/>
      <c r="G36" s="36"/>
      <c r="H36" s="36"/>
      <c r="I36" s="37"/>
      <c r="J36" s="35"/>
      <c r="K36" s="36"/>
      <c r="L36" s="36"/>
      <c r="M36" s="36"/>
      <c r="N36" s="36"/>
      <c r="O36" s="36"/>
      <c r="P36" s="36"/>
      <c r="Q36" s="36"/>
      <c r="R36" s="36"/>
      <c r="S36" s="37"/>
      <c r="T36" s="41" t="s">
        <v>18</v>
      </c>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3"/>
      <c r="AV36" s="35" t="s">
        <v>17</v>
      </c>
      <c r="AW36" s="36"/>
      <c r="AX36" s="36"/>
      <c r="AY36" s="36"/>
      <c r="AZ36" s="36"/>
      <c r="BA36" s="36"/>
      <c r="BB36" s="37"/>
    </row>
    <row r="37" spans="2:54" ht="13.5" customHeight="1" x14ac:dyDescent="0.15">
      <c r="E37" s="38"/>
      <c r="F37" s="39"/>
      <c r="G37" s="39"/>
      <c r="H37" s="39"/>
      <c r="I37" s="40"/>
      <c r="J37" s="38"/>
      <c r="K37" s="39"/>
      <c r="L37" s="39"/>
      <c r="M37" s="39"/>
      <c r="N37" s="39"/>
      <c r="O37" s="39"/>
      <c r="P37" s="39"/>
      <c r="Q37" s="39"/>
      <c r="R37" s="39"/>
      <c r="S37" s="40"/>
      <c r="T37" s="51" t="s">
        <v>13</v>
      </c>
      <c r="U37" s="51"/>
      <c r="V37" s="51"/>
      <c r="W37" s="51"/>
      <c r="X37" s="51"/>
      <c r="Y37" s="51"/>
      <c r="Z37" s="51"/>
      <c r="AA37" s="51" t="s">
        <v>14</v>
      </c>
      <c r="AB37" s="51"/>
      <c r="AC37" s="51"/>
      <c r="AD37" s="51"/>
      <c r="AE37" s="51"/>
      <c r="AF37" s="51"/>
      <c r="AG37" s="51"/>
      <c r="AH37" s="51" t="s">
        <v>15</v>
      </c>
      <c r="AI37" s="51"/>
      <c r="AJ37" s="51"/>
      <c r="AK37" s="51"/>
      <c r="AL37" s="51"/>
      <c r="AM37" s="51"/>
      <c r="AN37" s="51"/>
      <c r="AO37" s="51" t="s">
        <v>16</v>
      </c>
      <c r="AP37" s="51"/>
      <c r="AQ37" s="51"/>
      <c r="AR37" s="51"/>
      <c r="AS37" s="51"/>
      <c r="AT37" s="51"/>
      <c r="AU37" s="51"/>
      <c r="AV37" s="38"/>
      <c r="AW37" s="39"/>
      <c r="AX37" s="39"/>
      <c r="AY37" s="39"/>
      <c r="AZ37" s="39"/>
      <c r="BA37" s="39"/>
      <c r="BB37" s="40"/>
    </row>
    <row r="38" spans="2:54" ht="13.5" customHeight="1" x14ac:dyDescent="0.15">
      <c r="E38" s="35">
        <v>29</v>
      </c>
      <c r="F38" s="36"/>
      <c r="G38" s="36"/>
      <c r="H38" s="36"/>
      <c r="I38" s="37"/>
      <c r="J38" s="41" t="s">
        <v>19</v>
      </c>
      <c r="K38" s="42"/>
      <c r="L38" s="42"/>
      <c r="M38" s="42"/>
      <c r="N38" s="42"/>
      <c r="O38" s="42"/>
      <c r="P38" s="42"/>
      <c r="Q38" s="42"/>
      <c r="R38" s="42"/>
      <c r="S38" s="43"/>
      <c r="T38" s="52">
        <v>35640</v>
      </c>
      <c r="U38" s="53"/>
      <c r="V38" s="53"/>
      <c r="W38" s="53"/>
      <c r="X38" s="53"/>
      <c r="Y38" s="53"/>
      <c r="Z38" s="54"/>
      <c r="AA38" s="52">
        <v>39000</v>
      </c>
      <c r="AB38" s="53"/>
      <c r="AC38" s="53"/>
      <c r="AD38" s="53"/>
      <c r="AE38" s="53"/>
      <c r="AF38" s="53"/>
      <c r="AG38" s="54"/>
      <c r="AH38" s="52">
        <v>0</v>
      </c>
      <c r="AI38" s="53"/>
      <c r="AJ38" s="53"/>
      <c r="AK38" s="53"/>
      <c r="AL38" s="53"/>
      <c r="AM38" s="53"/>
      <c r="AN38" s="54"/>
      <c r="AO38" s="52">
        <v>8764</v>
      </c>
      <c r="AP38" s="53"/>
      <c r="AQ38" s="53"/>
      <c r="AR38" s="53"/>
      <c r="AS38" s="53"/>
      <c r="AT38" s="53"/>
      <c r="AU38" s="54"/>
      <c r="AV38" s="52">
        <f>SUM(T38:AU38)</f>
        <v>83404</v>
      </c>
      <c r="AW38" s="53"/>
      <c r="AX38" s="53"/>
      <c r="AY38" s="53"/>
      <c r="AZ38" s="53"/>
      <c r="BA38" s="53"/>
      <c r="BB38" s="54"/>
    </row>
    <row r="39" spans="2:54" ht="13.5" customHeight="1" x14ac:dyDescent="0.15">
      <c r="E39" s="38"/>
      <c r="F39" s="39"/>
      <c r="G39" s="39"/>
      <c r="H39" s="39"/>
      <c r="I39" s="40"/>
      <c r="J39" s="41" t="s">
        <v>20</v>
      </c>
      <c r="K39" s="42"/>
      <c r="L39" s="42"/>
      <c r="M39" s="42"/>
      <c r="N39" s="42"/>
      <c r="O39" s="42"/>
      <c r="P39" s="42"/>
      <c r="Q39" s="42"/>
      <c r="R39" s="42"/>
      <c r="S39" s="43"/>
      <c r="T39" s="52">
        <v>27880</v>
      </c>
      <c r="U39" s="53"/>
      <c r="V39" s="53"/>
      <c r="W39" s="53"/>
      <c r="X39" s="53"/>
      <c r="Y39" s="53"/>
      <c r="Z39" s="54"/>
      <c r="AA39" s="52">
        <v>30000</v>
      </c>
      <c r="AB39" s="53"/>
      <c r="AC39" s="53"/>
      <c r="AD39" s="53"/>
      <c r="AE39" s="53"/>
      <c r="AF39" s="53"/>
      <c r="AG39" s="54"/>
      <c r="AH39" s="52">
        <v>0</v>
      </c>
      <c r="AI39" s="53"/>
      <c r="AJ39" s="53"/>
      <c r="AK39" s="53"/>
      <c r="AL39" s="53"/>
      <c r="AM39" s="53"/>
      <c r="AN39" s="54"/>
      <c r="AO39" s="52">
        <v>8451</v>
      </c>
      <c r="AP39" s="53"/>
      <c r="AQ39" s="53"/>
      <c r="AR39" s="53"/>
      <c r="AS39" s="53"/>
      <c r="AT39" s="53"/>
      <c r="AU39" s="54"/>
      <c r="AV39" s="52">
        <f t="shared" ref="AV39:AV41" si="1">SUM(T39:AU39)</f>
        <v>66331</v>
      </c>
      <c r="AW39" s="53"/>
      <c r="AX39" s="53"/>
      <c r="AY39" s="53"/>
      <c r="AZ39" s="53"/>
      <c r="BA39" s="53"/>
      <c r="BB39" s="54"/>
    </row>
    <row r="40" spans="2:54" ht="13.5" customHeight="1" x14ac:dyDescent="0.15">
      <c r="E40" s="35">
        <v>30</v>
      </c>
      <c r="F40" s="36"/>
      <c r="G40" s="36"/>
      <c r="H40" s="36"/>
      <c r="I40" s="37"/>
      <c r="J40" s="41" t="s">
        <v>19</v>
      </c>
      <c r="K40" s="42"/>
      <c r="L40" s="42"/>
      <c r="M40" s="42"/>
      <c r="N40" s="42"/>
      <c r="O40" s="42"/>
      <c r="P40" s="42"/>
      <c r="Q40" s="42"/>
      <c r="R40" s="42"/>
      <c r="S40" s="43"/>
      <c r="T40" s="52">
        <v>38002</v>
      </c>
      <c r="U40" s="53"/>
      <c r="V40" s="53"/>
      <c r="W40" s="53"/>
      <c r="X40" s="53"/>
      <c r="Y40" s="53"/>
      <c r="Z40" s="54"/>
      <c r="AA40" s="52">
        <v>41000</v>
      </c>
      <c r="AB40" s="53"/>
      <c r="AC40" s="53"/>
      <c r="AD40" s="53"/>
      <c r="AE40" s="53"/>
      <c r="AF40" s="53"/>
      <c r="AG40" s="54"/>
      <c r="AH40" s="52">
        <v>0</v>
      </c>
      <c r="AI40" s="53"/>
      <c r="AJ40" s="53"/>
      <c r="AK40" s="53"/>
      <c r="AL40" s="53"/>
      <c r="AM40" s="53"/>
      <c r="AN40" s="54"/>
      <c r="AO40" s="52">
        <v>9495</v>
      </c>
      <c r="AP40" s="53"/>
      <c r="AQ40" s="53"/>
      <c r="AR40" s="53"/>
      <c r="AS40" s="53"/>
      <c r="AT40" s="53"/>
      <c r="AU40" s="54"/>
      <c r="AV40" s="52">
        <f t="shared" si="1"/>
        <v>88497</v>
      </c>
      <c r="AW40" s="53"/>
      <c r="AX40" s="53"/>
      <c r="AY40" s="53"/>
      <c r="AZ40" s="53"/>
      <c r="BA40" s="53"/>
      <c r="BB40" s="54"/>
    </row>
    <row r="41" spans="2:54" ht="13.5" customHeight="1" x14ac:dyDescent="0.15">
      <c r="E41" s="44"/>
      <c r="F41" s="45"/>
      <c r="G41" s="45"/>
      <c r="H41" s="45"/>
      <c r="I41" s="46"/>
      <c r="J41" s="41" t="s">
        <v>20</v>
      </c>
      <c r="K41" s="42"/>
      <c r="L41" s="42"/>
      <c r="M41" s="42"/>
      <c r="N41" s="42"/>
      <c r="O41" s="42"/>
      <c r="P41" s="42"/>
      <c r="Q41" s="42"/>
      <c r="R41" s="42"/>
      <c r="S41" s="43"/>
      <c r="T41" s="52">
        <v>17657</v>
      </c>
      <c r="U41" s="53"/>
      <c r="V41" s="53"/>
      <c r="W41" s="53"/>
      <c r="X41" s="53"/>
      <c r="Y41" s="53"/>
      <c r="Z41" s="54"/>
      <c r="AA41" s="52">
        <v>19000</v>
      </c>
      <c r="AB41" s="53"/>
      <c r="AC41" s="53"/>
      <c r="AD41" s="53"/>
      <c r="AE41" s="53"/>
      <c r="AF41" s="53"/>
      <c r="AG41" s="54"/>
      <c r="AH41" s="52">
        <v>0</v>
      </c>
      <c r="AI41" s="53"/>
      <c r="AJ41" s="53"/>
      <c r="AK41" s="53"/>
      <c r="AL41" s="53"/>
      <c r="AM41" s="53"/>
      <c r="AN41" s="54"/>
      <c r="AO41" s="52">
        <v>6098</v>
      </c>
      <c r="AP41" s="53"/>
      <c r="AQ41" s="53"/>
      <c r="AR41" s="53"/>
      <c r="AS41" s="53"/>
      <c r="AT41" s="53"/>
      <c r="AU41" s="54"/>
      <c r="AV41" s="52">
        <f t="shared" si="1"/>
        <v>42755</v>
      </c>
      <c r="AW41" s="53"/>
      <c r="AX41" s="53"/>
      <c r="AY41" s="53"/>
      <c r="AZ41" s="53"/>
      <c r="BA41" s="53"/>
      <c r="BB41" s="54"/>
    </row>
    <row r="42" spans="2:54" ht="13.5" customHeight="1" x14ac:dyDescent="0.15">
      <c r="E42" s="56" t="s">
        <v>249</v>
      </c>
      <c r="F42" s="36"/>
      <c r="G42" s="36"/>
      <c r="H42" s="36"/>
      <c r="I42" s="37"/>
      <c r="J42" s="41" t="s">
        <v>19</v>
      </c>
      <c r="K42" s="42"/>
      <c r="L42" s="42"/>
      <c r="M42" s="42"/>
      <c r="N42" s="42"/>
      <c r="O42" s="42"/>
      <c r="P42" s="42"/>
      <c r="Q42" s="42"/>
      <c r="R42" s="42"/>
      <c r="S42" s="43"/>
      <c r="T42" s="52">
        <v>40905</v>
      </c>
      <c r="U42" s="53"/>
      <c r="V42" s="53"/>
      <c r="W42" s="53"/>
      <c r="X42" s="53"/>
      <c r="Y42" s="53"/>
      <c r="Z42" s="54"/>
      <c r="AA42" s="52">
        <v>44000</v>
      </c>
      <c r="AB42" s="53"/>
      <c r="AC42" s="53"/>
      <c r="AD42" s="53"/>
      <c r="AE42" s="53"/>
      <c r="AF42" s="53"/>
      <c r="AG42" s="54"/>
      <c r="AH42" s="52">
        <v>0</v>
      </c>
      <c r="AI42" s="53"/>
      <c r="AJ42" s="53"/>
      <c r="AK42" s="53"/>
      <c r="AL42" s="53"/>
      <c r="AM42" s="53"/>
      <c r="AN42" s="54"/>
      <c r="AO42" s="52">
        <v>49404</v>
      </c>
      <c r="AP42" s="53"/>
      <c r="AQ42" s="53"/>
      <c r="AR42" s="53"/>
      <c r="AS42" s="53"/>
      <c r="AT42" s="53"/>
      <c r="AU42" s="54"/>
      <c r="AV42" s="52">
        <v>134309</v>
      </c>
      <c r="AW42" s="53"/>
      <c r="AX42" s="53"/>
      <c r="AY42" s="53"/>
      <c r="AZ42" s="53"/>
      <c r="BA42" s="53"/>
      <c r="BB42" s="54"/>
    </row>
    <row r="43" spans="2:54" ht="13.5" customHeight="1" x14ac:dyDescent="0.15">
      <c r="E43" s="44"/>
      <c r="F43" s="45"/>
      <c r="G43" s="45"/>
      <c r="H43" s="45"/>
      <c r="I43" s="46"/>
      <c r="J43" s="41" t="s">
        <v>20</v>
      </c>
      <c r="K43" s="42"/>
      <c r="L43" s="42"/>
      <c r="M43" s="42"/>
      <c r="N43" s="42"/>
      <c r="O43" s="42"/>
      <c r="P43" s="42"/>
      <c r="Q43" s="42"/>
      <c r="R43" s="42"/>
      <c r="S43" s="43"/>
      <c r="T43" s="52">
        <v>19451</v>
      </c>
      <c r="U43" s="53"/>
      <c r="V43" s="53"/>
      <c r="W43" s="53"/>
      <c r="X43" s="53"/>
      <c r="Y43" s="53"/>
      <c r="Z43" s="54"/>
      <c r="AA43" s="52">
        <v>41000</v>
      </c>
      <c r="AB43" s="53"/>
      <c r="AC43" s="53"/>
      <c r="AD43" s="53"/>
      <c r="AE43" s="53"/>
      <c r="AF43" s="53"/>
      <c r="AG43" s="54"/>
      <c r="AH43" s="52">
        <v>0</v>
      </c>
      <c r="AI43" s="53"/>
      <c r="AJ43" s="53"/>
      <c r="AK43" s="53"/>
      <c r="AL43" s="53"/>
      <c r="AM43" s="53"/>
      <c r="AN43" s="54"/>
      <c r="AO43" s="52">
        <v>22938</v>
      </c>
      <c r="AP43" s="53"/>
      <c r="AQ43" s="53"/>
      <c r="AR43" s="53"/>
      <c r="AS43" s="53"/>
      <c r="AT43" s="53"/>
      <c r="AU43" s="54"/>
      <c r="AV43" s="52">
        <v>83389</v>
      </c>
      <c r="AW43" s="53"/>
      <c r="AX43" s="53"/>
      <c r="AY43" s="53"/>
      <c r="AZ43" s="53"/>
      <c r="BA43" s="53"/>
      <c r="BB43" s="54"/>
    </row>
    <row r="44" spans="2:54" ht="13.5" customHeight="1" x14ac:dyDescent="0.15">
      <c r="E44" s="38"/>
      <c r="F44" s="39"/>
      <c r="G44" s="39"/>
      <c r="H44" s="39"/>
      <c r="I44" s="40"/>
      <c r="J44" s="41" t="s">
        <v>24</v>
      </c>
      <c r="K44" s="42"/>
      <c r="L44" s="42"/>
      <c r="M44" s="42"/>
      <c r="N44" s="42"/>
      <c r="O44" s="42"/>
      <c r="P44" s="42"/>
      <c r="Q44" s="42"/>
      <c r="R44" s="42"/>
      <c r="S44" s="43"/>
      <c r="T44" s="52">
        <v>21341</v>
      </c>
      <c r="U44" s="53"/>
      <c r="V44" s="53"/>
      <c r="W44" s="53"/>
      <c r="X44" s="53"/>
      <c r="Y44" s="53"/>
      <c r="Z44" s="54"/>
      <c r="AA44" s="52">
        <v>3000</v>
      </c>
      <c r="AB44" s="53"/>
      <c r="AC44" s="53"/>
      <c r="AD44" s="53"/>
      <c r="AE44" s="53"/>
      <c r="AF44" s="53"/>
      <c r="AG44" s="54"/>
      <c r="AH44" s="52">
        <v>0</v>
      </c>
      <c r="AI44" s="53"/>
      <c r="AJ44" s="53"/>
      <c r="AK44" s="53"/>
      <c r="AL44" s="53"/>
      <c r="AM44" s="53"/>
      <c r="AN44" s="54"/>
      <c r="AO44" s="52">
        <v>25717</v>
      </c>
      <c r="AP44" s="53"/>
      <c r="AQ44" s="53"/>
      <c r="AR44" s="53"/>
      <c r="AS44" s="53"/>
      <c r="AT44" s="53"/>
      <c r="AU44" s="54"/>
      <c r="AV44" s="52">
        <v>50058</v>
      </c>
      <c r="AW44" s="53"/>
      <c r="AX44" s="53"/>
      <c r="AY44" s="53"/>
      <c r="AZ44" s="53"/>
      <c r="BA44" s="53"/>
      <c r="BB44" s="54"/>
    </row>
    <row r="45" spans="2:54" ht="13.5" customHeight="1" x14ac:dyDescent="0.15">
      <c r="E45" s="36"/>
      <c r="F45" s="36"/>
      <c r="G45" s="55" t="s">
        <v>79</v>
      </c>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row>
    <row r="46" spans="2:54" ht="13.5" customHeight="1" x14ac:dyDescent="0.15">
      <c r="E46" s="10"/>
      <c r="F46" s="10"/>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8" spans="2:54" ht="13.5" customHeight="1" x14ac:dyDescent="0.15">
      <c r="B48" s="49" t="s">
        <v>183</v>
      </c>
      <c r="C48" s="50"/>
      <c r="D48" s="50" t="s">
        <v>111</v>
      </c>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row>
    <row r="49" spans="4:54" ht="13.5" customHeight="1" x14ac:dyDescent="0.15">
      <c r="D49" s="33" t="s">
        <v>305</v>
      </c>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row>
    <row r="50" spans="4:54" ht="13.5" customHeight="1" x14ac:dyDescent="0.15">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row>
    <row r="51" spans="4:54" ht="13.5" customHeight="1" x14ac:dyDescent="0.15">
      <c r="AV51" s="34" t="s">
        <v>21</v>
      </c>
      <c r="AW51" s="34"/>
      <c r="AX51" s="34"/>
      <c r="AY51" s="34"/>
      <c r="AZ51" s="34"/>
      <c r="BA51" s="34"/>
      <c r="BB51" s="34"/>
    </row>
    <row r="52" spans="4:54" ht="13.5" customHeight="1" x14ac:dyDescent="0.15">
      <c r="E52" s="35" t="s">
        <v>12</v>
      </c>
      <c r="F52" s="36"/>
      <c r="G52" s="36"/>
      <c r="H52" s="36"/>
      <c r="I52" s="37"/>
      <c r="J52" s="35"/>
      <c r="K52" s="36"/>
      <c r="L52" s="36"/>
      <c r="M52" s="36"/>
      <c r="N52" s="36"/>
      <c r="O52" s="36"/>
      <c r="P52" s="36"/>
      <c r="Q52" s="36"/>
      <c r="R52" s="36"/>
      <c r="S52" s="37"/>
      <c r="T52" s="41" t="s">
        <v>18</v>
      </c>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3"/>
      <c r="AV52" s="35" t="s">
        <v>17</v>
      </c>
      <c r="AW52" s="36"/>
      <c r="AX52" s="36"/>
      <c r="AY52" s="36"/>
      <c r="AZ52" s="36"/>
      <c r="BA52" s="36"/>
      <c r="BB52" s="37"/>
    </row>
    <row r="53" spans="4:54" ht="13.5" customHeight="1" x14ac:dyDescent="0.15">
      <c r="E53" s="38"/>
      <c r="F53" s="39"/>
      <c r="G53" s="39"/>
      <c r="H53" s="39"/>
      <c r="I53" s="40"/>
      <c r="J53" s="38"/>
      <c r="K53" s="39"/>
      <c r="L53" s="39"/>
      <c r="M53" s="39"/>
      <c r="N53" s="39"/>
      <c r="O53" s="39"/>
      <c r="P53" s="39"/>
      <c r="Q53" s="39"/>
      <c r="R53" s="39"/>
      <c r="S53" s="40"/>
      <c r="T53" s="41" t="s">
        <v>13</v>
      </c>
      <c r="U53" s="42"/>
      <c r="V53" s="42"/>
      <c r="W53" s="42"/>
      <c r="X53" s="42"/>
      <c r="Y53" s="42"/>
      <c r="Z53" s="43"/>
      <c r="AA53" s="51" t="s">
        <v>14</v>
      </c>
      <c r="AB53" s="51"/>
      <c r="AC53" s="51"/>
      <c r="AD53" s="51"/>
      <c r="AE53" s="51"/>
      <c r="AF53" s="51"/>
      <c r="AG53" s="51"/>
      <c r="AH53" s="51" t="s">
        <v>15</v>
      </c>
      <c r="AI53" s="51"/>
      <c r="AJ53" s="51"/>
      <c r="AK53" s="51"/>
      <c r="AL53" s="51"/>
      <c r="AM53" s="51"/>
      <c r="AN53" s="51"/>
      <c r="AO53" s="51" t="s">
        <v>16</v>
      </c>
      <c r="AP53" s="51"/>
      <c r="AQ53" s="51"/>
      <c r="AR53" s="51"/>
      <c r="AS53" s="51"/>
      <c r="AT53" s="51"/>
      <c r="AU53" s="51"/>
      <c r="AV53" s="38"/>
      <c r="AW53" s="39"/>
      <c r="AX53" s="39"/>
      <c r="AY53" s="39"/>
      <c r="AZ53" s="39"/>
      <c r="BA53" s="39"/>
      <c r="BB53" s="40"/>
    </row>
    <row r="54" spans="4:54" ht="13.5" customHeight="1" x14ac:dyDescent="0.15">
      <c r="E54" s="51">
        <v>29</v>
      </c>
      <c r="F54" s="51"/>
      <c r="G54" s="51"/>
      <c r="H54" s="51"/>
      <c r="I54" s="51"/>
      <c r="J54" s="51" t="s">
        <v>19</v>
      </c>
      <c r="K54" s="51"/>
      <c r="L54" s="51"/>
      <c r="M54" s="51"/>
      <c r="N54" s="51"/>
      <c r="O54" s="51"/>
      <c r="P54" s="51"/>
      <c r="Q54" s="51"/>
      <c r="R54" s="51"/>
      <c r="S54" s="51"/>
      <c r="T54" s="57">
        <v>0</v>
      </c>
      <c r="U54" s="57"/>
      <c r="V54" s="57"/>
      <c r="W54" s="57"/>
      <c r="X54" s="57"/>
      <c r="Y54" s="57"/>
      <c r="Z54" s="57"/>
      <c r="AA54" s="57">
        <v>0</v>
      </c>
      <c r="AB54" s="57"/>
      <c r="AC54" s="57"/>
      <c r="AD54" s="57"/>
      <c r="AE54" s="57"/>
      <c r="AF54" s="57"/>
      <c r="AG54" s="57"/>
      <c r="AH54" s="52">
        <v>6167</v>
      </c>
      <c r="AI54" s="53"/>
      <c r="AJ54" s="53"/>
      <c r="AK54" s="53"/>
      <c r="AL54" s="53"/>
      <c r="AM54" s="53"/>
      <c r="AN54" s="54"/>
      <c r="AO54" s="52">
        <v>209984</v>
      </c>
      <c r="AP54" s="53"/>
      <c r="AQ54" s="53"/>
      <c r="AR54" s="53"/>
      <c r="AS54" s="53"/>
      <c r="AT54" s="53"/>
      <c r="AU54" s="54"/>
      <c r="AV54" s="52">
        <f>SUM(T54:AU54)</f>
        <v>216151</v>
      </c>
      <c r="AW54" s="53"/>
      <c r="AX54" s="53"/>
      <c r="AY54" s="53"/>
      <c r="AZ54" s="53"/>
      <c r="BA54" s="53"/>
      <c r="BB54" s="54"/>
    </row>
    <row r="55" spans="4:54" ht="13.5" customHeight="1" x14ac:dyDescent="0.15">
      <c r="E55" s="51"/>
      <c r="F55" s="51"/>
      <c r="G55" s="51"/>
      <c r="H55" s="51"/>
      <c r="I55" s="51"/>
      <c r="J55" s="51" t="s">
        <v>20</v>
      </c>
      <c r="K55" s="51"/>
      <c r="L55" s="51"/>
      <c r="M55" s="51"/>
      <c r="N55" s="51"/>
      <c r="O55" s="51"/>
      <c r="P55" s="51"/>
      <c r="Q55" s="51"/>
      <c r="R55" s="51"/>
      <c r="S55" s="51"/>
      <c r="T55" s="57">
        <v>0</v>
      </c>
      <c r="U55" s="57"/>
      <c r="V55" s="57"/>
      <c r="W55" s="57"/>
      <c r="X55" s="57"/>
      <c r="Y55" s="57"/>
      <c r="Z55" s="57"/>
      <c r="AA55" s="57">
        <v>0</v>
      </c>
      <c r="AB55" s="57"/>
      <c r="AC55" s="57"/>
      <c r="AD55" s="57"/>
      <c r="AE55" s="57"/>
      <c r="AF55" s="57"/>
      <c r="AG55" s="57"/>
      <c r="AH55" s="52">
        <v>6167</v>
      </c>
      <c r="AI55" s="53"/>
      <c r="AJ55" s="53"/>
      <c r="AK55" s="53"/>
      <c r="AL55" s="53"/>
      <c r="AM55" s="53"/>
      <c r="AN55" s="54"/>
      <c r="AO55" s="52">
        <v>210228</v>
      </c>
      <c r="AP55" s="53"/>
      <c r="AQ55" s="53"/>
      <c r="AR55" s="53"/>
      <c r="AS55" s="53"/>
      <c r="AT55" s="53"/>
      <c r="AU55" s="54"/>
      <c r="AV55" s="52">
        <f t="shared" ref="AV55:AV57" si="2">SUM(T55:AU55)</f>
        <v>216395</v>
      </c>
      <c r="AW55" s="53"/>
      <c r="AX55" s="53"/>
      <c r="AY55" s="53"/>
      <c r="AZ55" s="53"/>
      <c r="BA55" s="53"/>
      <c r="BB55" s="54"/>
    </row>
    <row r="56" spans="4:54" ht="13.5" customHeight="1" x14ac:dyDescent="0.15">
      <c r="E56" s="51">
        <v>30</v>
      </c>
      <c r="F56" s="51"/>
      <c r="G56" s="51"/>
      <c r="H56" s="51"/>
      <c r="I56" s="51"/>
      <c r="J56" s="51" t="s">
        <v>19</v>
      </c>
      <c r="K56" s="51"/>
      <c r="L56" s="51"/>
      <c r="M56" s="51"/>
      <c r="N56" s="51"/>
      <c r="O56" s="51"/>
      <c r="P56" s="51"/>
      <c r="Q56" s="51"/>
      <c r="R56" s="51"/>
      <c r="S56" s="51"/>
      <c r="T56" s="57">
        <v>0</v>
      </c>
      <c r="U56" s="57"/>
      <c r="V56" s="57"/>
      <c r="W56" s="57"/>
      <c r="X56" s="57"/>
      <c r="Y56" s="57"/>
      <c r="Z56" s="57"/>
      <c r="AA56" s="57">
        <v>0</v>
      </c>
      <c r="AB56" s="57"/>
      <c r="AC56" s="57"/>
      <c r="AD56" s="57"/>
      <c r="AE56" s="57"/>
      <c r="AF56" s="57"/>
      <c r="AG56" s="57"/>
      <c r="AH56" s="52">
        <v>5910</v>
      </c>
      <c r="AI56" s="53"/>
      <c r="AJ56" s="53"/>
      <c r="AK56" s="53"/>
      <c r="AL56" s="53"/>
      <c r="AM56" s="53"/>
      <c r="AN56" s="54"/>
      <c r="AO56" s="52">
        <v>210969</v>
      </c>
      <c r="AP56" s="53"/>
      <c r="AQ56" s="53"/>
      <c r="AR56" s="53"/>
      <c r="AS56" s="53"/>
      <c r="AT56" s="53"/>
      <c r="AU56" s="54"/>
      <c r="AV56" s="52">
        <f t="shared" si="2"/>
        <v>216879</v>
      </c>
      <c r="AW56" s="53"/>
      <c r="AX56" s="53"/>
      <c r="AY56" s="53"/>
      <c r="AZ56" s="53"/>
      <c r="BA56" s="53"/>
      <c r="BB56" s="54"/>
    </row>
    <row r="57" spans="4:54" ht="13.5" customHeight="1" x14ac:dyDescent="0.15">
      <c r="E57" s="51"/>
      <c r="F57" s="51"/>
      <c r="G57" s="51"/>
      <c r="H57" s="51"/>
      <c r="I57" s="51"/>
      <c r="J57" s="51" t="s">
        <v>20</v>
      </c>
      <c r="K57" s="51"/>
      <c r="L57" s="51"/>
      <c r="M57" s="51"/>
      <c r="N57" s="51"/>
      <c r="O57" s="51"/>
      <c r="P57" s="51"/>
      <c r="Q57" s="51"/>
      <c r="R57" s="51"/>
      <c r="S57" s="51"/>
      <c r="T57" s="57">
        <v>0</v>
      </c>
      <c r="U57" s="57"/>
      <c r="V57" s="57"/>
      <c r="W57" s="57"/>
      <c r="X57" s="57"/>
      <c r="Y57" s="57"/>
      <c r="Z57" s="57"/>
      <c r="AA57" s="57">
        <v>0</v>
      </c>
      <c r="AB57" s="57"/>
      <c r="AC57" s="57"/>
      <c r="AD57" s="57"/>
      <c r="AE57" s="57"/>
      <c r="AF57" s="57"/>
      <c r="AG57" s="57"/>
      <c r="AH57" s="52">
        <v>5910</v>
      </c>
      <c r="AI57" s="53"/>
      <c r="AJ57" s="53"/>
      <c r="AK57" s="53"/>
      <c r="AL57" s="53"/>
      <c r="AM57" s="53"/>
      <c r="AN57" s="54"/>
      <c r="AO57" s="52">
        <v>210133</v>
      </c>
      <c r="AP57" s="53"/>
      <c r="AQ57" s="53"/>
      <c r="AR57" s="53"/>
      <c r="AS57" s="53"/>
      <c r="AT57" s="53"/>
      <c r="AU57" s="54"/>
      <c r="AV57" s="52">
        <f t="shared" si="2"/>
        <v>216043</v>
      </c>
      <c r="AW57" s="53"/>
      <c r="AX57" s="53"/>
      <c r="AY57" s="53"/>
      <c r="AZ57" s="53"/>
      <c r="BA57" s="53"/>
      <c r="BB57" s="54"/>
    </row>
    <row r="58" spans="4:54" ht="13.5" customHeight="1" x14ac:dyDescent="0.15">
      <c r="E58" s="56" t="s">
        <v>249</v>
      </c>
      <c r="F58" s="36"/>
      <c r="G58" s="36"/>
      <c r="H58" s="36"/>
      <c r="I58" s="37"/>
      <c r="J58" s="51" t="s">
        <v>19</v>
      </c>
      <c r="K58" s="51"/>
      <c r="L58" s="51"/>
      <c r="M58" s="51"/>
      <c r="N58" s="51"/>
      <c r="O58" s="51"/>
      <c r="P58" s="51"/>
      <c r="Q58" s="51"/>
      <c r="R58" s="51"/>
      <c r="S58" s="51"/>
      <c r="T58" s="57">
        <v>0</v>
      </c>
      <c r="U58" s="57"/>
      <c r="V58" s="57"/>
      <c r="W58" s="57"/>
      <c r="X58" s="57"/>
      <c r="Y58" s="57"/>
      <c r="Z58" s="57"/>
      <c r="AA58" s="57">
        <v>0</v>
      </c>
      <c r="AB58" s="57"/>
      <c r="AC58" s="57"/>
      <c r="AD58" s="57"/>
      <c r="AE58" s="57"/>
      <c r="AF58" s="57"/>
      <c r="AG58" s="57"/>
      <c r="AH58" s="52">
        <v>5932</v>
      </c>
      <c r="AI58" s="53"/>
      <c r="AJ58" s="53"/>
      <c r="AK58" s="53"/>
      <c r="AL58" s="53"/>
      <c r="AM58" s="53"/>
      <c r="AN58" s="54"/>
      <c r="AO58" s="52">
        <v>212888</v>
      </c>
      <c r="AP58" s="53"/>
      <c r="AQ58" s="53"/>
      <c r="AR58" s="53"/>
      <c r="AS58" s="53"/>
      <c r="AT58" s="53"/>
      <c r="AU58" s="54"/>
      <c r="AV58" s="52">
        <f>SUM(T58:AU58)</f>
        <v>218820</v>
      </c>
      <c r="AW58" s="53"/>
      <c r="AX58" s="53"/>
      <c r="AY58" s="53"/>
      <c r="AZ58" s="53"/>
      <c r="BA58" s="53"/>
      <c r="BB58" s="54"/>
    </row>
    <row r="59" spans="4:54" ht="13.5" customHeight="1" x14ac:dyDescent="0.15">
      <c r="E59" s="38"/>
      <c r="F59" s="39"/>
      <c r="G59" s="39"/>
      <c r="H59" s="39"/>
      <c r="I59" s="40"/>
      <c r="J59" s="51" t="s">
        <v>112</v>
      </c>
      <c r="K59" s="51"/>
      <c r="L59" s="51"/>
      <c r="M59" s="51"/>
      <c r="N59" s="51"/>
      <c r="O59" s="51"/>
      <c r="P59" s="51"/>
      <c r="Q59" s="51"/>
      <c r="R59" s="51"/>
      <c r="S59" s="51"/>
      <c r="T59" s="57">
        <v>0</v>
      </c>
      <c r="U59" s="57"/>
      <c r="V59" s="57"/>
      <c r="W59" s="57"/>
      <c r="X59" s="57"/>
      <c r="Y59" s="57"/>
      <c r="Z59" s="57"/>
      <c r="AA59" s="57">
        <v>0</v>
      </c>
      <c r="AB59" s="57"/>
      <c r="AC59" s="57"/>
      <c r="AD59" s="57"/>
      <c r="AE59" s="57"/>
      <c r="AF59" s="57"/>
      <c r="AG59" s="57"/>
      <c r="AH59" s="52">
        <v>5581</v>
      </c>
      <c r="AI59" s="53"/>
      <c r="AJ59" s="53"/>
      <c r="AK59" s="53"/>
      <c r="AL59" s="53"/>
      <c r="AM59" s="53"/>
      <c r="AN59" s="54"/>
      <c r="AO59" s="52">
        <v>213212</v>
      </c>
      <c r="AP59" s="53"/>
      <c r="AQ59" s="53"/>
      <c r="AR59" s="53"/>
      <c r="AS59" s="53"/>
      <c r="AT59" s="53"/>
      <c r="AU59" s="54"/>
      <c r="AV59" s="52">
        <f>SUM(T59:AU59)</f>
        <v>218793</v>
      </c>
      <c r="AW59" s="53"/>
      <c r="AX59" s="53"/>
      <c r="AY59" s="53"/>
      <c r="AZ59" s="53"/>
      <c r="BA59" s="53"/>
      <c r="BB59" s="54"/>
    </row>
    <row r="60" spans="4:54" ht="13.5" customHeight="1" x14ac:dyDescent="0.15">
      <c r="E60" s="45"/>
      <c r="F60" s="45"/>
      <c r="G60" s="58" t="s">
        <v>108</v>
      </c>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row>
    <row r="61" spans="4:54" ht="13.5" customHeight="1" x14ac:dyDescent="0.15">
      <c r="E61" s="10"/>
      <c r="F61" s="10"/>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4:54" ht="13.5" customHeight="1" x14ac:dyDescent="0.15">
      <c r="E62" s="59" t="s">
        <v>25</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4:54" ht="13.5" customHeight="1" x14ac:dyDescent="0.15">
      <c r="E63" s="41" t="s">
        <v>43</v>
      </c>
      <c r="F63" s="42"/>
      <c r="G63" s="42"/>
      <c r="H63" s="42"/>
      <c r="I63" s="42"/>
      <c r="J63" s="42"/>
      <c r="K63" s="42"/>
      <c r="L63" s="42"/>
      <c r="M63" s="42"/>
      <c r="N63" s="42"/>
      <c r="O63" s="42"/>
      <c r="P63" s="42"/>
      <c r="Q63" s="42"/>
      <c r="R63" s="42"/>
      <c r="S63" s="42"/>
      <c r="T63" s="42"/>
      <c r="U63" s="42"/>
      <c r="V63" s="42"/>
      <c r="W63" s="43"/>
      <c r="X63" s="41" t="s">
        <v>44</v>
      </c>
      <c r="Y63" s="42"/>
      <c r="Z63" s="42"/>
      <c r="AA63" s="42"/>
      <c r="AB63" s="42"/>
      <c r="AC63" s="42"/>
      <c r="AD63" s="42"/>
      <c r="AE63" s="42"/>
      <c r="AF63" s="42"/>
      <c r="AG63" s="42"/>
      <c r="AH63" s="42"/>
      <c r="AI63" s="42"/>
      <c r="AJ63" s="42"/>
      <c r="AK63" s="42"/>
      <c r="AL63" s="42"/>
      <c r="AM63" s="42"/>
      <c r="AN63" s="42"/>
      <c r="AO63" s="42"/>
      <c r="AP63" s="43"/>
      <c r="AQ63" s="51" t="s">
        <v>45</v>
      </c>
      <c r="AR63" s="51"/>
      <c r="AS63" s="51"/>
      <c r="AT63" s="51"/>
      <c r="AU63" s="51"/>
      <c r="AV63" s="51"/>
      <c r="AW63" s="51"/>
      <c r="AX63" s="51"/>
      <c r="AY63" s="51"/>
      <c r="AZ63" s="51"/>
      <c r="BA63" s="51"/>
      <c r="BB63" s="51"/>
    </row>
    <row r="64" spans="4:54" ht="13.5" customHeight="1" x14ac:dyDescent="0.15">
      <c r="E64" s="41"/>
      <c r="F64" s="42"/>
      <c r="G64" s="60" t="s">
        <v>26</v>
      </c>
      <c r="H64" s="60"/>
      <c r="I64" s="60"/>
      <c r="J64" s="60"/>
      <c r="K64" s="60"/>
      <c r="L64" s="60"/>
      <c r="M64" s="60"/>
      <c r="N64" s="60"/>
      <c r="O64" s="60"/>
      <c r="P64" s="60"/>
      <c r="Q64" s="60"/>
      <c r="R64" s="60"/>
      <c r="S64" s="60"/>
      <c r="T64" s="60"/>
      <c r="U64" s="60"/>
      <c r="V64" s="42"/>
      <c r="W64" s="43"/>
      <c r="X64" s="41"/>
      <c r="Y64" s="42"/>
      <c r="Z64" s="60" t="s">
        <v>27</v>
      </c>
      <c r="AA64" s="60"/>
      <c r="AB64" s="60"/>
      <c r="AC64" s="60"/>
      <c r="AD64" s="60"/>
      <c r="AE64" s="60"/>
      <c r="AF64" s="60"/>
      <c r="AG64" s="60"/>
      <c r="AH64" s="60"/>
      <c r="AI64" s="60"/>
      <c r="AJ64" s="60"/>
      <c r="AK64" s="60"/>
      <c r="AL64" s="60"/>
      <c r="AM64" s="60"/>
      <c r="AN64" s="60"/>
      <c r="AO64" s="42"/>
      <c r="AP64" s="43"/>
      <c r="AQ64" s="51">
        <v>105</v>
      </c>
      <c r="AR64" s="51"/>
      <c r="AS64" s="51"/>
      <c r="AT64" s="51"/>
      <c r="AU64" s="51"/>
      <c r="AV64" s="51"/>
      <c r="AW64" s="51"/>
      <c r="AX64" s="51"/>
      <c r="AY64" s="51"/>
      <c r="AZ64" s="51"/>
      <c r="BA64" s="51"/>
      <c r="BB64" s="51"/>
    </row>
    <row r="65" spans="5:54" ht="13.5" customHeight="1" x14ac:dyDescent="0.15">
      <c r="E65" s="41"/>
      <c r="F65" s="42"/>
      <c r="G65" s="60" t="s">
        <v>28</v>
      </c>
      <c r="H65" s="60"/>
      <c r="I65" s="60"/>
      <c r="J65" s="60"/>
      <c r="K65" s="60"/>
      <c r="L65" s="60"/>
      <c r="M65" s="60"/>
      <c r="N65" s="60"/>
      <c r="O65" s="60"/>
      <c r="P65" s="60"/>
      <c r="Q65" s="60"/>
      <c r="R65" s="60"/>
      <c r="S65" s="60"/>
      <c r="T65" s="60"/>
      <c r="U65" s="60"/>
      <c r="V65" s="42"/>
      <c r="W65" s="43"/>
      <c r="X65" s="41"/>
      <c r="Y65" s="42"/>
      <c r="Z65" s="60" t="s">
        <v>29</v>
      </c>
      <c r="AA65" s="60"/>
      <c r="AB65" s="60"/>
      <c r="AC65" s="60"/>
      <c r="AD65" s="60"/>
      <c r="AE65" s="60"/>
      <c r="AF65" s="60"/>
      <c r="AG65" s="60"/>
      <c r="AH65" s="60"/>
      <c r="AI65" s="60"/>
      <c r="AJ65" s="60"/>
      <c r="AK65" s="60"/>
      <c r="AL65" s="60"/>
      <c r="AM65" s="60"/>
      <c r="AN65" s="60"/>
      <c r="AO65" s="42"/>
      <c r="AP65" s="43"/>
      <c r="AQ65" s="51">
        <v>105</v>
      </c>
      <c r="AR65" s="51"/>
      <c r="AS65" s="51"/>
      <c r="AT65" s="51"/>
      <c r="AU65" s="51"/>
      <c r="AV65" s="51"/>
      <c r="AW65" s="51"/>
      <c r="AX65" s="51"/>
      <c r="AY65" s="51"/>
      <c r="AZ65" s="51"/>
      <c r="BA65" s="51"/>
      <c r="BB65" s="51"/>
    </row>
    <row r="66" spans="5:54" ht="13.5" customHeight="1" x14ac:dyDescent="0.15">
      <c r="E66" s="41"/>
      <c r="F66" s="42"/>
      <c r="G66" s="60" t="s">
        <v>115</v>
      </c>
      <c r="H66" s="60"/>
      <c r="I66" s="60"/>
      <c r="J66" s="60"/>
      <c r="K66" s="60"/>
      <c r="L66" s="60"/>
      <c r="M66" s="60"/>
      <c r="N66" s="60"/>
      <c r="O66" s="60"/>
      <c r="P66" s="60"/>
      <c r="Q66" s="60"/>
      <c r="R66" s="60"/>
      <c r="S66" s="60"/>
      <c r="T66" s="60"/>
      <c r="U66" s="60"/>
      <c r="V66" s="42"/>
      <c r="W66" s="43"/>
      <c r="X66" s="41"/>
      <c r="Y66" s="42"/>
      <c r="Z66" s="60" t="s">
        <v>30</v>
      </c>
      <c r="AA66" s="60"/>
      <c r="AB66" s="60"/>
      <c r="AC66" s="60"/>
      <c r="AD66" s="60"/>
      <c r="AE66" s="60"/>
      <c r="AF66" s="60"/>
      <c r="AG66" s="60"/>
      <c r="AH66" s="60"/>
      <c r="AI66" s="60"/>
      <c r="AJ66" s="60"/>
      <c r="AK66" s="60"/>
      <c r="AL66" s="60"/>
      <c r="AM66" s="60"/>
      <c r="AN66" s="60"/>
      <c r="AO66" s="42"/>
      <c r="AP66" s="43"/>
      <c r="AQ66" s="51">
        <v>49</v>
      </c>
      <c r="AR66" s="51"/>
      <c r="AS66" s="51"/>
      <c r="AT66" s="51"/>
      <c r="AU66" s="51"/>
      <c r="AV66" s="51"/>
      <c r="AW66" s="51"/>
      <c r="AX66" s="51"/>
      <c r="AY66" s="51"/>
      <c r="AZ66" s="51"/>
      <c r="BA66" s="51"/>
      <c r="BB66" s="51"/>
    </row>
    <row r="67" spans="5:54" ht="13.5" customHeight="1" x14ac:dyDescent="0.15">
      <c r="E67" s="41"/>
      <c r="F67" s="42"/>
      <c r="G67" s="60" t="s">
        <v>31</v>
      </c>
      <c r="H67" s="60"/>
      <c r="I67" s="60"/>
      <c r="J67" s="60"/>
      <c r="K67" s="60"/>
      <c r="L67" s="60"/>
      <c r="M67" s="60"/>
      <c r="N67" s="60"/>
      <c r="O67" s="60"/>
      <c r="P67" s="60"/>
      <c r="Q67" s="60"/>
      <c r="R67" s="60"/>
      <c r="S67" s="60"/>
      <c r="T67" s="60"/>
      <c r="U67" s="60"/>
      <c r="V67" s="42"/>
      <c r="W67" s="43"/>
      <c r="X67" s="41"/>
      <c r="Y67" s="42"/>
      <c r="Z67" s="60" t="s">
        <v>32</v>
      </c>
      <c r="AA67" s="60"/>
      <c r="AB67" s="60"/>
      <c r="AC67" s="60"/>
      <c r="AD67" s="60"/>
      <c r="AE67" s="60"/>
      <c r="AF67" s="60"/>
      <c r="AG67" s="60"/>
      <c r="AH67" s="60"/>
      <c r="AI67" s="60"/>
      <c r="AJ67" s="60"/>
      <c r="AK67" s="60"/>
      <c r="AL67" s="60"/>
      <c r="AM67" s="60"/>
      <c r="AN67" s="60"/>
      <c r="AO67" s="42"/>
      <c r="AP67" s="43"/>
      <c r="AQ67" s="51">
        <v>58</v>
      </c>
      <c r="AR67" s="51"/>
      <c r="AS67" s="51"/>
      <c r="AT67" s="51"/>
      <c r="AU67" s="51"/>
      <c r="AV67" s="51"/>
      <c r="AW67" s="51"/>
      <c r="AX67" s="51"/>
      <c r="AY67" s="51"/>
      <c r="AZ67" s="51"/>
      <c r="BA67" s="51"/>
      <c r="BB67" s="51"/>
    </row>
    <row r="68" spans="5:54" ht="13.5" customHeight="1" x14ac:dyDescent="0.15">
      <c r="E68" s="41"/>
      <c r="F68" s="42"/>
      <c r="G68" s="60" t="s">
        <v>33</v>
      </c>
      <c r="H68" s="60"/>
      <c r="I68" s="60"/>
      <c r="J68" s="60"/>
      <c r="K68" s="60"/>
      <c r="L68" s="60"/>
      <c r="M68" s="60"/>
      <c r="N68" s="60"/>
      <c r="O68" s="60"/>
      <c r="P68" s="60"/>
      <c r="Q68" s="60"/>
      <c r="R68" s="60"/>
      <c r="S68" s="60"/>
      <c r="T68" s="60"/>
      <c r="U68" s="60"/>
      <c r="V68" s="42"/>
      <c r="W68" s="43"/>
      <c r="X68" s="41"/>
      <c r="Y68" s="42"/>
      <c r="Z68" s="60" t="s">
        <v>34</v>
      </c>
      <c r="AA68" s="60"/>
      <c r="AB68" s="60"/>
      <c r="AC68" s="60"/>
      <c r="AD68" s="60"/>
      <c r="AE68" s="60"/>
      <c r="AF68" s="60"/>
      <c r="AG68" s="60"/>
      <c r="AH68" s="60"/>
      <c r="AI68" s="60"/>
      <c r="AJ68" s="60"/>
      <c r="AK68" s="60"/>
      <c r="AL68" s="60"/>
      <c r="AM68" s="60"/>
      <c r="AN68" s="60"/>
      <c r="AO68" s="42"/>
      <c r="AP68" s="43"/>
      <c r="AQ68" s="51">
        <v>62</v>
      </c>
      <c r="AR68" s="51"/>
      <c r="AS68" s="51"/>
      <c r="AT68" s="51"/>
      <c r="AU68" s="51"/>
      <c r="AV68" s="51"/>
      <c r="AW68" s="51"/>
      <c r="AX68" s="51"/>
      <c r="AY68" s="51"/>
      <c r="AZ68" s="51"/>
      <c r="BA68" s="51"/>
      <c r="BB68" s="51"/>
    </row>
    <row r="69" spans="5:54" ht="13.5" customHeight="1" x14ac:dyDescent="0.15">
      <c r="E69" s="41"/>
      <c r="F69" s="42"/>
      <c r="G69" s="60" t="s">
        <v>35</v>
      </c>
      <c r="H69" s="60"/>
      <c r="I69" s="60"/>
      <c r="J69" s="60"/>
      <c r="K69" s="60"/>
      <c r="L69" s="60"/>
      <c r="M69" s="60"/>
      <c r="N69" s="60"/>
      <c r="O69" s="60"/>
      <c r="P69" s="60"/>
      <c r="Q69" s="60"/>
      <c r="R69" s="60"/>
      <c r="S69" s="60"/>
      <c r="T69" s="60"/>
      <c r="U69" s="60"/>
      <c r="V69" s="42"/>
      <c r="W69" s="43"/>
      <c r="X69" s="41"/>
      <c r="Y69" s="42"/>
      <c r="Z69" s="60" t="s">
        <v>36</v>
      </c>
      <c r="AA69" s="60"/>
      <c r="AB69" s="60"/>
      <c r="AC69" s="60"/>
      <c r="AD69" s="60"/>
      <c r="AE69" s="60"/>
      <c r="AF69" s="60"/>
      <c r="AG69" s="60"/>
      <c r="AH69" s="60"/>
      <c r="AI69" s="60"/>
      <c r="AJ69" s="60"/>
      <c r="AK69" s="60"/>
      <c r="AL69" s="60"/>
      <c r="AM69" s="60"/>
      <c r="AN69" s="60"/>
      <c r="AO69" s="42"/>
      <c r="AP69" s="43"/>
      <c r="AQ69" s="51">
        <v>204</v>
      </c>
      <c r="AR69" s="51"/>
      <c r="AS69" s="51"/>
      <c r="AT69" s="51"/>
      <c r="AU69" s="51"/>
      <c r="AV69" s="51"/>
      <c r="AW69" s="51"/>
      <c r="AX69" s="51"/>
      <c r="AY69" s="51"/>
      <c r="AZ69" s="51"/>
      <c r="BA69" s="51"/>
      <c r="BB69" s="51"/>
    </row>
    <row r="70" spans="5:54" ht="13.5" customHeight="1" x14ac:dyDescent="0.15">
      <c r="E70" s="41"/>
      <c r="F70" s="42"/>
      <c r="G70" s="60" t="s">
        <v>37</v>
      </c>
      <c r="H70" s="60"/>
      <c r="I70" s="60"/>
      <c r="J70" s="60"/>
      <c r="K70" s="60"/>
      <c r="L70" s="60"/>
      <c r="M70" s="60"/>
      <c r="N70" s="60"/>
      <c r="O70" s="60"/>
      <c r="P70" s="60"/>
      <c r="Q70" s="60"/>
      <c r="R70" s="60"/>
      <c r="S70" s="60"/>
      <c r="T70" s="60"/>
      <c r="U70" s="60"/>
      <c r="V70" s="42"/>
      <c r="W70" s="43"/>
      <c r="X70" s="41"/>
      <c r="Y70" s="42"/>
      <c r="Z70" s="60" t="s">
        <v>38</v>
      </c>
      <c r="AA70" s="60"/>
      <c r="AB70" s="60"/>
      <c r="AC70" s="60"/>
      <c r="AD70" s="60"/>
      <c r="AE70" s="60"/>
      <c r="AF70" s="60"/>
      <c r="AG70" s="60"/>
      <c r="AH70" s="60"/>
      <c r="AI70" s="60"/>
      <c r="AJ70" s="60"/>
      <c r="AK70" s="60"/>
      <c r="AL70" s="60"/>
      <c r="AM70" s="60"/>
      <c r="AN70" s="60"/>
      <c r="AO70" s="42"/>
      <c r="AP70" s="43"/>
      <c r="AQ70" s="51">
        <v>17</v>
      </c>
      <c r="AR70" s="51"/>
      <c r="AS70" s="51"/>
      <c r="AT70" s="51"/>
      <c r="AU70" s="51"/>
      <c r="AV70" s="51"/>
      <c r="AW70" s="51"/>
      <c r="AX70" s="51"/>
      <c r="AY70" s="51"/>
      <c r="AZ70" s="51"/>
      <c r="BA70" s="51"/>
      <c r="BB70" s="51"/>
    </row>
    <row r="71" spans="5:54" ht="13.5" customHeight="1" x14ac:dyDescent="0.15">
      <c r="E71" s="41"/>
      <c r="F71" s="42"/>
      <c r="G71" s="60" t="s">
        <v>39</v>
      </c>
      <c r="H71" s="60"/>
      <c r="I71" s="60"/>
      <c r="J71" s="60"/>
      <c r="K71" s="60"/>
      <c r="L71" s="60"/>
      <c r="M71" s="60"/>
      <c r="N71" s="60"/>
      <c r="O71" s="60"/>
      <c r="P71" s="60"/>
      <c r="Q71" s="60"/>
      <c r="R71" s="60"/>
      <c r="S71" s="60"/>
      <c r="T71" s="60"/>
      <c r="U71" s="60"/>
      <c r="V71" s="42"/>
      <c r="W71" s="43"/>
      <c r="X71" s="41"/>
      <c r="Y71" s="42"/>
      <c r="Z71" s="60" t="s">
        <v>40</v>
      </c>
      <c r="AA71" s="60"/>
      <c r="AB71" s="60"/>
      <c r="AC71" s="60"/>
      <c r="AD71" s="60"/>
      <c r="AE71" s="60"/>
      <c r="AF71" s="60"/>
      <c r="AG71" s="60"/>
      <c r="AH71" s="60"/>
      <c r="AI71" s="60"/>
      <c r="AJ71" s="60"/>
      <c r="AK71" s="60"/>
      <c r="AL71" s="60"/>
      <c r="AM71" s="60"/>
      <c r="AN71" s="60"/>
      <c r="AO71" s="42"/>
      <c r="AP71" s="43"/>
      <c r="AQ71" s="51">
        <v>13</v>
      </c>
      <c r="AR71" s="51"/>
      <c r="AS71" s="51"/>
      <c r="AT71" s="51"/>
      <c r="AU71" s="51"/>
      <c r="AV71" s="51"/>
      <c r="AW71" s="51"/>
      <c r="AX71" s="51"/>
      <c r="AY71" s="51"/>
      <c r="AZ71" s="51"/>
      <c r="BA71" s="51"/>
      <c r="BB71" s="51"/>
    </row>
    <row r="72" spans="5:54" ht="13.5" customHeight="1" x14ac:dyDescent="0.15">
      <c r="E72" s="41"/>
      <c r="F72" s="42"/>
      <c r="G72" s="60" t="s">
        <v>41</v>
      </c>
      <c r="H72" s="60"/>
      <c r="I72" s="60"/>
      <c r="J72" s="60"/>
      <c r="K72" s="60"/>
      <c r="L72" s="60"/>
      <c r="M72" s="60"/>
      <c r="N72" s="60"/>
      <c r="O72" s="60"/>
      <c r="P72" s="60"/>
      <c r="Q72" s="60"/>
      <c r="R72" s="60"/>
      <c r="S72" s="60"/>
      <c r="T72" s="60"/>
      <c r="U72" s="60"/>
      <c r="V72" s="42"/>
      <c r="W72" s="43"/>
      <c r="X72" s="41"/>
      <c r="Y72" s="42"/>
      <c r="Z72" s="60" t="s">
        <v>42</v>
      </c>
      <c r="AA72" s="60"/>
      <c r="AB72" s="60"/>
      <c r="AC72" s="60"/>
      <c r="AD72" s="60"/>
      <c r="AE72" s="60"/>
      <c r="AF72" s="60"/>
      <c r="AG72" s="60"/>
      <c r="AH72" s="60"/>
      <c r="AI72" s="60"/>
      <c r="AJ72" s="60"/>
      <c r="AK72" s="60"/>
      <c r="AL72" s="60"/>
      <c r="AM72" s="60"/>
      <c r="AN72" s="60"/>
      <c r="AO72" s="42"/>
      <c r="AP72" s="43"/>
      <c r="AQ72" s="51">
        <v>4</v>
      </c>
      <c r="AR72" s="51"/>
      <c r="AS72" s="51"/>
      <c r="AT72" s="51"/>
      <c r="AU72" s="51"/>
      <c r="AV72" s="51"/>
      <c r="AW72" s="51"/>
      <c r="AX72" s="51"/>
      <c r="AY72" s="51"/>
      <c r="AZ72" s="51"/>
      <c r="BA72" s="51"/>
      <c r="BB72" s="51"/>
    </row>
    <row r="73" spans="5:54" ht="13.5" customHeight="1" x14ac:dyDescent="0.15">
      <c r="E73" s="10"/>
      <c r="F73" s="10"/>
      <c r="G73" s="18"/>
      <c r="H73" s="18"/>
      <c r="I73" s="18"/>
      <c r="J73" s="18"/>
      <c r="K73" s="18"/>
      <c r="L73" s="18"/>
      <c r="M73" s="18"/>
      <c r="N73" s="18"/>
      <c r="O73" s="18"/>
      <c r="P73" s="18"/>
      <c r="Q73" s="18"/>
      <c r="R73" s="18"/>
      <c r="S73" s="18"/>
      <c r="T73" s="18"/>
      <c r="U73" s="18"/>
      <c r="V73" s="10"/>
      <c r="W73" s="10"/>
      <c r="X73" s="10"/>
      <c r="Y73" s="10"/>
      <c r="Z73" s="18"/>
      <c r="AA73" s="18"/>
      <c r="AB73" s="18"/>
      <c r="AC73" s="18"/>
      <c r="AD73" s="18"/>
      <c r="AE73" s="18"/>
      <c r="AF73" s="18"/>
      <c r="AG73" s="18"/>
      <c r="AH73" s="18"/>
      <c r="AI73" s="18"/>
      <c r="AJ73" s="18"/>
      <c r="AK73" s="18"/>
      <c r="AL73" s="18"/>
      <c r="AM73" s="18"/>
      <c r="AN73" s="18"/>
      <c r="AO73" s="10"/>
      <c r="AP73" s="10"/>
      <c r="AQ73" s="10"/>
      <c r="AR73" s="10"/>
      <c r="AS73" s="10"/>
      <c r="AT73" s="10"/>
      <c r="AU73" s="10"/>
      <c r="AV73" s="10"/>
      <c r="AW73" s="10"/>
      <c r="AX73" s="10"/>
      <c r="AY73" s="10"/>
      <c r="AZ73" s="10"/>
      <c r="BA73" s="10"/>
      <c r="BB73" s="10"/>
    </row>
    <row r="74" spans="5:54" ht="13.5" customHeight="1" x14ac:dyDescent="0.15">
      <c r="E74" s="10"/>
      <c r="F74" s="10"/>
      <c r="G74" s="18"/>
      <c r="H74" s="18"/>
      <c r="I74" s="18"/>
      <c r="J74" s="18"/>
      <c r="K74" s="18"/>
      <c r="L74" s="18"/>
      <c r="M74" s="18"/>
      <c r="N74" s="18"/>
      <c r="O74" s="18"/>
      <c r="P74" s="18"/>
      <c r="Q74" s="18"/>
      <c r="R74" s="18"/>
      <c r="S74" s="18"/>
      <c r="T74" s="18"/>
      <c r="U74" s="18"/>
      <c r="V74" s="10"/>
      <c r="W74" s="10"/>
      <c r="X74" s="10"/>
      <c r="Y74" s="10"/>
      <c r="Z74" s="18"/>
      <c r="AA74" s="18"/>
      <c r="AB74" s="18"/>
      <c r="AC74" s="18"/>
      <c r="AD74" s="18"/>
      <c r="AE74" s="18"/>
      <c r="AF74" s="18"/>
      <c r="AG74" s="18"/>
      <c r="AH74" s="18"/>
      <c r="AI74" s="18"/>
      <c r="AJ74" s="18"/>
      <c r="AK74" s="18"/>
      <c r="AL74" s="18"/>
      <c r="AM74" s="18"/>
      <c r="AN74" s="18"/>
      <c r="AO74" s="10"/>
      <c r="AP74" s="10"/>
      <c r="AQ74" s="10"/>
      <c r="AR74" s="10"/>
      <c r="AS74" s="10"/>
      <c r="AT74" s="10"/>
      <c r="AU74" s="10"/>
      <c r="AV74" s="10"/>
      <c r="AW74" s="10"/>
      <c r="AX74" s="10"/>
      <c r="AY74" s="10"/>
      <c r="AZ74" s="10"/>
      <c r="BA74" s="10"/>
      <c r="BB74" s="10"/>
    </row>
    <row r="75" spans="5:54" ht="13.5" customHeight="1" x14ac:dyDescent="0.15">
      <c r="E75" s="10"/>
      <c r="F75" s="10"/>
      <c r="G75" s="18"/>
      <c r="H75" s="18"/>
      <c r="I75" s="18"/>
      <c r="J75" s="18"/>
      <c r="K75" s="18"/>
      <c r="L75" s="18"/>
      <c r="M75" s="18"/>
      <c r="N75" s="18"/>
      <c r="O75" s="18"/>
      <c r="P75" s="18"/>
      <c r="Q75" s="18"/>
      <c r="R75" s="18"/>
      <c r="S75" s="18"/>
      <c r="T75" s="18"/>
      <c r="U75" s="18"/>
      <c r="V75" s="10"/>
      <c r="W75" s="10"/>
      <c r="X75" s="10"/>
      <c r="Y75" s="10"/>
      <c r="Z75" s="18"/>
      <c r="AA75" s="18"/>
      <c r="AB75" s="18"/>
      <c r="AC75" s="18"/>
      <c r="AD75" s="18"/>
      <c r="AE75" s="18"/>
      <c r="AF75" s="18"/>
      <c r="AG75" s="18"/>
      <c r="AH75" s="18"/>
      <c r="AI75" s="18"/>
      <c r="AJ75" s="18"/>
      <c r="AK75" s="18"/>
      <c r="AL75" s="18"/>
      <c r="AM75" s="18"/>
      <c r="AN75" s="18"/>
      <c r="AO75" s="10"/>
      <c r="AP75" s="10"/>
      <c r="AQ75" s="10"/>
      <c r="AR75" s="10"/>
      <c r="AS75" s="10"/>
      <c r="AT75" s="10"/>
      <c r="AU75" s="10"/>
      <c r="AV75" s="10"/>
      <c r="AW75" s="10"/>
      <c r="AX75" s="10"/>
      <c r="AY75" s="10"/>
      <c r="AZ75" s="10"/>
      <c r="BA75" s="10"/>
      <c r="BB75" s="10"/>
    </row>
  </sheetData>
  <mergeCells count="240">
    <mergeCell ref="E71:F71"/>
    <mergeCell ref="G71:U71"/>
    <mergeCell ref="V71:W71"/>
    <mergeCell ref="X71:Y71"/>
    <mergeCell ref="Z71:AN71"/>
    <mergeCell ref="AO71:AP71"/>
    <mergeCell ref="AQ71:BB71"/>
    <mergeCell ref="E72:F72"/>
    <mergeCell ref="G72:U72"/>
    <mergeCell ref="V72:W72"/>
    <mergeCell ref="X72:Y72"/>
    <mergeCell ref="Z72:AN72"/>
    <mergeCell ref="AO72:AP72"/>
    <mergeCell ref="AQ72:BB72"/>
    <mergeCell ref="E69:F69"/>
    <mergeCell ref="G69:U69"/>
    <mergeCell ref="V69:W69"/>
    <mergeCell ref="X69:Y69"/>
    <mergeCell ref="Z69:AN69"/>
    <mergeCell ref="AO69:AP69"/>
    <mergeCell ref="AQ69:BB69"/>
    <mergeCell ref="E70:F70"/>
    <mergeCell ref="G70:U70"/>
    <mergeCell ref="V70:W70"/>
    <mergeCell ref="X70:Y70"/>
    <mergeCell ref="Z70:AN70"/>
    <mergeCell ref="AO70:AP70"/>
    <mergeCell ref="AQ70:BB70"/>
    <mergeCell ref="E67:F67"/>
    <mergeCell ref="G67:U67"/>
    <mergeCell ref="V67:W67"/>
    <mergeCell ref="X67:Y67"/>
    <mergeCell ref="Z67:AN67"/>
    <mergeCell ref="AO67:AP67"/>
    <mergeCell ref="AQ67:BB67"/>
    <mergeCell ref="E68:F68"/>
    <mergeCell ref="G68:U68"/>
    <mergeCell ref="V68:W68"/>
    <mergeCell ref="X68:Y68"/>
    <mergeCell ref="Z68:AN68"/>
    <mergeCell ref="AO68:AP68"/>
    <mergeCell ref="AQ68:BB68"/>
    <mergeCell ref="E65:F65"/>
    <mergeCell ref="G65:U65"/>
    <mergeCell ref="V65:W65"/>
    <mergeCell ref="X65:Y65"/>
    <mergeCell ref="Z65:AN65"/>
    <mergeCell ref="AO65:AP65"/>
    <mergeCell ref="AQ65:BB65"/>
    <mergeCell ref="E66:F66"/>
    <mergeCell ref="G66:U66"/>
    <mergeCell ref="V66:W66"/>
    <mergeCell ref="X66:Y66"/>
    <mergeCell ref="Z66:AN66"/>
    <mergeCell ref="AO66:AP66"/>
    <mergeCell ref="AQ66:BB66"/>
    <mergeCell ref="AQ63:BB63"/>
    <mergeCell ref="E60:F60"/>
    <mergeCell ref="G60:BB60"/>
    <mergeCell ref="E62:BB62"/>
    <mergeCell ref="E63:W63"/>
    <mergeCell ref="X63:AP63"/>
    <mergeCell ref="E64:F64"/>
    <mergeCell ref="G64:U64"/>
    <mergeCell ref="V64:W64"/>
    <mergeCell ref="X64:Y64"/>
    <mergeCell ref="Z64:AN64"/>
    <mergeCell ref="AO64:AP64"/>
    <mergeCell ref="AQ64:BB64"/>
    <mergeCell ref="J58:S58"/>
    <mergeCell ref="T58:Z58"/>
    <mergeCell ref="AA58:AG58"/>
    <mergeCell ref="AH58:AN58"/>
    <mergeCell ref="AO58:AU58"/>
    <mergeCell ref="AV58:BB58"/>
    <mergeCell ref="E58:I59"/>
    <mergeCell ref="J59:S59"/>
    <mergeCell ref="T59:Z59"/>
    <mergeCell ref="AA59:AG59"/>
    <mergeCell ref="AH59:AN59"/>
    <mergeCell ref="AO59:AU59"/>
    <mergeCell ref="AV59:BB59"/>
    <mergeCell ref="J56:S56"/>
    <mergeCell ref="T56:Z56"/>
    <mergeCell ref="AA56:AG56"/>
    <mergeCell ref="AH56:AN56"/>
    <mergeCell ref="AO56:AU56"/>
    <mergeCell ref="AV56:BB56"/>
    <mergeCell ref="E56:I57"/>
    <mergeCell ref="J57:S57"/>
    <mergeCell ref="T57:Z57"/>
    <mergeCell ref="AA57:AG57"/>
    <mergeCell ref="AH57:AN57"/>
    <mergeCell ref="AO57:AU57"/>
    <mergeCell ref="AV57:BB57"/>
    <mergeCell ref="J54:S54"/>
    <mergeCell ref="T54:Z54"/>
    <mergeCell ref="AA54:AG54"/>
    <mergeCell ref="AH54:AN54"/>
    <mergeCell ref="AO54:AU54"/>
    <mergeCell ref="AV54:BB54"/>
    <mergeCell ref="E54:I55"/>
    <mergeCell ref="J55:S55"/>
    <mergeCell ref="T55:Z55"/>
    <mergeCell ref="AA55:AG55"/>
    <mergeCell ref="AH55:AN55"/>
    <mergeCell ref="AO55:AU55"/>
    <mergeCell ref="AV55:BB55"/>
    <mergeCell ref="B48:C48"/>
    <mergeCell ref="D48:BB48"/>
    <mergeCell ref="D49:BB50"/>
    <mergeCell ref="AV51:BB51"/>
    <mergeCell ref="E52:I53"/>
    <mergeCell ref="J52:S53"/>
    <mergeCell ref="T52:AU52"/>
    <mergeCell ref="AV52:BB53"/>
    <mergeCell ref="T53:Z53"/>
    <mergeCell ref="AA53:AG53"/>
    <mergeCell ref="AH53:AN53"/>
    <mergeCell ref="AO53:AU53"/>
    <mergeCell ref="E42:I44"/>
    <mergeCell ref="J44:S44"/>
    <mergeCell ref="T44:Z44"/>
    <mergeCell ref="AA44:AG44"/>
    <mergeCell ref="AH44:AN44"/>
    <mergeCell ref="AO44:AU44"/>
    <mergeCell ref="AV44:BB44"/>
    <mergeCell ref="E45:F45"/>
    <mergeCell ref="G45:BB45"/>
    <mergeCell ref="J42:S42"/>
    <mergeCell ref="T42:Z42"/>
    <mergeCell ref="AA42:AG42"/>
    <mergeCell ref="AH42:AN42"/>
    <mergeCell ref="AO42:AU42"/>
    <mergeCell ref="AV42:BB42"/>
    <mergeCell ref="J43:S43"/>
    <mergeCell ref="T43:Z43"/>
    <mergeCell ref="AA43:AG43"/>
    <mergeCell ref="AH43:AN43"/>
    <mergeCell ref="AO43:AU43"/>
    <mergeCell ref="AV43:BB43"/>
    <mergeCell ref="J40:S40"/>
    <mergeCell ref="T40:Z40"/>
    <mergeCell ref="AA40:AG40"/>
    <mergeCell ref="AH40:AN40"/>
    <mergeCell ref="AO40:AU40"/>
    <mergeCell ref="AV40:BB40"/>
    <mergeCell ref="J41:S41"/>
    <mergeCell ref="T41:Z41"/>
    <mergeCell ref="AA41:AG41"/>
    <mergeCell ref="AH41:AN41"/>
    <mergeCell ref="AO41:AU41"/>
    <mergeCell ref="AV41:BB41"/>
    <mergeCell ref="J38:S38"/>
    <mergeCell ref="T38:Z38"/>
    <mergeCell ref="AA38:AG38"/>
    <mergeCell ref="AH38:AN38"/>
    <mergeCell ref="AO38:AU38"/>
    <mergeCell ref="AV38:BB38"/>
    <mergeCell ref="E38:I39"/>
    <mergeCell ref="J39:S39"/>
    <mergeCell ref="T39:Z39"/>
    <mergeCell ref="AA39:AG39"/>
    <mergeCell ref="AH39:AN39"/>
    <mergeCell ref="AO39:AU39"/>
    <mergeCell ref="AV39:BB39"/>
    <mergeCell ref="B32:C32"/>
    <mergeCell ref="D32:BB32"/>
    <mergeCell ref="D33:BB34"/>
    <mergeCell ref="AV35:BB35"/>
    <mergeCell ref="E36:I37"/>
    <mergeCell ref="J36:S37"/>
    <mergeCell ref="T36:AU36"/>
    <mergeCell ref="AV36:BB37"/>
    <mergeCell ref="T37:Z37"/>
    <mergeCell ref="AA37:AG37"/>
    <mergeCell ref="AH37:AN37"/>
    <mergeCell ref="AO37:AU37"/>
    <mergeCell ref="E29:F29"/>
    <mergeCell ref="G29:BB29"/>
    <mergeCell ref="J27:S27"/>
    <mergeCell ref="T27:Z27"/>
    <mergeCell ref="AA27:AG27"/>
    <mergeCell ref="AH27:AN27"/>
    <mergeCell ref="AO27:AU27"/>
    <mergeCell ref="AV27:BB27"/>
    <mergeCell ref="E27:I28"/>
    <mergeCell ref="J28:S28"/>
    <mergeCell ref="T28:Z28"/>
    <mergeCell ref="AA28:AG28"/>
    <mergeCell ref="AH28:AN28"/>
    <mergeCell ref="AO28:AU28"/>
    <mergeCell ref="AV28:BB28"/>
    <mergeCell ref="J25:S25"/>
    <mergeCell ref="T25:Z25"/>
    <mergeCell ref="AA25:AG25"/>
    <mergeCell ref="AH25:AN25"/>
    <mergeCell ref="AO25:AU25"/>
    <mergeCell ref="AV25:BB25"/>
    <mergeCell ref="E25:I26"/>
    <mergeCell ref="J26:S26"/>
    <mergeCell ref="T26:Z26"/>
    <mergeCell ref="AA26:AG26"/>
    <mergeCell ref="AH26:AN26"/>
    <mergeCell ref="AO26:AU26"/>
    <mergeCell ref="AV26:BB26"/>
    <mergeCell ref="AH23:AN23"/>
    <mergeCell ref="AO23:AU23"/>
    <mergeCell ref="AV23:BB23"/>
    <mergeCell ref="E23:I24"/>
    <mergeCell ref="J24:S24"/>
    <mergeCell ref="T24:Z24"/>
    <mergeCell ref="AA24:AG24"/>
    <mergeCell ref="AH24:AN24"/>
    <mergeCell ref="AO24:AU24"/>
    <mergeCell ref="AV24:BB24"/>
    <mergeCell ref="D18:BB19"/>
    <mergeCell ref="AV20:BB20"/>
    <mergeCell ref="E21:I22"/>
    <mergeCell ref="J21:S22"/>
    <mergeCell ref="T21:AU21"/>
    <mergeCell ref="E40:I41"/>
    <mergeCell ref="B1:BB2"/>
    <mergeCell ref="B4:BB5"/>
    <mergeCell ref="D8:BB9"/>
    <mergeCell ref="D13:BB14"/>
    <mergeCell ref="B7:C7"/>
    <mergeCell ref="D7:BB7"/>
    <mergeCell ref="B12:C12"/>
    <mergeCell ref="D12:BB12"/>
    <mergeCell ref="B17:C17"/>
    <mergeCell ref="D17:BB17"/>
    <mergeCell ref="AV21:BB22"/>
    <mergeCell ref="T22:Z22"/>
    <mergeCell ref="AA22:AG22"/>
    <mergeCell ref="AH22:AN22"/>
    <mergeCell ref="AO22:AU22"/>
    <mergeCell ref="J23:S23"/>
    <mergeCell ref="T23:Z23"/>
    <mergeCell ref="AA23:AG23"/>
  </mergeCells>
  <phoneticPr fontId="2"/>
  <printOptions horizontalCentered="1"/>
  <pageMargins left="0.78740157480314965" right="0.78740157480314965" top="0.78740157480314965" bottom="0.78740157480314965" header="0" footer="0"/>
  <pageSetup paperSize="9" orientation="portrait" r:id="rId1"/>
  <headerFooter>
    <oddFooter>&amp;C&amp;"ＭＳ 明朝,標準"-&amp;P+62-</oddFooter>
  </headerFooter>
  <rowBreaks count="1" manualBreakCount="1">
    <brk id="46" min="1"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223"/>
  <sheetViews>
    <sheetView topLeftCell="A4" zoomScaleNormal="100" zoomScaleSheetLayoutView="100" workbookViewId="0">
      <selection activeCell="U56" sqref="U56"/>
    </sheetView>
  </sheetViews>
  <sheetFormatPr defaultColWidth="1.625" defaultRowHeight="13.5" customHeight="1" x14ac:dyDescent="0.15"/>
  <cols>
    <col min="1" max="1" width="1.625" style="2"/>
    <col min="2" max="2" width="1.625" style="2" customWidth="1"/>
    <col min="3" max="16384" width="1.625" style="2"/>
  </cols>
  <sheetData>
    <row r="1" spans="2:54" ht="13.5" customHeight="1" x14ac:dyDescent="0.15">
      <c r="B1" s="48" t="s">
        <v>180</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row>
    <row r="2" spans="2:54" ht="13.5" customHeight="1" x14ac:dyDescent="0.15">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row>
    <row r="3" spans="2:54" ht="13.5" customHeigh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2:54" ht="13.5" customHeight="1" x14ac:dyDescent="0.15">
      <c r="B4" s="49" t="s">
        <v>190</v>
      </c>
      <c r="C4" s="50"/>
      <c r="D4" s="50" t="s">
        <v>191</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row>
    <row r="5" spans="2:54" ht="13.5" customHeight="1" x14ac:dyDescent="0.15">
      <c r="D5" s="33" t="s">
        <v>121</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row>
    <row r="6" spans="2:54" ht="13.5" customHeight="1" x14ac:dyDescent="0.15">
      <c r="B6" s="11"/>
      <c r="C6" s="1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row>
    <row r="7" spans="2:54" ht="13.5" customHeight="1" x14ac:dyDescent="0.15">
      <c r="B7" s="11"/>
      <c r="C7" s="1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row>
    <row r="8" spans="2:54" ht="13.5" customHeight="1" x14ac:dyDescent="0.15">
      <c r="B8" s="11"/>
      <c r="C8" s="12"/>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row>
    <row r="9" spans="2:54" ht="13.5" customHeight="1" x14ac:dyDescent="0.15">
      <c r="B9" s="11"/>
      <c r="C9" s="12"/>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row>
    <row r="10" spans="2:54" ht="13.5" customHeight="1" x14ac:dyDescent="0.15">
      <c r="B10" s="49" t="s">
        <v>6</v>
      </c>
      <c r="C10" s="50"/>
      <c r="D10" s="33" t="s">
        <v>126</v>
      </c>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row>
    <row r="11" spans="2:54" ht="13.5" customHeight="1" x14ac:dyDescent="0.15">
      <c r="D11" s="61" t="s">
        <v>306</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row>
    <row r="12" spans="2:54" ht="13.5" customHeight="1" x14ac:dyDescent="0.15">
      <c r="B12" s="11"/>
      <c r="C12" s="12"/>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row>
    <row r="13" spans="2:54" ht="13.5" customHeight="1" x14ac:dyDescent="0.15">
      <c r="B13" s="11"/>
      <c r="C13" s="12"/>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row>
    <row r="14" spans="2:54" ht="13.5" customHeight="1" x14ac:dyDescent="0.15">
      <c r="B14" s="25"/>
      <c r="C14" s="26"/>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row>
    <row r="15" spans="2:54" ht="13.5" customHeight="1" x14ac:dyDescent="0.15">
      <c r="B15" s="25"/>
      <c r="C15" s="26"/>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row>
    <row r="16" spans="2:54" ht="13.5" customHeight="1" x14ac:dyDescent="0.15">
      <c r="AV16" s="34" t="s">
        <v>21</v>
      </c>
      <c r="AW16" s="34"/>
      <c r="AX16" s="34"/>
      <c r="AY16" s="34"/>
      <c r="AZ16" s="34"/>
      <c r="BA16" s="34"/>
      <c r="BB16" s="34"/>
    </row>
    <row r="17" spans="2:54" ht="13.5" customHeight="1" x14ac:dyDescent="0.15">
      <c r="E17" s="35" t="s">
        <v>12</v>
      </c>
      <c r="F17" s="36"/>
      <c r="G17" s="36"/>
      <c r="H17" s="36"/>
      <c r="I17" s="37"/>
      <c r="J17" s="35"/>
      <c r="K17" s="36"/>
      <c r="L17" s="36"/>
      <c r="M17" s="36"/>
      <c r="N17" s="36"/>
      <c r="O17" s="36"/>
      <c r="P17" s="36"/>
      <c r="Q17" s="36"/>
      <c r="R17" s="36"/>
      <c r="S17" s="37"/>
      <c r="T17" s="41" t="s">
        <v>18</v>
      </c>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3"/>
      <c r="AV17" s="35" t="s">
        <v>17</v>
      </c>
      <c r="AW17" s="36"/>
      <c r="AX17" s="36"/>
      <c r="AY17" s="36"/>
      <c r="AZ17" s="36"/>
      <c r="BA17" s="36"/>
      <c r="BB17" s="37"/>
    </row>
    <row r="18" spans="2:54" ht="13.5" customHeight="1" x14ac:dyDescent="0.15">
      <c r="E18" s="38"/>
      <c r="F18" s="39"/>
      <c r="G18" s="39"/>
      <c r="H18" s="39"/>
      <c r="I18" s="40"/>
      <c r="J18" s="38"/>
      <c r="K18" s="39"/>
      <c r="L18" s="39"/>
      <c r="M18" s="39"/>
      <c r="N18" s="39"/>
      <c r="O18" s="39"/>
      <c r="P18" s="39"/>
      <c r="Q18" s="39"/>
      <c r="R18" s="39"/>
      <c r="S18" s="40"/>
      <c r="T18" s="51" t="s">
        <v>13</v>
      </c>
      <c r="U18" s="51"/>
      <c r="V18" s="51"/>
      <c r="W18" s="51"/>
      <c r="X18" s="51"/>
      <c r="Y18" s="51"/>
      <c r="Z18" s="51"/>
      <c r="AA18" s="51" t="s">
        <v>14</v>
      </c>
      <c r="AB18" s="51"/>
      <c r="AC18" s="51"/>
      <c r="AD18" s="51"/>
      <c r="AE18" s="51"/>
      <c r="AF18" s="51"/>
      <c r="AG18" s="51"/>
      <c r="AH18" s="51" t="s">
        <v>15</v>
      </c>
      <c r="AI18" s="51"/>
      <c r="AJ18" s="51"/>
      <c r="AK18" s="51"/>
      <c r="AL18" s="51"/>
      <c r="AM18" s="51"/>
      <c r="AN18" s="51"/>
      <c r="AO18" s="51" t="s">
        <v>16</v>
      </c>
      <c r="AP18" s="51"/>
      <c r="AQ18" s="51"/>
      <c r="AR18" s="51"/>
      <c r="AS18" s="51"/>
      <c r="AT18" s="51"/>
      <c r="AU18" s="51"/>
      <c r="AV18" s="38"/>
      <c r="AW18" s="39"/>
      <c r="AX18" s="39"/>
      <c r="AY18" s="39"/>
      <c r="AZ18" s="39"/>
      <c r="BA18" s="39"/>
      <c r="BB18" s="40"/>
    </row>
    <row r="19" spans="2:54" ht="13.5" customHeight="1" x14ac:dyDescent="0.15">
      <c r="E19" s="35">
        <v>29</v>
      </c>
      <c r="F19" s="36"/>
      <c r="G19" s="36"/>
      <c r="H19" s="36"/>
      <c r="I19" s="37"/>
      <c r="J19" s="41" t="s">
        <v>19</v>
      </c>
      <c r="K19" s="42"/>
      <c r="L19" s="42"/>
      <c r="M19" s="42"/>
      <c r="N19" s="42"/>
      <c r="O19" s="42"/>
      <c r="P19" s="42"/>
      <c r="Q19" s="42"/>
      <c r="R19" s="42"/>
      <c r="S19" s="43"/>
      <c r="T19" s="52">
        <v>0</v>
      </c>
      <c r="U19" s="53"/>
      <c r="V19" s="53"/>
      <c r="W19" s="53"/>
      <c r="X19" s="53"/>
      <c r="Y19" s="53"/>
      <c r="Z19" s="54"/>
      <c r="AA19" s="52">
        <v>0</v>
      </c>
      <c r="AB19" s="53"/>
      <c r="AC19" s="53"/>
      <c r="AD19" s="53"/>
      <c r="AE19" s="53"/>
      <c r="AF19" s="53"/>
      <c r="AG19" s="54"/>
      <c r="AH19" s="52">
        <v>76000</v>
      </c>
      <c r="AI19" s="53"/>
      <c r="AJ19" s="53"/>
      <c r="AK19" s="53"/>
      <c r="AL19" s="53"/>
      <c r="AM19" s="53"/>
      <c r="AN19" s="54"/>
      <c r="AO19" s="52">
        <v>0</v>
      </c>
      <c r="AP19" s="53"/>
      <c r="AQ19" s="53"/>
      <c r="AR19" s="53"/>
      <c r="AS19" s="53"/>
      <c r="AT19" s="53"/>
      <c r="AU19" s="54"/>
      <c r="AV19" s="52">
        <f t="shared" ref="AV19:AV24" si="0">SUM(T19:AU19)</f>
        <v>76000</v>
      </c>
      <c r="AW19" s="53"/>
      <c r="AX19" s="53"/>
      <c r="AY19" s="53"/>
      <c r="AZ19" s="53"/>
      <c r="BA19" s="53"/>
      <c r="BB19" s="54"/>
    </row>
    <row r="20" spans="2:54" ht="13.5" customHeight="1" x14ac:dyDescent="0.15">
      <c r="E20" s="38"/>
      <c r="F20" s="39"/>
      <c r="G20" s="39"/>
      <c r="H20" s="39"/>
      <c r="I20" s="40"/>
      <c r="J20" s="41" t="s">
        <v>20</v>
      </c>
      <c r="K20" s="42"/>
      <c r="L20" s="42"/>
      <c r="M20" s="42"/>
      <c r="N20" s="42"/>
      <c r="O20" s="42"/>
      <c r="P20" s="42"/>
      <c r="Q20" s="42"/>
      <c r="R20" s="42"/>
      <c r="S20" s="43"/>
      <c r="T20" s="52">
        <v>0</v>
      </c>
      <c r="U20" s="53"/>
      <c r="V20" s="53"/>
      <c r="W20" s="53"/>
      <c r="X20" s="53"/>
      <c r="Y20" s="53"/>
      <c r="Z20" s="54"/>
      <c r="AA20" s="52">
        <v>0</v>
      </c>
      <c r="AB20" s="53"/>
      <c r="AC20" s="53"/>
      <c r="AD20" s="53"/>
      <c r="AE20" s="53"/>
      <c r="AF20" s="53"/>
      <c r="AG20" s="54"/>
      <c r="AH20" s="52">
        <v>20000</v>
      </c>
      <c r="AI20" s="53"/>
      <c r="AJ20" s="53"/>
      <c r="AK20" s="53"/>
      <c r="AL20" s="53"/>
      <c r="AM20" s="53"/>
      <c r="AN20" s="54"/>
      <c r="AO20" s="52">
        <v>0</v>
      </c>
      <c r="AP20" s="53"/>
      <c r="AQ20" s="53"/>
      <c r="AR20" s="53"/>
      <c r="AS20" s="53"/>
      <c r="AT20" s="53"/>
      <c r="AU20" s="54"/>
      <c r="AV20" s="52">
        <f t="shared" si="0"/>
        <v>20000</v>
      </c>
      <c r="AW20" s="53"/>
      <c r="AX20" s="53"/>
      <c r="AY20" s="53"/>
      <c r="AZ20" s="53"/>
      <c r="BA20" s="53"/>
      <c r="BB20" s="54"/>
    </row>
    <row r="21" spans="2:54" ht="13.5" customHeight="1" x14ac:dyDescent="0.15">
      <c r="E21" s="51">
        <v>30</v>
      </c>
      <c r="F21" s="51"/>
      <c r="G21" s="51"/>
      <c r="H21" s="51"/>
      <c r="I21" s="51"/>
      <c r="J21" s="51" t="s">
        <v>19</v>
      </c>
      <c r="K21" s="51"/>
      <c r="L21" s="51"/>
      <c r="M21" s="51"/>
      <c r="N21" s="51"/>
      <c r="O21" s="51"/>
      <c r="P21" s="51"/>
      <c r="Q21" s="51"/>
      <c r="R21" s="51"/>
      <c r="S21" s="51"/>
      <c r="T21" s="57">
        <v>0</v>
      </c>
      <c r="U21" s="57"/>
      <c r="V21" s="57"/>
      <c r="W21" s="57"/>
      <c r="X21" s="57"/>
      <c r="Y21" s="57"/>
      <c r="Z21" s="57"/>
      <c r="AA21" s="57">
        <v>0</v>
      </c>
      <c r="AB21" s="57"/>
      <c r="AC21" s="57"/>
      <c r="AD21" s="57"/>
      <c r="AE21" s="57"/>
      <c r="AF21" s="57"/>
      <c r="AG21" s="57"/>
      <c r="AH21" s="57">
        <v>26000</v>
      </c>
      <c r="AI21" s="57"/>
      <c r="AJ21" s="57"/>
      <c r="AK21" s="57"/>
      <c r="AL21" s="57"/>
      <c r="AM21" s="57"/>
      <c r="AN21" s="57"/>
      <c r="AO21" s="57">
        <v>0</v>
      </c>
      <c r="AP21" s="57"/>
      <c r="AQ21" s="57"/>
      <c r="AR21" s="57"/>
      <c r="AS21" s="57"/>
      <c r="AT21" s="57"/>
      <c r="AU21" s="57"/>
      <c r="AV21" s="57">
        <f t="shared" si="0"/>
        <v>26000</v>
      </c>
      <c r="AW21" s="57"/>
      <c r="AX21" s="57"/>
      <c r="AY21" s="57"/>
      <c r="AZ21" s="57"/>
      <c r="BA21" s="57"/>
      <c r="BB21" s="57"/>
    </row>
    <row r="22" spans="2:54" ht="13.5" customHeight="1" x14ac:dyDescent="0.15">
      <c r="E22" s="51"/>
      <c r="F22" s="51"/>
      <c r="G22" s="51"/>
      <c r="H22" s="51"/>
      <c r="I22" s="51"/>
      <c r="J22" s="51" t="s">
        <v>20</v>
      </c>
      <c r="K22" s="51"/>
      <c r="L22" s="51"/>
      <c r="M22" s="51"/>
      <c r="N22" s="51"/>
      <c r="O22" s="51"/>
      <c r="P22" s="51"/>
      <c r="Q22" s="51"/>
      <c r="R22" s="51"/>
      <c r="S22" s="51"/>
      <c r="T22" s="57">
        <v>0</v>
      </c>
      <c r="U22" s="57"/>
      <c r="V22" s="57"/>
      <c r="W22" s="57"/>
      <c r="X22" s="57"/>
      <c r="Y22" s="57"/>
      <c r="Z22" s="57"/>
      <c r="AA22" s="57">
        <v>0</v>
      </c>
      <c r="AB22" s="57"/>
      <c r="AC22" s="57"/>
      <c r="AD22" s="57"/>
      <c r="AE22" s="57"/>
      <c r="AF22" s="57"/>
      <c r="AG22" s="57"/>
      <c r="AH22" s="57">
        <v>13000</v>
      </c>
      <c r="AI22" s="57"/>
      <c r="AJ22" s="57"/>
      <c r="AK22" s="57"/>
      <c r="AL22" s="57"/>
      <c r="AM22" s="57"/>
      <c r="AN22" s="57"/>
      <c r="AO22" s="57">
        <v>0</v>
      </c>
      <c r="AP22" s="57"/>
      <c r="AQ22" s="57"/>
      <c r="AR22" s="57"/>
      <c r="AS22" s="57"/>
      <c r="AT22" s="57"/>
      <c r="AU22" s="57"/>
      <c r="AV22" s="57">
        <f t="shared" si="0"/>
        <v>13000</v>
      </c>
      <c r="AW22" s="57"/>
      <c r="AX22" s="57"/>
      <c r="AY22" s="57"/>
      <c r="AZ22" s="57"/>
      <c r="BA22" s="57"/>
      <c r="BB22" s="57"/>
    </row>
    <row r="23" spans="2:54" ht="13.5" customHeight="1" x14ac:dyDescent="0.15">
      <c r="E23" s="56" t="s">
        <v>249</v>
      </c>
      <c r="F23" s="36"/>
      <c r="G23" s="36"/>
      <c r="H23" s="36"/>
      <c r="I23" s="37"/>
      <c r="J23" s="41" t="s">
        <v>19</v>
      </c>
      <c r="K23" s="42"/>
      <c r="L23" s="42"/>
      <c r="M23" s="42"/>
      <c r="N23" s="42"/>
      <c r="O23" s="42"/>
      <c r="P23" s="42"/>
      <c r="Q23" s="42"/>
      <c r="R23" s="42"/>
      <c r="S23" s="43"/>
      <c r="T23" s="62">
        <v>0</v>
      </c>
      <c r="U23" s="63"/>
      <c r="V23" s="63"/>
      <c r="W23" s="63"/>
      <c r="X23" s="63"/>
      <c r="Y23" s="63"/>
      <c r="Z23" s="64"/>
      <c r="AA23" s="62">
        <v>0</v>
      </c>
      <c r="AB23" s="63"/>
      <c r="AC23" s="63"/>
      <c r="AD23" s="63"/>
      <c r="AE23" s="63"/>
      <c r="AF23" s="63"/>
      <c r="AG23" s="64"/>
      <c r="AH23" s="62">
        <v>67500</v>
      </c>
      <c r="AI23" s="63"/>
      <c r="AJ23" s="63"/>
      <c r="AK23" s="63"/>
      <c r="AL23" s="63"/>
      <c r="AM23" s="63"/>
      <c r="AN23" s="64"/>
      <c r="AO23" s="62">
        <v>0</v>
      </c>
      <c r="AP23" s="63"/>
      <c r="AQ23" s="63"/>
      <c r="AR23" s="63"/>
      <c r="AS23" s="63"/>
      <c r="AT23" s="63"/>
      <c r="AU23" s="64"/>
      <c r="AV23" s="52">
        <f t="shared" si="0"/>
        <v>67500</v>
      </c>
      <c r="AW23" s="53"/>
      <c r="AX23" s="53"/>
      <c r="AY23" s="53"/>
      <c r="AZ23" s="53"/>
      <c r="BA23" s="53"/>
      <c r="BB23" s="54"/>
    </row>
    <row r="24" spans="2:54" ht="13.5" customHeight="1" x14ac:dyDescent="0.15">
      <c r="E24" s="38"/>
      <c r="F24" s="39"/>
      <c r="G24" s="39"/>
      <c r="H24" s="39"/>
      <c r="I24" s="40"/>
      <c r="J24" s="41" t="s">
        <v>20</v>
      </c>
      <c r="K24" s="42"/>
      <c r="L24" s="42"/>
      <c r="M24" s="42"/>
      <c r="N24" s="42"/>
      <c r="O24" s="42"/>
      <c r="P24" s="42"/>
      <c r="Q24" s="42"/>
      <c r="R24" s="42"/>
      <c r="S24" s="43"/>
      <c r="T24" s="62">
        <v>0</v>
      </c>
      <c r="U24" s="63"/>
      <c r="V24" s="63"/>
      <c r="W24" s="63"/>
      <c r="X24" s="63"/>
      <c r="Y24" s="63"/>
      <c r="Z24" s="64"/>
      <c r="AA24" s="62">
        <v>0</v>
      </c>
      <c r="AB24" s="63"/>
      <c r="AC24" s="63"/>
      <c r="AD24" s="63"/>
      <c r="AE24" s="63"/>
      <c r="AF24" s="63"/>
      <c r="AG24" s="64"/>
      <c r="AH24" s="62">
        <v>0</v>
      </c>
      <c r="AI24" s="63"/>
      <c r="AJ24" s="63"/>
      <c r="AK24" s="63"/>
      <c r="AL24" s="63"/>
      <c r="AM24" s="63"/>
      <c r="AN24" s="64"/>
      <c r="AO24" s="62">
        <v>0</v>
      </c>
      <c r="AP24" s="63"/>
      <c r="AQ24" s="63"/>
      <c r="AR24" s="63"/>
      <c r="AS24" s="63"/>
      <c r="AT24" s="63"/>
      <c r="AU24" s="64"/>
      <c r="AV24" s="52">
        <f t="shared" si="0"/>
        <v>0</v>
      </c>
      <c r="AW24" s="53"/>
      <c r="AX24" s="53"/>
      <c r="AY24" s="53"/>
      <c r="AZ24" s="53"/>
      <c r="BA24" s="53"/>
      <c r="BB24" s="54"/>
    </row>
    <row r="25" spans="2:54" ht="13.5" customHeight="1" x14ac:dyDescent="0.15">
      <c r="B25" s="11"/>
      <c r="C25" s="12"/>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2:54" ht="13.5" customHeight="1" x14ac:dyDescent="0.15">
      <c r="B26" s="11"/>
      <c r="C26" s="12"/>
      <c r="D26" s="14"/>
      <c r="E26" s="33" t="s">
        <v>307</v>
      </c>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row>
    <row r="27" spans="2:54" ht="13.5" customHeight="1" x14ac:dyDescent="0.15">
      <c r="B27" s="11"/>
      <c r="C27" s="12"/>
      <c r="D27" s="14"/>
      <c r="E27" s="51" t="s">
        <v>12</v>
      </c>
      <c r="F27" s="51"/>
      <c r="G27" s="51"/>
      <c r="H27" s="51"/>
      <c r="I27" s="51"/>
      <c r="J27" s="51" t="s">
        <v>81</v>
      </c>
      <c r="K27" s="51"/>
      <c r="L27" s="51"/>
      <c r="M27" s="51"/>
      <c r="N27" s="51"/>
      <c r="O27" s="51"/>
      <c r="P27" s="51"/>
      <c r="Q27" s="51"/>
      <c r="R27" s="51"/>
      <c r="S27" s="51"/>
      <c r="T27" s="51"/>
      <c r="U27" s="51"/>
      <c r="V27" s="51"/>
      <c r="W27" s="51"/>
      <c r="X27" s="51"/>
      <c r="Y27" s="51" t="s">
        <v>82</v>
      </c>
      <c r="Z27" s="51"/>
      <c r="AA27" s="51"/>
      <c r="AB27" s="51"/>
      <c r="AC27" s="51"/>
      <c r="AD27" s="51"/>
      <c r="AE27" s="51"/>
      <c r="AF27" s="51"/>
      <c r="AG27" s="51"/>
      <c r="AH27" s="51"/>
      <c r="AI27" s="51"/>
      <c r="AJ27" s="51"/>
      <c r="AK27" s="51"/>
      <c r="AL27" s="51"/>
      <c r="AM27" s="51"/>
      <c r="AN27" s="14"/>
      <c r="AO27" s="14"/>
      <c r="AP27" s="14"/>
      <c r="AQ27" s="14"/>
      <c r="AR27" s="14"/>
      <c r="AS27" s="14"/>
      <c r="AT27" s="14"/>
      <c r="AU27" s="14"/>
      <c r="AV27" s="14"/>
      <c r="AW27" s="14"/>
      <c r="AX27" s="14"/>
      <c r="AY27" s="14"/>
      <c r="AZ27" s="14"/>
      <c r="BA27" s="14"/>
      <c r="BB27" s="14"/>
    </row>
    <row r="28" spans="2:54" ht="13.5" customHeight="1" x14ac:dyDescent="0.15">
      <c r="B28" s="11"/>
      <c r="C28" s="12"/>
      <c r="D28" s="14"/>
      <c r="E28" s="51">
        <v>29</v>
      </c>
      <c r="F28" s="51"/>
      <c r="G28" s="51"/>
      <c r="H28" s="51"/>
      <c r="I28" s="51"/>
      <c r="J28" s="51">
        <v>4</v>
      </c>
      <c r="K28" s="51"/>
      <c r="L28" s="51"/>
      <c r="M28" s="51"/>
      <c r="N28" s="51"/>
      <c r="O28" s="51"/>
      <c r="P28" s="51"/>
      <c r="Q28" s="51"/>
      <c r="R28" s="51"/>
      <c r="S28" s="51"/>
      <c r="T28" s="51"/>
      <c r="U28" s="51"/>
      <c r="V28" s="51"/>
      <c r="W28" s="51"/>
      <c r="X28" s="51"/>
      <c r="Y28" s="51" t="s">
        <v>107</v>
      </c>
      <c r="Z28" s="51"/>
      <c r="AA28" s="51"/>
      <c r="AB28" s="51"/>
      <c r="AC28" s="51"/>
      <c r="AD28" s="51"/>
      <c r="AE28" s="51"/>
      <c r="AF28" s="51"/>
      <c r="AG28" s="51"/>
      <c r="AH28" s="51"/>
      <c r="AI28" s="51"/>
      <c r="AJ28" s="51"/>
      <c r="AK28" s="51"/>
      <c r="AL28" s="51"/>
      <c r="AM28" s="51"/>
      <c r="AN28" s="14"/>
      <c r="AO28" s="14"/>
      <c r="AP28" s="14"/>
      <c r="AQ28" s="14"/>
      <c r="AR28" s="14"/>
      <c r="AS28" s="14"/>
      <c r="AT28" s="14"/>
      <c r="AU28" s="14"/>
      <c r="AV28" s="14"/>
      <c r="AW28" s="14"/>
      <c r="AX28" s="14"/>
      <c r="AY28" s="14"/>
      <c r="AZ28" s="14"/>
      <c r="BA28" s="14"/>
      <c r="BB28" s="14"/>
    </row>
    <row r="29" spans="2:54" ht="13.5" customHeight="1" x14ac:dyDescent="0.15">
      <c r="B29" s="11"/>
      <c r="C29" s="12"/>
      <c r="D29" s="14"/>
      <c r="E29" s="51">
        <v>30</v>
      </c>
      <c r="F29" s="51"/>
      <c r="G29" s="51"/>
      <c r="H29" s="51"/>
      <c r="I29" s="51"/>
      <c r="J29" s="51">
        <v>3</v>
      </c>
      <c r="K29" s="51"/>
      <c r="L29" s="51"/>
      <c r="M29" s="51"/>
      <c r="N29" s="51"/>
      <c r="O29" s="51"/>
      <c r="P29" s="51"/>
      <c r="Q29" s="51"/>
      <c r="R29" s="51"/>
      <c r="S29" s="51"/>
      <c r="T29" s="51"/>
      <c r="U29" s="51"/>
      <c r="V29" s="51"/>
      <c r="W29" s="51"/>
      <c r="X29" s="51"/>
      <c r="Y29" s="51" t="s">
        <v>114</v>
      </c>
      <c r="Z29" s="51"/>
      <c r="AA29" s="51"/>
      <c r="AB29" s="51"/>
      <c r="AC29" s="51"/>
      <c r="AD29" s="51"/>
      <c r="AE29" s="51"/>
      <c r="AF29" s="51"/>
      <c r="AG29" s="51"/>
      <c r="AH29" s="51"/>
      <c r="AI29" s="51"/>
      <c r="AJ29" s="51"/>
      <c r="AK29" s="51"/>
      <c r="AL29" s="51"/>
      <c r="AM29" s="51"/>
      <c r="AN29" s="14"/>
      <c r="AO29" s="14"/>
      <c r="AP29" s="14"/>
      <c r="AQ29" s="14"/>
      <c r="AR29" s="14"/>
      <c r="AS29" s="14"/>
      <c r="AT29" s="14"/>
      <c r="AU29" s="14"/>
      <c r="AV29" s="14"/>
      <c r="AW29" s="14"/>
      <c r="AX29" s="14"/>
      <c r="AY29" s="14"/>
      <c r="AZ29" s="14"/>
      <c r="BA29" s="14"/>
      <c r="BB29" s="14"/>
    </row>
    <row r="30" spans="2:54" ht="13.5" customHeight="1" x14ac:dyDescent="0.15">
      <c r="B30" s="11"/>
      <c r="C30" s="12"/>
      <c r="D30" s="14"/>
      <c r="E30" s="65" t="s">
        <v>249</v>
      </c>
      <c r="F30" s="66"/>
      <c r="G30" s="66"/>
      <c r="H30" s="66"/>
      <c r="I30" s="67"/>
      <c r="J30" s="68">
        <v>1</v>
      </c>
      <c r="K30" s="68"/>
      <c r="L30" s="68"/>
      <c r="M30" s="68"/>
      <c r="N30" s="68"/>
      <c r="O30" s="68"/>
      <c r="P30" s="68"/>
      <c r="Q30" s="68"/>
      <c r="R30" s="68"/>
      <c r="S30" s="68"/>
      <c r="T30" s="68"/>
      <c r="U30" s="68"/>
      <c r="V30" s="68"/>
      <c r="W30" s="68"/>
      <c r="X30" s="68"/>
      <c r="Y30" s="68" t="s">
        <v>192</v>
      </c>
      <c r="Z30" s="68"/>
      <c r="AA30" s="68"/>
      <c r="AB30" s="68"/>
      <c r="AC30" s="68"/>
      <c r="AD30" s="68"/>
      <c r="AE30" s="68"/>
      <c r="AF30" s="68"/>
      <c r="AG30" s="68"/>
      <c r="AH30" s="68"/>
      <c r="AI30" s="68"/>
      <c r="AJ30" s="68"/>
      <c r="AK30" s="68"/>
      <c r="AL30" s="68"/>
      <c r="AM30" s="68"/>
      <c r="AN30" s="14"/>
      <c r="AO30" s="14"/>
      <c r="AP30" s="14"/>
      <c r="AQ30" s="14"/>
      <c r="AR30" s="14"/>
      <c r="AS30" s="14"/>
      <c r="AT30" s="14"/>
      <c r="AU30" s="14"/>
      <c r="AV30" s="14"/>
      <c r="AW30" s="14"/>
      <c r="AX30" s="14"/>
      <c r="AY30" s="14"/>
      <c r="AZ30" s="14"/>
      <c r="BA30" s="14"/>
      <c r="BB30" s="14"/>
    </row>
    <row r="33" spans="2:54" ht="13.5" customHeight="1" x14ac:dyDescent="0.15">
      <c r="B33" s="49" t="s">
        <v>7</v>
      </c>
      <c r="C33" s="50"/>
      <c r="D33" s="50" t="s">
        <v>127</v>
      </c>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row>
    <row r="34" spans="2:54" ht="13.5" customHeight="1" x14ac:dyDescent="0.15">
      <c r="B34" s="11"/>
      <c r="C34" s="12"/>
      <c r="D34" s="33" t="s">
        <v>193</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row>
    <row r="35" spans="2:54" ht="13.5" customHeight="1" x14ac:dyDescent="0.15">
      <c r="B35" s="11"/>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2:54" ht="13.5" customHeight="1" x14ac:dyDescent="0.15">
      <c r="D36" s="49" t="s">
        <v>194</v>
      </c>
      <c r="E36" s="49"/>
      <c r="F36" s="49"/>
      <c r="G36" s="49"/>
      <c r="H36" s="59" t="s">
        <v>101</v>
      </c>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34" t="s">
        <v>102</v>
      </c>
      <c r="AU36" s="34"/>
      <c r="AV36" s="34"/>
      <c r="AW36" s="34"/>
      <c r="AX36" s="34"/>
      <c r="AY36" s="34"/>
      <c r="AZ36" s="34"/>
      <c r="BA36" s="34"/>
      <c r="BB36" s="34"/>
    </row>
    <row r="37" spans="2:54" ht="13.5" customHeight="1" x14ac:dyDescent="0.15">
      <c r="B37" s="11"/>
      <c r="C37" s="12"/>
      <c r="D37" s="14"/>
      <c r="E37" s="69"/>
      <c r="F37" s="70"/>
      <c r="G37" s="70"/>
      <c r="H37" s="70"/>
      <c r="I37" s="70"/>
      <c r="J37" s="70"/>
      <c r="K37" s="70"/>
      <c r="L37" s="70"/>
      <c r="M37" s="70"/>
      <c r="N37" s="70"/>
      <c r="O37" s="70"/>
      <c r="P37" s="70"/>
      <c r="Q37" s="70"/>
      <c r="R37" s="71"/>
      <c r="S37" s="75" t="s">
        <v>195</v>
      </c>
      <c r="T37" s="76"/>
      <c r="U37" s="76"/>
      <c r="V37" s="76"/>
      <c r="W37" s="76"/>
      <c r="X37" s="76"/>
      <c r="Y37" s="76"/>
      <c r="Z37" s="76"/>
      <c r="AA37" s="77"/>
      <c r="AB37" s="69" t="s">
        <v>99</v>
      </c>
      <c r="AC37" s="70"/>
      <c r="AD37" s="70"/>
      <c r="AE37" s="70"/>
      <c r="AF37" s="70"/>
      <c r="AG37" s="70"/>
      <c r="AH37" s="70"/>
      <c r="AI37" s="70"/>
      <c r="AJ37" s="71"/>
      <c r="AK37" s="69" t="s">
        <v>100</v>
      </c>
      <c r="AL37" s="70"/>
      <c r="AM37" s="70"/>
      <c r="AN37" s="70"/>
      <c r="AO37" s="70"/>
      <c r="AP37" s="70"/>
      <c r="AQ37" s="70"/>
      <c r="AR37" s="70"/>
      <c r="AS37" s="71"/>
      <c r="AT37" s="75" t="s">
        <v>196</v>
      </c>
      <c r="AU37" s="76"/>
      <c r="AV37" s="76"/>
      <c r="AW37" s="76"/>
      <c r="AX37" s="76"/>
      <c r="AY37" s="76"/>
      <c r="AZ37" s="76"/>
      <c r="BA37" s="76"/>
      <c r="BB37" s="77"/>
    </row>
    <row r="38" spans="2:54" ht="13.5" customHeight="1" x14ac:dyDescent="0.15">
      <c r="B38" s="11"/>
      <c r="C38" s="12"/>
      <c r="D38" s="14"/>
      <c r="E38" s="72"/>
      <c r="F38" s="73"/>
      <c r="G38" s="73"/>
      <c r="H38" s="73"/>
      <c r="I38" s="73"/>
      <c r="J38" s="73"/>
      <c r="K38" s="73"/>
      <c r="L38" s="73"/>
      <c r="M38" s="73"/>
      <c r="N38" s="73"/>
      <c r="O38" s="73"/>
      <c r="P38" s="73"/>
      <c r="Q38" s="73"/>
      <c r="R38" s="74"/>
      <c r="S38" s="78" t="s">
        <v>197</v>
      </c>
      <c r="T38" s="79"/>
      <c r="U38" s="79"/>
      <c r="V38" s="79"/>
      <c r="W38" s="79"/>
      <c r="X38" s="79"/>
      <c r="Y38" s="79"/>
      <c r="Z38" s="79"/>
      <c r="AA38" s="80"/>
      <c r="AB38" s="72" t="s">
        <v>198</v>
      </c>
      <c r="AC38" s="73"/>
      <c r="AD38" s="73"/>
      <c r="AE38" s="73"/>
      <c r="AF38" s="73"/>
      <c r="AG38" s="73"/>
      <c r="AH38" s="73"/>
      <c r="AI38" s="73"/>
      <c r="AJ38" s="74"/>
      <c r="AK38" s="72" t="s">
        <v>199</v>
      </c>
      <c r="AL38" s="73"/>
      <c r="AM38" s="73"/>
      <c r="AN38" s="73"/>
      <c r="AO38" s="73"/>
      <c r="AP38" s="73"/>
      <c r="AQ38" s="73"/>
      <c r="AR38" s="73"/>
      <c r="AS38" s="74"/>
      <c r="AT38" s="78" t="s">
        <v>200</v>
      </c>
      <c r="AU38" s="79"/>
      <c r="AV38" s="79"/>
      <c r="AW38" s="79"/>
      <c r="AX38" s="79"/>
      <c r="AY38" s="79"/>
      <c r="AZ38" s="79"/>
      <c r="BA38" s="79"/>
      <c r="BB38" s="80"/>
    </row>
    <row r="39" spans="2:54" ht="13.5" customHeight="1" x14ac:dyDescent="0.15">
      <c r="B39" s="11"/>
      <c r="C39" s="12"/>
      <c r="D39" s="14"/>
      <c r="E39" s="81" t="s">
        <v>201</v>
      </c>
      <c r="F39" s="82"/>
      <c r="G39" s="82"/>
      <c r="H39" s="82"/>
      <c r="I39" s="82"/>
      <c r="J39" s="82"/>
      <c r="K39" s="82"/>
      <c r="L39" s="82"/>
      <c r="M39" s="82"/>
      <c r="N39" s="82"/>
      <c r="O39" s="82"/>
      <c r="P39" s="82"/>
      <c r="Q39" s="82"/>
      <c r="R39" s="83"/>
      <c r="S39" s="52">
        <v>378068683</v>
      </c>
      <c r="T39" s="53"/>
      <c r="U39" s="53"/>
      <c r="V39" s="53"/>
      <c r="W39" s="53"/>
      <c r="X39" s="53"/>
      <c r="Y39" s="53"/>
      <c r="Z39" s="53"/>
      <c r="AA39" s="54"/>
      <c r="AB39" s="84">
        <f>10011756+120091</f>
        <v>10131847</v>
      </c>
      <c r="AC39" s="85"/>
      <c r="AD39" s="85"/>
      <c r="AE39" s="85"/>
      <c r="AF39" s="85"/>
      <c r="AG39" s="85"/>
      <c r="AH39" s="85"/>
      <c r="AI39" s="85"/>
      <c r="AJ39" s="86"/>
      <c r="AK39" s="84">
        <v>7753632</v>
      </c>
      <c r="AL39" s="85"/>
      <c r="AM39" s="85"/>
      <c r="AN39" s="85"/>
      <c r="AO39" s="85"/>
      <c r="AP39" s="85"/>
      <c r="AQ39" s="85"/>
      <c r="AR39" s="85"/>
      <c r="AS39" s="86"/>
      <c r="AT39" s="87">
        <f>+S39+AB39-AK39</f>
        <v>380446898</v>
      </c>
      <c r="AU39" s="88"/>
      <c r="AV39" s="88"/>
      <c r="AW39" s="88"/>
      <c r="AX39" s="88"/>
      <c r="AY39" s="88"/>
      <c r="AZ39" s="88"/>
      <c r="BA39" s="88"/>
      <c r="BB39" s="89"/>
    </row>
    <row r="40" spans="2:54" ht="13.5" customHeight="1" x14ac:dyDescent="0.15">
      <c r="B40" s="11"/>
      <c r="C40" s="12"/>
      <c r="D40" s="14"/>
      <c r="E40" s="81" t="s">
        <v>202</v>
      </c>
      <c r="F40" s="82"/>
      <c r="G40" s="82"/>
      <c r="H40" s="82"/>
      <c r="I40" s="82"/>
      <c r="J40" s="82"/>
      <c r="K40" s="82"/>
      <c r="L40" s="82"/>
      <c r="M40" s="82"/>
      <c r="N40" s="82"/>
      <c r="O40" s="82"/>
      <c r="P40" s="82"/>
      <c r="Q40" s="82"/>
      <c r="R40" s="83"/>
      <c r="S40" s="87">
        <v>7395456</v>
      </c>
      <c r="T40" s="88"/>
      <c r="U40" s="88"/>
      <c r="V40" s="88"/>
      <c r="W40" s="88"/>
      <c r="X40" s="88"/>
      <c r="Y40" s="88"/>
      <c r="Z40" s="88"/>
      <c r="AA40" s="89"/>
      <c r="AB40" s="84">
        <f>2300000+2643</f>
        <v>2302643</v>
      </c>
      <c r="AC40" s="85"/>
      <c r="AD40" s="85"/>
      <c r="AE40" s="85"/>
      <c r="AF40" s="85"/>
      <c r="AG40" s="85"/>
      <c r="AH40" s="85"/>
      <c r="AI40" s="85"/>
      <c r="AJ40" s="86"/>
      <c r="AK40" s="84">
        <v>1322090</v>
      </c>
      <c r="AL40" s="85"/>
      <c r="AM40" s="85"/>
      <c r="AN40" s="85"/>
      <c r="AO40" s="85"/>
      <c r="AP40" s="85"/>
      <c r="AQ40" s="85"/>
      <c r="AR40" s="85"/>
      <c r="AS40" s="86"/>
      <c r="AT40" s="87">
        <f t="shared" ref="AT40:AT48" si="1">+S40+AB40-AK40</f>
        <v>8376009</v>
      </c>
      <c r="AU40" s="88"/>
      <c r="AV40" s="88"/>
      <c r="AW40" s="88"/>
      <c r="AX40" s="88"/>
      <c r="AY40" s="88"/>
      <c r="AZ40" s="88"/>
      <c r="BA40" s="88"/>
      <c r="BB40" s="89"/>
    </row>
    <row r="41" spans="2:54" ht="13.5" customHeight="1" x14ac:dyDescent="0.15">
      <c r="B41" s="11"/>
      <c r="C41" s="12"/>
      <c r="D41" s="14"/>
      <c r="E41" s="81" t="s">
        <v>203</v>
      </c>
      <c r="F41" s="82"/>
      <c r="G41" s="82"/>
      <c r="H41" s="82"/>
      <c r="I41" s="82"/>
      <c r="J41" s="82"/>
      <c r="K41" s="82"/>
      <c r="L41" s="82"/>
      <c r="M41" s="82"/>
      <c r="N41" s="82"/>
      <c r="O41" s="82"/>
      <c r="P41" s="82"/>
      <c r="Q41" s="82"/>
      <c r="R41" s="83"/>
      <c r="S41" s="87">
        <v>86234397</v>
      </c>
      <c r="T41" s="88"/>
      <c r="U41" s="88"/>
      <c r="V41" s="88"/>
      <c r="W41" s="88"/>
      <c r="X41" s="88"/>
      <c r="Y41" s="88"/>
      <c r="Z41" s="88"/>
      <c r="AA41" s="89"/>
      <c r="AB41" s="84">
        <f>0+26724</f>
        <v>26724</v>
      </c>
      <c r="AC41" s="85"/>
      <c r="AD41" s="85"/>
      <c r="AE41" s="85"/>
      <c r="AF41" s="85"/>
      <c r="AG41" s="85"/>
      <c r="AH41" s="85"/>
      <c r="AI41" s="85"/>
      <c r="AJ41" s="86"/>
      <c r="AK41" s="84">
        <v>1593067</v>
      </c>
      <c r="AL41" s="85"/>
      <c r="AM41" s="85"/>
      <c r="AN41" s="85"/>
      <c r="AO41" s="85"/>
      <c r="AP41" s="85"/>
      <c r="AQ41" s="85"/>
      <c r="AR41" s="85"/>
      <c r="AS41" s="86"/>
      <c r="AT41" s="87">
        <f t="shared" si="1"/>
        <v>84668054</v>
      </c>
      <c r="AU41" s="88"/>
      <c r="AV41" s="88"/>
      <c r="AW41" s="88"/>
      <c r="AX41" s="88"/>
      <c r="AY41" s="88"/>
      <c r="AZ41" s="88"/>
      <c r="BA41" s="88"/>
      <c r="BB41" s="89"/>
    </row>
    <row r="42" spans="2:54" ht="13.5" customHeight="1" x14ac:dyDescent="0.15">
      <c r="B42" s="11"/>
      <c r="C42" s="12"/>
      <c r="D42" s="14"/>
      <c r="E42" s="81" t="s">
        <v>204</v>
      </c>
      <c r="F42" s="82"/>
      <c r="G42" s="82"/>
      <c r="H42" s="82"/>
      <c r="I42" s="82"/>
      <c r="J42" s="82"/>
      <c r="K42" s="82"/>
      <c r="L42" s="82"/>
      <c r="M42" s="82"/>
      <c r="N42" s="82"/>
      <c r="O42" s="82"/>
      <c r="P42" s="82"/>
      <c r="Q42" s="82"/>
      <c r="R42" s="83"/>
      <c r="S42" s="87">
        <v>64024651</v>
      </c>
      <c r="T42" s="88"/>
      <c r="U42" s="88"/>
      <c r="V42" s="88"/>
      <c r="W42" s="88"/>
      <c r="X42" s="88"/>
      <c r="Y42" s="88"/>
      <c r="Z42" s="88"/>
      <c r="AA42" s="89"/>
      <c r="AB42" s="84">
        <f>1117000+18628</f>
        <v>1135628</v>
      </c>
      <c r="AC42" s="85"/>
      <c r="AD42" s="85"/>
      <c r="AE42" s="85"/>
      <c r="AF42" s="85"/>
      <c r="AG42" s="85"/>
      <c r="AH42" s="85"/>
      <c r="AI42" s="85"/>
      <c r="AJ42" s="86"/>
      <c r="AK42" s="84">
        <v>6143338</v>
      </c>
      <c r="AL42" s="85"/>
      <c r="AM42" s="85"/>
      <c r="AN42" s="85"/>
      <c r="AO42" s="85"/>
      <c r="AP42" s="85"/>
      <c r="AQ42" s="85"/>
      <c r="AR42" s="85"/>
      <c r="AS42" s="86"/>
      <c r="AT42" s="87">
        <f t="shared" si="1"/>
        <v>59016941</v>
      </c>
      <c r="AU42" s="88"/>
      <c r="AV42" s="88"/>
      <c r="AW42" s="88"/>
      <c r="AX42" s="88"/>
      <c r="AY42" s="88"/>
      <c r="AZ42" s="88"/>
      <c r="BA42" s="88"/>
      <c r="BB42" s="89"/>
    </row>
    <row r="43" spans="2:54" ht="13.5" customHeight="1" x14ac:dyDescent="0.15">
      <c r="B43" s="11"/>
      <c r="C43" s="12"/>
      <c r="D43" s="14"/>
      <c r="E43" s="81" t="s">
        <v>205</v>
      </c>
      <c r="F43" s="82"/>
      <c r="G43" s="82"/>
      <c r="H43" s="82"/>
      <c r="I43" s="82"/>
      <c r="J43" s="82"/>
      <c r="K43" s="82"/>
      <c r="L43" s="82"/>
      <c r="M43" s="82"/>
      <c r="N43" s="82"/>
      <c r="O43" s="82"/>
      <c r="P43" s="82"/>
      <c r="Q43" s="82"/>
      <c r="R43" s="83"/>
      <c r="S43" s="87">
        <v>44513892</v>
      </c>
      <c r="T43" s="88"/>
      <c r="U43" s="88"/>
      <c r="V43" s="88"/>
      <c r="W43" s="88"/>
      <c r="X43" s="88"/>
      <c r="Y43" s="88"/>
      <c r="Z43" s="88"/>
      <c r="AA43" s="89"/>
      <c r="AB43" s="84">
        <f>0+13640</f>
        <v>13640</v>
      </c>
      <c r="AC43" s="85"/>
      <c r="AD43" s="85"/>
      <c r="AE43" s="85"/>
      <c r="AF43" s="85"/>
      <c r="AG43" s="85"/>
      <c r="AH43" s="85"/>
      <c r="AI43" s="85"/>
      <c r="AJ43" s="86"/>
      <c r="AK43" s="84">
        <v>1311328</v>
      </c>
      <c r="AL43" s="85"/>
      <c r="AM43" s="85"/>
      <c r="AN43" s="85"/>
      <c r="AO43" s="85"/>
      <c r="AP43" s="85"/>
      <c r="AQ43" s="85"/>
      <c r="AR43" s="85"/>
      <c r="AS43" s="86"/>
      <c r="AT43" s="87">
        <f t="shared" si="1"/>
        <v>43216204</v>
      </c>
      <c r="AU43" s="88"/>
      <c r="AV43" s="88"/>
      <c r="AW43" s="88"/>
      <c r="AX43" s="88"/>
      <c r="AY43" s="88"/>
      <c r="AZ43" s="88"/>
      <c r="BA43" s="88"/>
      <c r="BB43" s="89"/>
    </row>
    <row r="44" spans="2:54" ht="13.5" customHeight="1" x14ac:dyDescent="0.15">
      <c r="B44" s="11"/>
      <c r="C44" s="12"/>
      <c r="D44" s="14"/>
      <c r="E44" s="81" t="s">
        <v>206</v>
      </c>
      <c r="F44" s="82"/>
      <c r="G44" s="82"/>
      <c r="H44" s="82"/>
      <c r="I44" s="82"/>
      <c r="J44" s="82"/>
      <c r="K44" s="82"/>
      <c r="L44" s="82"/>
      <c r="M44" s="82"/>
      <c r="N44" s="82"/>
      <c r="O44" s="82"/>
      <c r="P44" s="82"/>
      <c r="Q44" s="82"/>
      <c r="R44" s="83"/>
      <c r="S44" s="87">
        <v>9524748</v>
      </c>
      <c r="T44" s="88"/>
      <c r="U44" s="88"/>
      <c r="V44" s="88"/>
      <c r="W44" s="88"/>
      <c r="X44" s="88"/>
      <c r="Y44" s="88"/>
      <c r="Z44" s="88"/>
      <c r="AA44" s="89"/>
      <c r="AB44" s="84">
        <f>0+3007</f>
        <v>3007</v>
      </c>
      <c r="AC44" s="85"/>
      <c r="AD44" s="85"/>
      <c r="AE44" s="85"/>
      <c r="AF44" s="85"/>
      <c r="AG44" s="85"/>
      <c r="AH44" s="85"/>
      <c r="AI44" s="85"/>
      <c r="AJ44" s="86"/>
      <c r="AK44" s="84">
        <v>0</v>
      </c>
      <c r="AL44" s="85"/>
      <c r="AM44" s="85"/>
      <c r="AN44" s="85"/>
      <c r="AO44" s="85"/>
      <c r="AP44" s="85"/>
      <c r="AQ44" s="85"/>
      <c r="AR44" s="85"/>
      <c r="AS44" s="86"/>
      <c r="AT44" s="87">
        <f t="shared" si="1"/>
        <v>9527755</v>
      </c>
      <c r="AU44" s="88"/>
      <c r="AV44" s="88"/>
      <c r="AW44" s="88"/>
      <c r="AX44" s="88"/>
      <c r="AY44" s="88"/>
      <c r="AZ44" s="88"/>
      <c r="BA44" s="88"/>
      <c r="BB44" s="89"/>
    </row>
    <row r="45" spans="2:54" ht="13.5" customHeight="1" x14ac:dyDescent="0.15">
      <c r="B45" s="11"/>
      <c r="C45" s="12"/>
      <c r="D45" s="14"/>
      <c r="E45" s="81" t="s">
        <v>207</v>
      </c>
      <c r="F45" s="82"/>
      <c r="G45" s="82"/>
      <c r="H45" s="82"/>
      <c r="I45" s="82"/>
      <c r="J45" s="82"/>
      <c r="K45" s="82"/>
      <c r="L45" s="82"/>
      <c r="M45" s="82"/>
      <c r="N45" s="82"/>
      <c r="O45" s="82"/>
      <c r="P45" s="82"/>
      <c r="Q45" s="82"/>
      <c r="R45" s="83"/>
      <c r="S45" s="87">
        <v>480901</v>
      </c>
      <c r="T45" s="88"/>
      <c r="U45" s="88"/>
      <c r="V45" s="88"/>
      <c r="W45" s="88"/>
      <c r="X45" s="88"/>
      <c r="Y45" s="88"/>
      <c r="Z45" s="88"/>
      <c r="AA45" s="89"/>
      <c r="AB45" s="84">
        <f>1500000+64</f>
        <v>1500064</v>
      </c>
      <c r="AC45" s="85"/>
      <c r="AD45" s="85"/>
      <c r="AE45" s="85"/>
      <c r="AF45" s="85"/>
      <c r="AG45" s="85"/>
      <c r="AH45" s="85"/>
      <c r="AI45" s="85"/>
      <c r="AJ45" s="86"/>
      <c r="AK45" s="84">
        <v>1775692</v>
      </c>
      <c r="AL45" s="85"/>
      <c r="AM45" s="85"/>
      <c r="AN45" s="85"/>
      <c r="AO45" s="85"/>
      <c r="AP45" s="85"/>
      <c r="AQ45" s="85"/>
      <c r="AR45" s="85"/>
      <c r="AS45" s="86"/>
      <c r="AT45" s="87">
        <f t="shared" si="1"/>
        <v>205273</v>
      </c>
      <c r="AU45" s="88"/>
      <c r="AV45" s="88"/>
      <c r="AW45" s="88"/>
      <c r="AX45" s="88"/>
      <c r="AY45" s="88"/>
      <c r="AZ45" s="88"/>
      <c r="BA45" s="88"/>
      <c r="BB45" s="89"/>
    </row>
    <row r="46" spans="2:54" ht="13.5" customHeight="1" x14ac:dyDescent="0.15">
      <c r="B46" s="11"/>
      <c r="C46" s="12"/>
      <c r="D46" s="14"/>
      <c r="E46" s="81" t="s">
        <v>208</v>
      </c>
      <c r="F46" s="82"/>
      <c r="G46" s="82"/>
      <c r="H46" s="82"/>
      <c r="I46" s="82"/>
      <c r="J46" s="82"/>
      <c r="K46" s="82"/>
      <c r="L46" s="82"/>
      <c r="M46" s="82"/>
      <c r="N46" s="82"/>
      <c r="O46" s="82"/>
      <c r="P46" s="82"/>
      <c r="Q46" s="82"/>
      <c r="R46" s="83"/>
      <c r="S46" s="87">
        <v>10934876</v>
      </c>
      <c r="T46" s="88"/>
      <c r="U46" s="88"/>
      <c r="V46" s="88"/>
      <c r="W46" s="88"/>
      <c r="X46" s="88"/>
      <c r="Y46" s="88"/>
      <c r="Z46" s="88"/>
      <c r="AA46" s="89"/>
      <c r="AB46" s="84">
        <f>0+2758</f>
        <v>2758</v>
      </c>
      <c r="AC46" s="85"/>
      <c r="AD46" s="85"/>
      <c r="AE46" s="85"/>
      <c r="AF46" s="85"/>
      <c r="AG46" s="85"/>
      <c r="AH46" s="85"/>
      <c r="AI46" s="85"/>
      <c r="AJ46" s="86"/>
      <c r="AK46" s="84">
        <v>2199030</v>
      </c>
      <c r="AL46" s="85"/>
      <c r="AM46" s="85"/>
      <c r="AN46" s="85"/>
      <c r="AO46" s="85"/>
      <c r="AP46" s="85"/>
      <c r="AQ46" s="85"/>
      <c r="AR46" s="85"/>
      <c r="AS46" s="86"/>
      <c r="AT46" s="87">
        <f t="shared" si="1"/>
        <v>8738604</v>
      </c>
      <c r="AU46" s="88"/>
      <c r="AV46" s="88"/>
      <c r="AW46" s="88"/>
      <c r="AX46" s="88"/>
      <c r="AY46" s="88"/>
      <c r="AZ46" s="88"/>
      <c r="BA46" s="88"/>
      <c r="BB46" s="89"/>
    </row>
    <row r="47" spans="2:54" ht="13.5" customHeight="1" x14ac:dyDescent="0.15">
      <c r="B47" s="11"/>
      <c r="C47" s="12"/>
      <c r="D47" s="14"/>
      <c r="E47" s="81" t="s">
        <v>209</v>
      </c>
      <c r="F47" s="82"/>
      <c r="G47" s="82"/>
      <c r="H47" s="82"/>
      <c r="I47" s="82"/>
      <c r="J47" s="82"/>
      <c r="K47" s="82"/>
      <c r="L47" s="82"/>
      <c r="M47" s="82"/>
      <c r="N47" s="82"/>
      <c r="O47" s="82"/>
      <c r="P47" s="82"/>
      <c r="Q47" s="82"/>
      <c r="R47" s="83"/>
      <c r="S47" s="87">
        <v>9917482</v>
      </c>
      <c r="T47" s="88"/>
      <c r="U47" s="88"/>
      <c r="V47" s="88"/>
      <c r="W47" s="88"/>
      <c r="X47" s="88"/>
      <c r="Y47" s="88"/>
      <c r="Z47" s="88"/>
      <c r="AA47" s="89"/>
      <c r="AB47" s="84">
        <f>3744903+2643</f>
        <v>3747546</v>
      </c>
      <c r="AC47" s="85"/>
      <c r="AD47" s="85"/>
      <c r="AE47" s="85"/>
      <c r="AF47" s="85"/>
      <c r="AG47" s="85"/>
      <c r="AH47" s="85"/>
      <c r="AI47" s="85"/>
      <c r="AJ47" s="86"/>
      <c r="AK47" s="84">
        <v>5320204</v>
      </c>
      <c r="AL47" s="85"/>
      <c r="AM47" s="85"/>
      <c r="AN47" s="85"/>
      <c r="AO47" s="85"/>
      <c r="AP47" s="85"/>
      <c r="AQ47" s="85"/>
      <c r="AR47" s="85"/>
      <c r="AS47" s="86"/>
      <c r="AT47" s="87">
        <f t="shared" si="1"/>
        <v>8344824</v>
      </c>
      <c r="AU47" s="88"/>
      <c r="AV47" s="88"/>
      <c r="AW47" s="88"/>
      <c r="AX47" s="88"/>
      <c r="AY47" s="88"/>
      <c r="AZ47" s="88"/>
      <c r="BA47" s="88"/>
      <c r="BB47" s="89"/>
    </row>
    <row r="48" spans="2:54" ht="13.5" customHeight="1" x14ac:dyDescent="0.15">
      <c r="B48" s="11"/>
      <c r="C48" s="12"/>
      <c r="D48" s="14"/>
      <c r="E48" s="81" t="s">
        <v>210</v>
      </c>
      <c r="F48" s="82"/>
      <c r="G48" s="82"/>
      <c r="H48" s="82"/>
      <c r="I48" s="82"/>
      <c r="J48" s="82"/>
      <c r="K48" s="82"/>
      <c r="L48" s="82"/>
      <c r="M48" s="82"/>
      <c r="N48" s="82"/>
      <c r="O48" s="82"/>
      <c r="P48" s="82"/>
      <c r="Q48" s="82"/>
      <c r="R48" s="83"/>
      <c r="S48" s="87">
        <v>28015801</v>
      </c>
      <c r="T48" s="88"/>
      <c r="U48" s="88"/>
      <c r="V48" s="88"/>
      <c r="W48" s="88"/>
      <c r="X48" s="88"/>
      <c r="Y48" s="88"/>
      <c r="Z48" s="88"/>
      <c r="AA48" s="89"/>
      <c r="AB48" s="84">
        <f>5000+8845</f>
        <v>13845</v>
      </c>
      <c r="AC48" s="85"/>
      <c r="AD48" s="85"/>
      <c r="AE48" s="85"/>
      <c r="AF48" s="85"/>
      <c r="AG48" s="85"/>
      <c r="AH48" s="85"/>
      <c r="AI48" s="85"/>
      <c r="AJ48" s="86"/>
      <c r="AK48" s="84">
        <v>0</v>
      </c>
      <c r="AL48" s="85"/>
      <c r="AM48" s="85"/>
      <c r="AN48" s="85"/>
      <c r="AO48" s="85"/>
      <c r="AP48" s="85"/>
      <c r="AQ48" s="85"/>
      <c r="AR48" s="85"/>
      <c r="AS48" s="86"/>
      <c r="AT48" s="87">
        <f t="shared" si="1"/>
        <v>28029646</v>
      </c>
      <c r="AU48" s="88"/>
      <c r="AV48" s="88"/>
      <c r="AW48" s="88"/>
      <c r="AX48" s="88"/>
      <c r="AY48" s="88"/>
      <c r="AZ48" s="88"/>
      <c r="BA48" s="88"/>
      <c r="BB48" s="89"/>
    </row>
    <row r="49" spans="2:54" ht="13.5" customHeight="1" x14ac:dyDescent="0.15">
      <c r="B49" s="11"/>
      <c r="C49" s="12"/>
      <c r="D49" s="14"/>
      <c r="E49" s="81" t="s">
        <v>17</v>
      </c>
      <c r="F49" s="82"/>
      <c r="G49" s="82"/>
      <c r="H49" s="82"/>
      <c r="I49" s="82"/>
      <c r="J49" s="82"/>
      <c r="K49" s="82"/>
      <c r="L49" s="82"/>
      <c r="M49" s="82"/>
      <c r="N49" s="82"/>
      <c r="O49" s="82"/>
      <c r="P49" s="82"/>
      <c r="Q49" s="82"/>
      <c r="R49" s="83"/>
      <c r="S49" s="87">
        <f>SUM(S39:AA48)</f>
        <v>639110887</v>
      </c>
      <c r="T49" s="88"/>
      <c r="U49" s="88"/>
      <c r="V49" s="88"/>
      <c r="W49" s="88"/>
      <c r="X49" s="88"/>
      <c r="Y49" s="88"/>
      <c r="Z49" s="88"/>
      <c r="AA49" s="89"/>
      <c r="AB49" s="87">
        <f>SUM(AB39:AJ48)</f>
        <v>18877702</v>
      </c>
      <c r="AC49" s="88"/>
      <c r="AD49" s="88"/>
      <c r="AE49" s="88"/>
      <c r="AF49" s="88"/>
      <c r="AG49" s="88"/>
      <c r="AH49" s="88"/>
      <c r="AI49" s="88"/>
      <c r="AJ49" s="89"/>
      <c r="AK49" s="87">
        <f>SUM(AK39:AS48)</f>
        <v>27418381</v>
      </c>
      <c r="AL49" s="88"/>
      <c r="AM49" s="88"/>
      <c r="AN49" s="88"/>
      <c r="AO49" s="88"/>
      <c r="AP49" s="88"/>
      <c r="AQ49" s="88"/>
      <c r="AR49" s="88"/>
      <c r="AS49" s="89"/>
      <c r="AT49" s="87">
        <f>SUM(AT39:BB48)</f>
        <v>630570208</v>
      </c>
      <c r="AU49" s="88"/>
      <c r="AV49" s="88"/>
      <c r="AW49" s="88"/>
      <c r="AX49" s="88"/>
      <c r="AY49" s="88"/>
      <c r="AZ49" s="88"/>
      <c r="BA49" s="88"/>
      <c r="BB49" s="89"/>
    </row>
    <row r="50" spans="2:54" ht="13.5" customHeight="1" x14ac:dyDescent="0.15">
      <c r="B50" s="11"/>
      <c r="C50" s="12"/>
      <c r="D50" s="33" t="s">
        <v>211</v>
      </c>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row>
    <row r="51" spans="2:54" ht="13.5" customHeight="1" x14ac:dyDescent="0.15">
      <c r="B51" s="11"/>
      <c r="C51" s="12"/>
      <c r="D51" s="14"/>
      <c r="E51" s="7"/>
      <c r="F51" s="7"/>
      <c r="G51" s="7"/>
      <c r="H51" s="7"/>
      <c r="I51" s="7"/>
      <c r="J51" s="7"/>
      <c r="K51" s="7"/>
      <c r="L51" s="7"/>
      <c r="M51" s="7"/>
      <c r="N51" s="7"/>
      <c r="O51" s="7"/>
      <c r="P51" s="7"/>
      <c r="Q51" s="7"/>
      <c r="R51" s="7"/>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row>
    <row r="52" spans="2:54" ht="13.5" customHeight="1" x14ac:dyDescent="0.15">
      <c r="B52" s="11"/>
      <c r="C52" s="12"/>
      <c r="D52" s="14"/>
      <c r="E52" s="7"/>
      <c r="F52" s="7"/>
      <c r="G52" s="7"/>
      <c r="H52" s="7"/>
      <c r="I52" s="7"/>
      <c r="J52" s="7"/>
      <c r="K52" s="7"/>
      <c r="L52" s="7"/>
      <c r="M52" s="7"/>
      <c r="N52" s="7"/>
      <c r="O52" s="7"/>
      <c r="P52" s="7"/>
      <c r="Q52" s="7"/>
      <c r="R52" s="7"/>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row>
    <row r="53" spans="2:54" ht="13.5" customHeight="1" x14ac:dyDescent="0.15">
      <c r="B53" s="11"/>
      <c r="C53" s="12"/>
      <c r="D53" s="14"/>
      <c r="E53" s="7"/>
      <c r="F53" s="7"/>
      <c r="G53" s="7"/>
      <c r="H53" s="7"/>
      <c r="I53" s="7"/>
      <c r="J53" s="7"/>
      <c r="K53" s="7"/>
      <c r="L53" s="7"/>
      <c r="M53" s="7"/>
      <c r="N53" s="7"/>
      <c r="O53" s="7"/>
      <c r="P53" s="7"/>
      <c r="Q53" s="7"/>
      <c r="R53" s="7"/>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row>
    <row r="54" spans="2:54" ht="13.5" customHeight="1" x14ac:dyDescent="0.15">
      <c r="B54" s="11"/>
      <c r="C54" s="12"/>
      <c r="D54" s="14"/>
      <c r="E54" s="7"/>
      <c r="F54" s="7"/>
      <c r="G54" s="7"/>
      <c r="H54" s="7"/>
      <c r="I54" s="7"/>
      <c r="J54" s="7"/>
      <c r="K54" s="7"/>
      <c r="L54" s="7"/>
      <c r="M54" s="7"/>
      <c r="N54" s="7"/>
      <c r="O54" s="7"/>
      <c r="P54" s="7"/>
      <c r="Q54" s="7"/>
      <c r="R54" s="7"/>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row>
    <row r="55" spans="2:54" ht="13.5" customHeight="1" x14ac:dyDescent="0.15">
      <c r="B55" s="11"/>
      <c r="C55" s="12"/>
      <c r="D55" s="14"/>
      <c r="E55" s="7"/>
      <c r="F55" s="7"/>
      <c r="G55" s="7"/>
      <c r="H55" s="7"/>
      <c r="I55" s="7"/>
      <c r="J55" s="7"/>
      <c r="K55" s="7"/>
      <c r="L55" s="7"/>
      <c r="M55" s="7"/>
      <c r="N55" s="7"/>
      <c r="O55" s="7"/>
      <c r="P55" s="7"/>
      <c r="Q55" s="7"/>
      <c r="R55" s="7"/>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row>
    <row r="56" spans="2:54" ht="13.5" customHeight="1" x14ac:dyDescent="0.15">
      <c r="B56" s="11"/>
      <c r="C56" s="12"/>
      <c r="D56" s="14"/>
      <c r="E56" s="7"/>
      <c r="F56" s="7"/>
      <c r="G56" s="7"/>
      <c r="H56" s="7"/>
      <c r="I56" s="7"/>
      <c r="J56" s="7"/>
      <c r="K56" s="7"/>
      <c r="L56" s="7"/>
      <c r="M56" s="7"/>
      <c r="N56" s="7"/>
      <c r="O56" s="7"/>
      <c r="P56" s="7"/>
      <c r="Q56" s="7"/>
      <c r="R56" s="7"/>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row>
    <row r="57" spans="2:54" ht="13.5" customHeight="1" x14ac:dyDescent="0.15">
      <c r="B57" s="11"/>
      <c r="C57" s="12"/>
      <c r="D57" s="14"/>
      <c r="E57" s="7"/>
      <c r="F57" s="7"/>
      <c r="G57" s="7"/>
      <c r="H57" s="7"/>
      <c r="I57" s="7"/>
      <c r="J57" s="7"/>
      <c r="K57" s="7"/>
      <c r="L57" s="7"/>
      <c r="M57" s="7"/>
      <c r="N57" s="7"/>
      <c r="O57" s="7"/>
      <c r="P57" s="7"/>
      <c r="Q57" s="7"/>
      <c r="R57" s="7"/>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row>
    <row r="58" spans="2:54" ht="13.5" customHeight="1" x14ac:dyDescent="0.15">
      <c r="B58" s="11"/>
      <c r="C58" s="12"/>
      <c r="D58" s="14"/>
      <c r="E58" s="7"/>
      <c r="F58" s="7"/>
      <c r="G58" s="7"/>
      <c r="H58" s="7"/>
      <c r="I58" s="7"/>
      <c r="J58" s="7"/>
      <c r="K58" s="7"/>
      <c r="L58" s="7"/>
      <c r="M58" s="7"/>
      <c r="N58" s="7"/>
      <c r="O58" s="7"/>
      <c r="P58" s="7"/>
      <c r="Q58" s="7"/>
      <c r="R58" s="7"/>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row>
    <row r="59" spans="2:54" ht="13.5" customHeight="1" x14ac:dyDescent="0.15">
      <c r="B59" s="11"/>
      <c r="C59" s="12"/>
      <c r="D59" s="14"/>
      <c r="E59" s="7"/>
      <c r="F59" s="7"/>
      <c r="G59" s="7"/>
      <c r="H59" s="7"/>
      <c r="I59" s="7"/>
      <c r="J59" s="7"/>
      <c r="K59" s="7"/>
      <c r="L59" s="7"/>
      <c r="M59" s="7"/>
      <c r="N59" s="7"/>
      <c r="O59" s="7"/>
      <c r="P59" s="7"/>
      <c r="Q59" s="7"/>
      <c r="R59" s="7"/>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row>
    <row r="60" spans="2:54" ht="13.5" customHeight="1" x14ac:dyDescent="0.15">
      <c r="D60" s="90" t="s">
        <v>212</v>
      </c>
      <c r="E60" s="90"/>
      <c r="F60" s="90"/>
      <c r="G60" s="90"/>
      <c r="H60" s="33" t="s">
        <v>213</v>
      </c>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spans="2:54" ht="13.5" customHeight="1" x14ac:dyDescent="0.15">
      <c r="B61" s="11"/>
      <c r="C61" s="12"/>
      <c r="D61" s="20"/>
      <c r="E61" s="20"/>
      <c r="F61" s="20"/>
      <c r="G61" s="20"/>
      <c r="H61" s="33" t="s">
        <v>214</v>
      </c>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row>
    <row r="62" spans="2:54" ht="13.5" customHeight="1" x14ac:dyDescent="0.15">
      <c r="B62" s="11"/>
      <c r="C62" s="12"/>
      <c r="D62" s="20"/>
      <c r="E62" s="20"/>
      <c r="F62" s="20"/>
      <c r="G62" s="20"/>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row>
    <row r="63" spans="2:54" ht="13.5" customHeight="1" x14ac:dyDescent="0.15">
      <c r="AV63" s="34" t="s">
        <v>21</v>
      </c>
      <c r="AW63" s="34"/>
      <c r="AX63" s="34"/>
      <c r="AY63" s="34"/>
      <c r="AZ63" s="34"/>
      <c r="BA63" s="34"/>
      <c r="BB63" s="34"/>
    </row>
    <row r="64" spans="2:54" ht="13.5" customHeight="1" x14ac:dyDescent="0.15">
      <c r="E64" s="35" t="s">
        <v>12</v>
      </c>
      <c r="F64" s="36"/>
      <c r="G64" s="36"/>
      <c r="H64" s="36"/>
      <c r="I64" s="37"/>
      <c r="J64" s="35"/>
      <c r="K64" s="36"/>
      <c r="L64" s="36"/>
      <c r="M64" s="36"/>
      <c r="N64" s="36"/>
      <c r="O64" s="36"/>
      <c r="P64" s="36"/>
      <c r="Q64" s="36"/>
      <c r="R64" s="36"/>
      <c r="S64" s="37"/>
      <c r="T64" s="41" t="s">
        <v>18</v>
      </c>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3"/>
      <c r="AV64" s="35" t="s">
        <v>17</v>
      </c>
      <c r="AW64" s="36"/>
      <c r="AX64" s="36"/>
      <c r="AY64" s="36"/>
      <c r="AZ64" s="36"/>
      <c r="BA64" s="36"/>
      <c r="BB64" s="37"/>
    </row>
    <row r="65" spans="2:54" ht="13.5" customHeight="1" x14ac:dyDescent="0.15">
      <c r="E65" s="38"/>
      <c r="F65" s="39"/>
      <c r="G65" s="39"/>
      <c r="H65" s="39"/>
      <c r="I65" s="40"/>
      <c r="J65" s="38"/>
      <c r="K65" s="39"/>
      <c r="L65" s="39"/>
      <c r="M65" s="39"/>
      <c r="N65" s="39"/>
      <c r="O65" s="39"/>
      <c r="P65" s="39"/>
      <c r="Q65" s="39"/>
      <c r="R65" s="39"/>
      <c r="S65" s="40"/>
      <c r="T65" s="51" t="s">
        <v>13</v>
      </c>
      <c r="U65" s="51"/>
      <c r="V65" s="51"/>
      <c r="W65" s="51"/>
      <c r="X65" s="51"/>
      <c r="Y65" s="51"/>
      <c r="Z65" s="51"/>
      <c r="AA65" s="51" t="s">
        <v>14</v>
      </c>
      <c r="AB65" s="51"/>
      <c r="AC65" s="51"/>
      <c r="AD65" s="51"/>
      <c r="AE65" s="51"/>
      <c r="AF65" s="51"/>
      <c r="AG65" s="51"/>
      <c r="AH65" s="51" t="s">
        <v>15</v>
      </c>
      <c r="AI65" s="51"/>
      <c r="AJ65" s="51"/>
      <c r="AK65" s="51"/>
      <c r="AL65" s="51"/>
      <c r="AM65" s="51"/>
      <c r="AN65" s="51"/>
      <c r="AO65" s="51" t="s">
        <v>16</v>
      </c>
      <c r="AP65" s="51"/>
      <c r="AQ65" s="51"/>
      <c r="AR65" s="51"/>
      <c r="AS65" s="51"/>
      <c r="AT65" s="51"/>
      <c r="AU65" s="51"/>
      <c r="AV65" s="38"/>
      <c r="AW65" s="39"/>
      <c r="AX65" s="39"/>
      <c r="AY65" s="39"/>
      <c r="AZ65" s="39"/>
      <c r="BA65" s="39"/>
      <c r="BB65" s="40"/>
    </row>
    <row r="66" spans="2:54" ht="13.5" customHeight="1" x14ac:dyDescent="0.15">
      <c r="E66" s="35">
        <v>29</v>
      </c>
      <c r="F66" s="36"/>
      <c r="G66" s="36"/>
      <c r="H66" s="36"/>
      <c r="I66" s="37"/>
      <c r="J66" s="41" t="s">
        <v>19</v>
      </c>
      <c r="K66" s="42"/>
      <c r="L66" s="42"/>
      <c r="M66" s="42"/>
      <c r="N66" s="42"/>
      <c r="O66" s="42"/>
      <c r="P66" s="42"/>
      <c r="Q66" s="42"/>
      <c r="R66" s="42"/>
      <c r="S66" s="43"/>
      <c r="T66" s="52">
        <v>0</v>
      </c>
      <c r="U66" s="53"/>
      <c r="V66" s="53"/>
      <c r="W66" s="53"/>
      <c r="X66" s="53"/>
      <c r="Y66" s="53"/>
      <c r="Z66" s="54"/>
      <c r="AA66" s="52">
        <v>0</v>
      </c>
      <c r="AB66" s="53"/>
      <c r="AC66" s="53"/>
      <c r="AD66" s="53"/>
      <c r="AE66" s="53"/>
      <c r="AF66" s="53"/>
      <c r="AG66" s="54"/>
      <c r="AH66" s="52">
        <v>4000</v>
      </c>
      <c r="AI66" s="53"/>
      <c r="AJ66" s="53"/>
      <c r="AK66" s="53"/>
      <c r="AL66" s="53"/>
      <c r="AM66" s="53"/>
      <c r="AN66" s="54"/>
      <c r="AO66" s="52">
        <v>0</v>
      </c>
      <c r="AP66" s="53"/>
      <c r="AQ66" s="53"/>
      <c r="AR66" s="53"/>
      <c r="AS66" s="53"/>
      <c r="AT66" s="53"/>
      <c r="AU66" s="54"/>
      <c r="AV66" s="52">
        <f t="shared" ref="AV66:AV71" si="2">SUM(T66:AU66)</f>
        <v>4000</v>
      </c>
      <c r="AW66" s="53"/>
      <c r="AX66" s="53"/>
      <c r="AY66" s="53"/>
      <c r="AZ66" s="53"/>
      <c r="BA66" s="53"/>
      <c r="BB66" s="54"/>
    </row>
    <row r="67" spans="2:54" ht="13.5" customHeight="1" x14ac:dyDescent="0.15">
      <c r="E67" s="38"/>
      <c r="F67" s="39"/>
      <c r="G67" s="39"/>
      <c r="H67" s="39"/>
      <c r="I67" s="40"/>
      <c r="J67" s="41" t="s">
        <v>20</v>
      </c>
      <c r="K67" s="42"/>
      <c r="L67" s="42"/>
      <c r="M67" s="42"/>
      <c r="N67" s="42"/>
      <c r="O67" s="42"/>
      <c r="P67" s="42"/>
      <c r="Q67" s="42"/>
      <c r="R67" s="42"/>
      <c r="S67" s="43"/>
      <c r="T67" s="52">
        <v>0</v>
      </c>
      <c r="U67" s="53"/>
      <c r="V67" s="53"/>
      <c r="W67" s="53"/>
      <c r="X67" s="53"/>
      <c r="Y67" s="53"/>
      <c r="Z67" s="54"/>
      <c r="AA67" s="52">
        <v>0</v>
      </c>
      <c r="AB67" s="53"/>
      <c r="AC67" s="53"/>
      <c r="AD67" s="53"/>
      <c r="AE67" s="53"/>
      <c r="AF67" s="53"/>
      <c r="AG67" s="54"/>
      <c r="AH67" s="52">
        <v>2825</v>
      </c>
      <c r="AI67" s="53"/>
      <c r="AJ67" s="53"/>
      <c r="AK67" s="53"/>
      <c r="AL67" s="53"/>
      <c r="AM67" s="53"/>
      <c r="AN67" s="54"/>
      <c r="AO67" s="52">
        <v>0</v>
      </c>
      <c r="AP67" s="53"/>
      <c r="AQ67" s="53"/>
      <c r="AR67" s="53"/>
      <c r="AS67" s="53"/>
      <c r="AT67" s="53"/>
      <c r="AU67" s="54"/>
      <c r="AV67" s="52">
        <f t="shared" si="2"/>
        <v>2825</v>
      </c>
      <c r="AW67" s="53"/>
      <c r="AX67" s="53"/>
      <c r="AY67" s="53"/>
      <c r="AZ67" s="53"/>
      <c r="BA67" s="53"/>
      <c r="BB67" s="54"/>
    </row>
    <row r="68" spans="2:54" ht="13.5" customHeight="1" x14ac:dyDescent="0.15">
      <c r="E68" s="35">
        <v>30</v>
      </c>
      <c r="F68" s="36"/>
      <c r="G68" s="36"/>
      <c r="H68" s="36"/>
      <c r="I68" s="37"/>
      <c r="J68" s="41" t="s">
        <v>19</v>
      </c>
      <c r="K68" s="42"/>
      <c r="L68" s="42"/>
      <c r="M68" s="42"/>
      <c r="N68" s="42"/>
      <c r="O68" s="42"/>
      <c r="P68" s="42"/>
      <c r="Q68" s="42"/>
      <c r="R68" s="42"/>
      <c r="S68" s="43"/>
      <c r="T68" s="52">
        <v>0</v>
      </c>
      <c r="U68" s="53"/>
      <c r="V68" s="53"/>
      <c r="W68" s="53"/>
      <c r="X68" s="53"/>
      <c r="Y68" s="53"/>
      <c r="Z68" s="54"/>
      <c r="AA68" s="52">
        <v>0</v>
      </c>
      <c r="AB68" s="53"/>
      <c r="AC68" s="53"/>
      <c r="AD68" s="53"/>
      <c r="AE68" s="53"/>
      <c r="AF68" s="53"/>
      <c r="AG68" s="54"/>
      <c r="AH68" s="52">
        <v>3076</v>
      </c>
      <c r="AI68" s="53"/>
      <c r="AJ68" s="53"/>
      <c r="AK68" s="53"/>
      <c r="AL68" s="53"/>
      <c r="AM68" s="53"/>
      <c r="AN68" s="54"/>
      <c r="AO68" s="52">
        <v>0</v>
      </c>
      <c r="AP68" s="53"/>
      <c r="AQ68" s="53"/>
      <c r="AR68" s="53"/>
      <c r="AS68" s="53"/>
      <c r="AT68" s="53"/>
      <c r="AU68" s="54"/>
      <c r="AV68" s="52">
        <f t="shared" si="2"/>
        <v>3076</v>
      </c>
      <c r="AW68" s="53"/>
      <c r="AX68" s="53"/>
      <c r="AY68" s="53"/>
      <c r="AZ68" s="53"/>
      <c r="BA68" s="53"/>
      <c r="BB68" s="54"/>
    </row>
    <row r="69" spans="2:54" ht="13.5" customHeight="1" x14ac:dyDescent="0.15">
      <c r="E69" s="38"/>
      <c r="F69" s="39"/>
      <c r="G69" s="39"/>
      <c r="H69" s="39"/>
      <c r="I69" s="40"/>
      <c r="J69" s="41" t="s">
        <v>20</v>
      </c>
      <c r="K69" s="42"/>
      <c r="L69" s="42"/>
      <c r="M69" s="42"/>
      <c r="N69" s="42"/>
      <c r="O69" s="42"/>
      <c r="P69" s="42"/>
      <c r="Q69" s="42"/>
      <c r="R69" s="42"/>
      <c r="S69" s="43"/>
      <c r="T69" s="52">
        <v>0</v>
      </c>
      <c r="U69" s="53"/>
      <c r="V69" s="53"/>
      <c r="W69" s="53"/>
      <c r="X69" s="53"/>
      <c r="Y69" s="53"/>
      <c r="Z69" s="54"/>
      <c r="AA69" s="52">
        <v>0</v>
      </c>
      <c r="AB69" s="53"/>
      <c r="AC69" s="53"/>
      <c r="AD69" s="53"/>
      <c r="AE69" s="53"/>
      <c r="AF69" s="53"/>
      <c r="AG69" s="54"/>
      <c r="AH69" s="52">
        <v>1678</v>
      </c>
      <c r="AI69" s="53"/>
      <c r="AJ69" s="53"/>
      <c r="AK69" s="53"/>
      <c r="AL69" s="53"/>
      <c r="AM69" s="53"/>
      <c r="AN69" s="54"/>
      <c r="AO69" s="52">
        <v>0</v>
      </c>
      <c r="AP69" s="53"/>
      <c r="AQ69" s="53"/>
      <c r="AR69" s="53"/>
      <c r="AS69" s="53"/>
      <c r="AT69" s="53"/>
      <c r="AU69" s="54"/>
      <c r="AV69" s="52">
        <f t="shared" si="2"/>
        <v>1678</v>
      </c>
      <c r="AW69" s="53"/>
      <c r="AX69" s="53"/>
      <c r="AY69" s="53"/>
      <c r="AZ69" s="53"/>
      <c r="BA69" s="53"/>
      <c r="BB69" s="54"/>
    </row>
    <row r="70" spans="2:54" ht="13.5" customHeight="1" x14ac:dyDescent="0.15">
      <c r="E70" s="56" t="s">
        <v>249</v>
      </c>
      <c r="F70" s="36"/>
      <c r="G70" s="36"/>
      <c r="H70" s="36"/>
      <c r="I70" s="37"/>
      <c r="J70" s="41" t="s">
        <v>19</v>
      </c>
      <c r="K70" s="42"/>
      <c r="L70" s="42"/>
      <c r="M70" s="42"/>
      <c r="N70" s="42"/>
      <c r="O70" s="42"/>
      <c r="P70" s="42"/>
      <c r="Q70" s="42"/>
      <c r="R70" s="42"/>
      <c r="S70" s="43"/>
      <c r="T70" s="62">
        <v>0</v>
      </c>
      <c r="U70" s="63"/>
      <c r="V70" s="63"/>
      <c r="W70" s="63"/>
      <c r="X70" s="63"/>
      <c r="Y70" s="63"/>
      <c r="Z70" s="64"/>
      <c r="AA70" s="62">
        <v>0</v>
      </c>
      <c r="AB70" s="63"/>
      <c r="AC70" s="63"/>
      <c r="AD70" s="63"/>
      <c r="AE70" s="63"/>
      <c r="AF70" s="63"/>
      <c r="AG70" s="64"/>
      <c r="AH70" s="62">
        <v>4000</v>
      </c>
      <c r="AI70" s="63"/>
      <c r="AJ70" s="63"/>
      <c r="AK70" s="63"/>
      <c r="AL70" s="63"/>
      <c r="AM70" s="63"/>
      <c r="AN70" s="64"/>
      <c r="AO70" s="62">
        <v>0</v>
      </c>
      <c r="AP70" s="63"/>
      <c r="AQ70" s="63"/>
      <c r="AR70" s="63"/>
      <c r="AS70" s="63"/>
      <c r="AT70" s="63"/>
      <c r="AU70" s="64"/>
      <c r="AV70" s="52">
        <f t="shared" si="2"/>
        <v>4000</v>
      </c>
      <c r="AW70" s="53"/>
      <c r="AX70" s="53"/>
      <c r="AY70" s="53"/>
      <c r="AZ70" s="53"/>
      <c r="BA70" s="53"/>
      <c r="BB70" s="54"/>
    </row>
    <row r="71" spans="2:54" ht="13.5" customHeight="1" x14ac:dyDescent="0.15">
      <c r="E71" s="38"/>
      <c r="F71" s="39"/>
      <c r="G71" s="39"/>
      <c r="H71" s="39"/>
      <c r="I71" s="40"/>
      <c r="J71" s="41" t="s">
        <v>20</v>
      </c>
      <c r="K71" s="42"/>
      <c r="L71" s="42"/>
      <c r="M71" s="42"/>
      <c r="N71" s="42"/>
      <c r="O71" s="42"/>
      <c r="P71" s="42"/>
      <c r="Q71" s="42"/>
      <c r="R71" s="42"/>
      <c r="S71" s="43"/>
      <c r="T71" s="62">
        <v>0</v>
      </c>
      <c r="U71" s="63"/>
      <c r="V71" s="63"/>
      <c r="W71" s="63"/>
      <c r="X71" s="63"/>
      <c r="Y71" s="63"/>
      <c r="Z71" s="64"/>
      <c r="AA71" s="62">
        <v>0</v>
      </c>
      <c r="AB71" s="63"/>
      <c r="AC71" s="63"/>
      <c r="AD71" s="63"/>
      <c r="AE71" s="63"/>
      <c r="AF71" s="63"/>
      <c r="AG71" s="64"/>
      <c r="AH71" s="62">
        <v>3997</v>
      </c>
      <c r="AI71" s="63"/>
      <c r="AJ71" s="63"/>
      <c r="AK71" s="63"/>
      <c r="AL71" s="63"/>
      <c r="AM71" s="63"/>
      <c r="AN71" s="64"/>
      <c r="AO71" s="62">
        <v>0</v>
      </c>
      <c r="AP71" s="63"/>
      <c r="AQ71" s="63"/>
      <c r="AR71" s="63"/>
      <c r="AS71" s="63"/>
      <c r="AT71" s="63"/>
      <c r="AU71" s="64"/>
      <c r="AV71" s="52">
        <f t="shared" si="2"/>
        <v>3997</v>
      </c>
      <c r="AW71" s="53"/>
      <c r="AX71" s="53"/>
      <c r="AY71" s="53"/>
      <c r="AZ71" s="53"/>
      <c r="BA71" s="53"/>
      <c r="BB71" s="54"/>
    </row>
    <row r="72" spans="2:54" ht="13.5" customHeight="1" x14ac:dyDescent="0.15">
      <c r="E72" s="10"/>
      <c r="F72" s="10"/>
      <c r="G72" s="10"/>
      <c r="H72" s="10"/>
      <c r="I72" s="10"/>
      <c r="J72" s="10"/>
      <c r="K72" s="10"/>
      <c r="L72" s="10"/>
      <c r="M72" s="10"/>
      <c r="N72" s="10"/>
      <c r="O72" s="10"/>
      <c r="P72" s="10"/>
      <c r="Q72" s="10"/>
      <c r="R72" s="10"/>
      <c r="S72" s="10"/>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row>
    <row r="73" spans="2:54" ht="13.5" customHeight="1" x14ac:dyDescent="0.15">
      <c r="B73" s="11"/>
      <c r="C73" s="12"/>
      <c r="D73" s="14"/>
      <c r="E73" s="33" t="s">
        <v>83</v>
      </c>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row>
    <row r="74" spans="2:54" ht="13.5" customHeight="1" x14ac:dyDescent="0.15">
      <c r="B74" s="11"/>
      <c r="C74" s="12"/>
      <c r="D74" s="14"/>
      <c r="E74" s="51" t="s">
        <v>12</v>
      </c>
      <c r="F74" s="51"/>
      <c r="G74" s="51"/>
      <c r="H74" s="51"/>
      <c r="I74" s="51"/>
      <c r="J74" s="51" t="s">
        <v>86</v>
      </c>
      <c r="K74" s="51"/>
      <c r="L74" s="51"/>
      <c r="M74" s="51"/>
      <c r="N74" s="51"/>
      <c r="O74" s="51"/>
      <c r="P74" s="51"/>
      <c r="Q74" s="51"/>
      <c r="R74" s="51"/>
      <c r="S74" s="51"/>
      <c r="T74" s="51"/>
      <c r="U74" s="51"/>
      <c r="V74" s="51"/>
      <c r="W74" s="51"/>
      <c r="X74" s="51"/>
      <c r="Y74" s="51" t="s">
        <v>87</v>
      </c>
      <c r="Z74" s="51"/>
      <c r="AA74" s="51"/>
      <c r="AB74" s="51"/>
      <c r="AC74" s="51"/>
      <c r="AD74" s="51"/>
      <c r="AE74" s="51"/>
      <c r="AF74" s="51"/>
      <c r="AG74" s="51"/>
      <c r="AH74" s="51"/>
      <c r="AI74" s="51"/>
      <c r="AJ74" s="51"/>
      <c r="AK74" s="51"/>
      <c r="AL74" s="51"/>
      <c r="AM74" s="51"/>
      <c r="AN74" s="14"/>
      <c r="AO74" s="14"/>
      <c r="AP74" s="14"/>
      <c r="AQ74" s="14"/>
      <c r="AR74" s="14"/>
      <c r="AS74" s="14"/>
      <c r="AT74" s="14"/>
      <c r="AU74" s="14"/>
      <c r="AV74" s="14"/>
      <c r="AW74" s="14"/>
      <c r="AX74" s="14"/>
      <c r="AY74" s="14"/>
      <c r="AZ74" s="14"/>
      <c r="BA74" s="14"/>
      <c r="BB74" s="14"/>
    </row>
    <row r="75" spans="2:54" ht="13.5" customHeight="1" x14ac:dyDescent="0.15">
      <c r="B75" s="11"/>
      <c r="C75" s="12"/>
      <c r="D75" s="14"/>
      <c r="E75" s="51">
        <v>29</v>
      </c>
      <c r="F75" s="51"/>
      <c r="G75" s="51"/>
      <c r="H75" s="51"/>
      <c r="I75" s="51"/>
      <c r="J75" s="51">
        <v>2</v>
      </c>
      <c r="K75" s="51"/>
      <c r="L75" s="51"/>
      <c r="M75" s="51"/>
      <c r="N75" s="51"/>
      <c r="O75" s="51"/>
      <c r="P75" s="51"/>
      <c r="Q75" s="51"/>
      <c r="R75" s="51"/>
      <c r="S75" s="51"/>
      <c r="T75" s="51"/>
      <c r="U75" s="51"/>
      <c r="V75" s="51"/>
      <c r="W75" s="51"/>
      <c r="X75" s="51"/>
      <c r="Y75" s="91">
        <v>287</v>
      </c>
      <c r="Z75" s="91"/>
      <c r="AA75" s="91"/>
      <c r="AB75" s="91"/>
      <c r="AC75" s="91"/>
      <c r="AD75" s="91"/>
      <c r="AE75" s="91"/>
      <c r="AF75" s="91"/>
      <c r="AG75" s="91"/>
      <c r="AH75" s="91"/>
      <c r="AI75" s="91"/>
      <c r="AJ75" s="91"/>
      <c r="AK75" s="91"/>
      <c r="AL75" s="91"/>
      <c r="AM75" s="91"/>
      <c r="AN75" s="14"/>
      <c r="AO75" s="14"/>
      <c r="AP75" s="14"/>
      <c r="AQ75" s="14"/>
      <c r="AR75" s="14"/>
      <c r="AS75" s="14"/>
      <c r="AT75" s="14"/>
      <c r="AU75" s="14"/>
      <c r="AV75" s="14"/>
      <c r="AW75" s="14"/>
      <c r="AX75" s="14"/>
      <c r="AY75" s="14"/>
      <c r="AZ75" s="14"/>
      <c r="BA75" s="14"/>
      <c r="BB75" s="14"/>
    </row>
    <row r="76" spans="2:54" ht="13.5" customHeight="1" x14ac:dyDescent="0.15">
      <c r="B76" s="11"/>
      <c r="C76" s="12"/>
      <c r="D76" s="14"/>
      <c r="E76" s="51">
        <v>30</v>
      </c>
      <c r="F76" s="51"/>
      <c r="G76" s="51"/>
      <c r="H76" s="51"/>
      <c r="I76" s="51"/>
      <c r="J76" s="51">
        <v>2</v>
      </c>
      <c r="K76" s="51"/>
      <c r="L76" s="51"/>
      <c r="M76" s="51"/>
      <c r="N76" s="51"/>
      <c r="O76" s="51"/>
      <c r="P76" s="51"/>
      <c r="Q76" s="51"/>
      <c r="R76" s="51"/>
      <c r="S76" s="51"/>
      <c r="T76" s="51"/>
      <c r="U76" s="51"/>
      <c r="V76" s="51"/>
      <c r="W76" s="51"/>
      <c r="X76" s="51"/>
      <c r="Y76" s="91">
        <v>737</v>
      </c>
      <c r="Z76" s="91"/>
      <c r="AA76" s="91"/>
      <c r="AB76" s="91"/>
      <c r="AC76" s="91"/>
      <c r="AD76" s="91"/>
      <c r="AE76" s="91"/>
      <c r="AF76" s="91"/>
      <c r="AG76" s="91"/>
      <c r="AH76" s="91"/>
      <c r="AI76" s="91"/>
      <c r="AJ76" s="91"/>
      <c r="AK76" s="91"/>
      <c r="AL76" s="91"/>
      <c r="AM76" s="91"/>
      <c r="AN76" s="14"/>
      <c r="AO76" s="14"/>
      <c r="AP76" s="14"/>
      <c r="AQ76" s="14"/>
      <c r="AR76" s="14"/>
      <c r="AS76" s="14"/>
      <c r="AT76" s="14"/>
      <c r="AU76" s="14"/>
      <c r="AV76" s="14"/>
      <c r="AW76" s="14"/>
      <c r="AX76" s="14"/>
      <c r="AY76" s="14"/>
      <c r="AZ76" s="14"/>
      <c r="BA76" s="14"/>
      <c r="BB76" s="14"/>
    </row>
    <row r="77" spans="2:54" ht="13.5" customHeight="1" x14ac:dyDescent="0.15">
      <c r="B77" s="11"/>
      <c r="C77" s="12"/>
      <c r="D77" s="14"/>
      <c r="E77" s="92" t="s">
        <v>249</v>
      </c>
      <c r="F77" s="51"/>
      <c r="G77" s="51"/>
      <c r="H77" s="51"/>
      <c r="I77" s="51"/>
      <c r="J77" s="68">
        <v>2</v>
      </c>
      <c r="K77" s="68"/>
      <c r="L77" s="68"/>
      <c r="M77" s="68"/>
      <c r="N77" s="68"/>
      <c r="O77" s="68"/>
      <c r="P77" s="68"/>
      <c r="Q77" s="68"/>
      <c r="R77" s="68"/>
      <c r="S77" s="68"/>
      <c r="T77" s="68"/>
      <c r="U77" s="68"/>
      <c r="V77" s="68"/>
      <c r="W77" s="68"/>
      <c r="X77" s="68"/>
      <c r="Y77" s="93">
        <v>549</v>
      </c>
      <c r="Z77" s="93"/>
      <c r="AA77" s="93"/>
      <c r="AB77" s="93"/>
      <c r="AC77" s="93"/>
      <c r="AD77" s="93"/>
      <c r="AE77" s="93"/>
      <c r="AF77" s="93"/>
      <c r="AG77" s="93"/>
      <c r="AH77" s="93"/>
      <c r="AI77" s="93"/>
      <c r="AJ77" s="93"/>
      <c r="AK77" s="93"/>
      <c r="AL77" s="93"/>
      <c r="AM77" s="93"/>
      <c r="AN77" s="14"/>
      <c r="AO77" s="14"/>
      <c r="AP77" s="14"/>
      <c r="AQ77" s="14"/>
      <c r="AR77" s="14"/>
      <c r="AS77" s="14"/>
      <c r="AT77" s="14"/>
      <c r="AU77" s="14"/>
      <c r="AV77" s="14"/>
      <c r="AW77" s="14"/>
      <c r="AX77" s="14"/>
      <c r="AY77" s="14"/>
      <c r="AZ77" s="14"/>
      <c r="BA77" s="14"/>
      <c r="BB77" s="14"/>
    </row>
    <row r="78" spans="2:54" ht="13.5" customHeight="1" x14ac:dyDescent="0.15">
      <c r="E78" s="10"/>
      <c r="F78" s="10"/>
      <c r="G78" s="10"/>
      <c r="H78" s="10"/>
      <c r="I78" s="10"/>
      <c r="J78" s="10"/>
      <c r="K78" s="10"/>
      <c r="L78" s="10"/>
      <c r="M78" s="10"/>
      <c r="N78" s="10"/>
      <c r="O78" s="10"/>
      <c r="P78" s="10"/>
      <c r="Q78" s="10"/>
      <c r="R78" s="10"/>
      <c r="S78" s="10"/>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row>
    <row r="79" spans="2:54" ht="13.5" customHeight="1" x14ac:dyDescent="0.15">
      <c r="D79" s="90" t="s">
        <v>215</v>
      </c>
      <c r="E79" s="90"/>
      <c r="F79" s="90"/>
      <c r="G79" s="90"/>
      <c r="H79" s="33" t="s">
        <v>122</v>
      </c>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row>
    <row r="80" spans="2:54" ht="13.5" customHeight="1" x14ac:dyDescent="0.15">
      <c r="B80" s="11"/>
      <c r="C80" s="12"/>
      <c r="D80" s="20"/>
      <c r="E80" s="20"/>
      <c r="F80" s="20"/>
      <c r="G80" s="20"/>
      <c r="H80" s="33" t="s">
        <v>216</v>
      </c>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row>
    <row r="81" spans="2:54" ht="13.5" customHeight="1" x14ac:dyDescent="0.15">
      <c r="B81" s="11"/>
      <c r="C81" s="12"/>
      <c r="D81" s="20"/>
      <c r="E81" s="20"/>
      <c r="F81" s="20"/>
      <c r="G81" s="20"/>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row>
    <row r="82" spans="2:54" ht="13.5" customHeight="1" x14ac:dyDescent="0.15">
      <c r="AV82" s="34" t="s">
        <v>21</v>
      </c>
      <c r="AW82" s="34"/>
      <c r="AX82" s="34"/>
      <c r="AY82" s="34"/>
      <c r="AZ82" s="34"/>
      <c r="BA82" s="34"/>
      <c r="BB82" s="34"/>
    </row>
    <row r="83" spans="2:54" ht="13.5" customHeight="1" x14ac:dyDescent="0.15">
      <c r="E83" s="35" t="s">
        <v>12</v>
      </c>
      <c r="F83" s="36"/>
      <c r="G83" s="36"/>
      <c r="H83" s="36"/>
      <c r="I83" s="37"/>
      <c r="J83" s="35"/>
      <c r="K83" s="36"/>
      <c r="L83" s="36"/>
      <c r="M83" s="36"/>
      <c r="N83" s="36"/>
      <c r="O83" s="36"/>
      <c r="P83" s="36"/>
      <c r="Q83" s="36"/>
      <c r="R83" s="36"/>
      <c r="S83" s="37"/>
      <c r="T83" s="41" t="s">
        <v>18</v>
      </c>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3"/>
      <c r="AV83" s="35" t="s">
        <v>17</v>
      </c>
      <c r="AW83" s="36"/>
      <c r="AX83" s="36"/>
      <c r="AY83" s="36"/>
      <c r="AZ83" s="36"/>
      <c r="BA83" s="36"/>
      <c r="BB83" s="37"/>
    </row>
    <row r="84" spans="2:54" ht="13.5" customHeight="1" x14ac:dyDescent="0.15">
      <c r="E84" s="38"/>
      <c r="F84" s="39"/>
      <c r="G84" s="39"/>
      <c r="H84" s="39"/>
      <c r="I84" s="40"/>
      <c r="J84" s="38"/>
      <c r="K84" s="39"/>
      <c r="L84" s="39"/>
      <c r="M84" s="39"/>
      <c r="N84" s="39"/>
      <c r="O84" s="39"/>
      <c r="P84" s="39"/>
      <c r="Q84" s="39"/>
      <c r="R84" s="39"/>
      <c r="S84" s="40"/>
      <c r="T84" s="51" t="s">
        <v>13</v>
      </c>
      <c r="U84" s="51"/>
      <c r="V84" s="51"/>
      <c r="W84" s="51"/>
      <c r="X84" s="51"/>
      <c r="Y84" s="51"/>
      <c r="Z84" s="51"/>
      <c r="AA84" s="51" t="s">
        <v>14</v>
      </c>
      <c r="AB84" s="51"/>
      <c r="AC84" s="51"/>
      <c r="AD84" s="51"/>
      <c r="AE84" s="51"/>
      <c r="AF84" s="51"/>
      <c r="AG84" s="51"/>
      <c r="AH84" s="51" t="s">
        <v>15</v>
      </c>
      <c r="AI84" s="51"/>
      <c r="AJ84" s="51"/>
      <c r="AK84" s="51"/>
      <c r="AL84" s="51"/>
      <c r="AM84" s="51"/>
      <c r="AN84" s="51"/>
      <c r="AO84" s="51" t="s">
        <v>16</v>
      </c>
      <c r="AP84" s="51"/>
      <c r="AQ84" s="51"/>
      <c r="AR84" s="51"/>
      <c r="AS84" s="51"/>
      <c r="AT84" s="51"/>
      <c r="AU84" s="51"/>
      <c r="AV84" s="38"/>
      <c r="AW84" s="39"/>
      <c r="AX84" s="39"/>
      <c r="AY84" s="39"/>
      <c r="AZ84" s="39"/>
      <c r="BA84" s="39"/>
      <c r="BB84" s="40"/>
    </row>
    <row r="85" spans="2:54" ht="13.5" customHeight="1" x14ac:dyDescent="0.15">
      <c r="E85" s="35">
        <v>29</v>
      </c>
      <c r="F85" s="36"/>
      <c r="G85" s="36"/>
      <c r="H85" s="36"/>
      <c r="I85" s="37"/>
      <c r="J85" s="41" t="s">
        <v>19</v>
      </c>
      <c r="K85" s="42"/>
      <c r="L85" s="42"/>
      <c r="M85" s="42"/>
      <c r="N85" s="42"/>
      <c r="O85" s="42"/>
      <c r="P85" s="42"/>
      <c r="Q85" s="42"/>
      <c r="R85" s="42"/>
      <c r="S85" s="43"/>
      <c r="T85" s="52">
        <v>0</v>
      </c>
      <c r="U85" s="53"/>
      <c r="V85" s="53"/>
      <c r="W85" s="53"/>
      <c r="X85" s="53"/>
      <c r="Y85" s="53"/>
      <c r="Z85" s="54"/>
      <c r="AA85" s="52">
        <v>0</v>
      </c>
      <c r="AB85" s="53"/>
      <c r="AC85" s="53"/>
      <c r="AD85" s="53"/>
      <c r="AE85" s="53"/>
      <c r="AF85" s="53"/>
      <c r="AG85" s="54"/>
      <c r="AH85" s="52">
        <v>18015</v>
      </c>
      <c r="AI85" s="53"/>
      <c r="AJ85" s="53"/>
      <c r="AK85" s="53"/>
      <c r="AL85" s="53"/>
      <c r="AM85" s="53"/>
      <c r="AN85" s="54"/>
      <c r="AO85" s="52">
        <v>0</v>
      </c>
      <c r="AP85" s="53"/>
      <c r="AQ85" s="53"/>
      <c r="AR85" s="53"/>
      <c r="AS85" s="53"/>
      <c r="AT85" s="53"/>
      <c r="AU85" s="54"/>
      <c r="AV85" s="52">
        <f t="shared" ref="AV85:AV88" si="3">SUM(T85:AU85)</f>
        <v>18015</v>
      </c>
      <c r="AW85" s="53"/>
      <c r="AX85" s="53"/>
      <c r="AY85" s="53"/>
      <c r="AZ85" s="53"/>
      <c r="BA85" s="53"/>
      <c r="BB85" s="54"/>
    </row>
    <row r="86" spans="2:54" ht="13.5" customHeight="1" x14ac:dyDescent="0.15">
      <c r="E86" s="38"/>
      <c r="F86" s="39"/>
      <c r="G86" s="39"/>
      <c r="H86" s="39"/>
      <c r="I86" s="40"/>
      <c r="J86" s="41" t="s">
        <v>20</v>
      </c>
      <c r="K86" s="42"/>
      <c r="L86" s="42"/>
      <c r="M86" s="42"/>
      <c r="N86" s="42"/>
      <c r="O86" s="42"/>
      <c r="P86" s="42"/>
      <c r="Q86" s="42"/>
      <c r="R86" s="42"/>
      <c r="S86" s="43"/>
      <c r="T86" s="52">
        <v>0</v>
      </c>
      <c r="U86" s="53"/>
      <c r="V86" s="53"/>
      <c r="W86" s="53"/>
      <c r="X86" s="53"/>
      <c r="Y86" s="53"/>
      <c r="Z86" s="54"/>
      <c r="AA86" s="52">
        <v>0</v>
      </c>
      <c r="AB86" s="53"/>
      <c r="AC86" s="53"/>
      <c r="AD86" s="53"/>
      <c r="AE86" s="53"/>
      <c r="AF86" s="53"/>
      <c r="AG86" s="54"/>
      <c r="AH86" s="52">
        <v>3532</v>
      </c>
      <c r="AI86" s="53"/>
      <c r="AJ86" s="53"/>
      <c r="AK86" s="53"/>
      <c r="AL86" s="53"/>
      <c r="AM86" s="53"/>
      <c r="AN86" s="54"/>
      <c r="AO86" s="52">
        <v>0</v>
      </c>
      <c r="AP86" s="53"/>
      <c r="AQ86" s="53"/>
      <c r="AR86" s="53"/>
      <c r="AS86" s="53"/>
      <c r="AT86" s="53"/>
      <c r="AU86" s="54"/>
      <c r="AV86" s="52">
        <f t="shared" si="3"/>
        <v>3532</v>
      </c>
      <c r="AW86" s="53"/>
      <c r="AX86" s="53"/>
      <c r="AY86" s="53"/>
      <c r="AZ86" s="53"/>
      <c r="BA86" s="53"/>
      <c r="BB86" s="54"/>
    </row>
    <row r="87" spans="2:54" ht="13.5" customHeight="1" x14ac:dyDescent="0.15">
      <c r="E87" s="35">
        <v>30</v>
      </c>
      <c r="F87" s="36"/>
      <c r="G87" s="36"/>
      <c r="H87" s="36"/>
      <c r="I87" s="37"/>
      <c r="J87" s="41" t="s">
        <v>19</v>
      </c>
      <c r="K87" s="42"/>
      <c r="L87" s="42"/>
      <c r="M87" s="42"/>
      <c r="N87" s="42"/>
      <c r="O87" s="42"/>
      <c r="P87" s="42"/>
      <c r="Q87" s="42"/>
      <c r="R87" s="42"/>
      <c r="S87" s="43"/>
      <c r="T87" s="52">
        <v>0</v>
      </c>
      <c r="U87" s="53"/>
      <c r="V87" s="53"/>
      <c r="W87" s="53"/>
      <c r="X87" s="53"/>
      <c r="Y87" s="53"/>
      <c r="Z87" s="54"/>
      <c r="AA87" s="52">
        <v>0</v>
      </c>
      <c r="AB87" s="53"/>
      <c r="AC87" s="53"/>
      <c r="AD87" s="53"/>
      <c r="AE87" s="53"/>
      <c r="AF87" s="53"/>
      <c r="AG87" s="54"/>
      <c r="AH87" s="52">
        <v>11392</v>
      </c>
      <c r="AI87" s="53"/>
      <c r="AJ87" s="53"/>
      <c r="AK87" s="53"/>
      <c r="AL87" s="53"/>
      <c r="AM87" s="53"/>
      <c r="AN87" s="54"/>
      <c r="AO87" s="52">
        <v>0</v>
      </c>
      <c r="AP87" s="53"/>
      <c r="AQ87" s="53"/>
      <c r="AR87" s="53"/>
      <c r="AS87" s="53"/>
      <c r="AT87" s="53"/>
      <c r="AU87" s="54"/>
      <c r="AV87" s="52">
        <f t="shared" si="3"/>
        <v>11392</v>
      </c>
      <c r="AW87" s="53"/>
      <c r="AX87" s="53"/>
      <c r="AY87" s="53"/>
      <c r="AZ87" s="53"/>
      <c r="BA87" s="53"/>
      <c r="BB87" s="54"/>
    </row>
    <row r="88" spans="2:54" ht="13.5" customHeight="1" x14ac:dyDescent="0.15">
      <c r="E88" s="38"/>
      <c r="F88" s="39"/>
      <c r="G88" s="39"/>
      <c r="H88" s="39"/>
      <c r="I88" s="40"/>
      <c r="J88" s="41" t="s">
        <v>20</v>
      </c>
      <c r="K88" s="42"/>
      <c r="L88" s="42"/>
      <c r="M88" s="42"/>
      <c r="N88" s="42"/>
      <c r="O88" s="42"/>
      <c r="P88" s="42"/>
      <c r="Q88" s="42"/>
      <c r="R88" s="42"/>
      <c r="S88" s="43"/>
      <c r="T88" s="52">
        <v>0</v>
      </c>
      <c r="U88" s="53"/>
      <c r="V88" s="53"/>
      <c r="W88" s="53"/>
      <c r="X88" s="53"/>
      <c r="Y88" s="53"/>
      <c r="Z88" s="54"/>
      <c r="AA88" s="52">
        <v>0</v>
      </c>
      <c r="AB88" s="53"/>
      <c r="AC88" s="53"/>
      <c r="AD88" s="53"/>
      <c r="AE88" s="53"/>
      <c r="AF88" s="53"/>
      <c r="AG88" s="54"/>
      <c r="AH88" s="52">
        <v>2544</v>
      </c>
      <c r="AI88" s="53"/>
      <c r="AJ88" s="53"/>
      <c r="AK88" s="53"/>
      <c r="AL88" s="53"/>
      <c r="AM88" s="53"/>
      <c r="AN88" s="54"/>
      <c r="AO88" s="52">
        <v>0</v>
      </c>
      <c r="AP88" s="53"/>
      <c r="AQ88" s="53"/>
      <c r="AR88" s="53"/>
      <c r="AS88" s="53"/>
      <c r="AT88" s="53"/>
      <c r="AU88" s="54"/>
      <c r="AV88" s="52">
        <f t="shared" si="3"/>
        <v>2544</v>
      </c>
      <c r="AW88" s="53"/>
      <c r="AX88" s="53"/>
      <c r="AY88" s="53"/>
      <c r="AZ88" s="53"/>
      <c r="BA88" s="53"/>
      <c r="BB88" s="54"/>
    </row>
    <row r="89" spans="2:54" ht="13.5" customHeight="1" x14ac:dyDescent="0.15">
      <c r="E89" s="56" t="s">
        <v>249</v>
      </c>
      <c r="F89" s="36"/>
      <c r="G89" s="36"/>
      <c r="H89" s="36"/>
      <c r="I89" s="37"/>
      <c r="J89" s="41" t="s">
        <v>19</v>
      </c>
      <c r="K89" s="42"/>
      <c r="L89" s="42"/>
      <c r="M89" s="42"/>
      <c r="N89" s="42"/>
      <c r="O89" s="42"/>
      <c r="P89" s="42"/>
      <c r="Q89" s="42"/>
      <c r="R89" s="42"/>
      <c r="S89" s="43"/>
      <c r="T89" s="62">
        <v>0</v>
      </c>
      <c r="U89" s="63"/>
      <c r="V89" s="63"/>
      <c r="W89" s="63"/>
      <c r="X89" s="63"/>
      <c r="Y89" s="63"/>
      <c r="Z89" s="64"/>
      <c r="AA89" s="62">
        <v>0</v>
      </c>
      <c r="AB89" s="63"/>
      <c r="AC89" s="63"/>
      <c r="AD89" s="63"/>
      <c r="AE89" s="63"/>
      <c r="AF89" s="63"/>
      <c r="AG89" s="64"/>
      <c r="AH89" s="62">
        <v>18225</v>
      </c>
      <c r="AI89" s="63"/>
      <c r="AJ89" s="63"/>
      <c r="AK89" s="63"/>
      <c r="AL89" s="63"/>
      <c r="AM89" s="63"/>
      <c r="AN89" s="64"/>
      <c r="AO89" s="62">
        <v>0</v>
      </c>
      <c r="AP89" s="63"/>
      <c r="AQ89" s="63"/>
      <c r="AR89" s="63"/>
      <c r="AS89" s="63"/>
      <c r="AT89" s="63"/>
      <c r="AU89" s="64"/>
      <c r="AV89" s="52">
        <f>SUM(T89:AU89)</f>
        <v>18225</v>
      </c>
      <c r="AW89" s="53"/>
      <c r="AX89" s="53"/>
      <c r="AY89" s="53"/>
      <c r="AZ89" s="53"/>
      <c r="BA89" s="53"/>
      <c r="BB89" s="54"/>
    </row>
    <row r="90" spans="2:54" ht="13.5" customHeight="1" x14ac:dyDescent="0.15">
      <c r="E90" s="38"/>
      <c r="F90" s="39"/>
      <c r="G90" s="39"/>
      <c r="H90" s="39"/>
      <c r="I90" s="40"/>
      <c r="J90" s="41" t="s">
        <v>20</v>
      </c>
      <c r="K90" s="42"/>
      <c r="L90" s="42"/>
      <c r="M90" s="42"/>
      <c r="N90" s="42"/>
      <c r="O90" s="42"/>
      <c r="P90" s="42"/>
      <c r="Q90" s="42"/>
      <c r="R90" s="42"/>
      <c r="S90" s="43"/>
      <c r="T90" s="62">
        <v>0</v>
      </c>
      <c r="U90" s="63"/>
      <c r="V90" s="63"/>
      <c r="W90" s="63"/>
      <c r="X90" s="63"/>
      <c r="Y90" s="63"/>
      <c r="Z90" s="64"/>
      <c r="AA90" s="62">
        <v>0</v>
      </c>
      <c r="AB90" s="63"/>
      <c r="AC90" s="63"/>
      <c r="AD90" s="63"/>
      <c r="AE90" s="63"/>
      <c r="AF90" s="63"/>
      <c r="AG90" s="64"/>
      <c r="AH90" s="62">
        <v>2464</v>
      </c>
      <c r="AI90" s="63"/>
      <c r="AJ90" s="63"/>
      <c r="AK90" s="63"/>
      <c r="AL90" s="63"/>
      <c r="AM90" s="63"/>
      <c r="AN90" s="64"/>
      <c r="AO90" s="62">
        <v>0</v>
      </c>
      <c r="AP90" s="63"/>
      <c r="AQ90" s="63"/>
      <c r="AR90" s="63"/>
      <c r="AS90" s="63"/>
      <c r="AT90" s="63"/>
      <c r="AU90" s="64"/>
      <c r="AV90" s="52">
        <f>SUM(T90:AU90)</f>
        <v>2464</v>
      </c>
      <c r="AW90" s="53"/>
      <c r="AX90" s="53"/>
      <c r="AY90" s="53"/>
      <c r="AZ90" s="53"/>
      <c r="BA90" s="53"/>
      <c r="BB90" s="54"/>
    </row>
    <row r="92" spans="2:54" ht="13.5" customHeight="1" x14ac:dyDescent="0.15">
      <c r="B92" s="11"/>
      <c r="C92" s="12"/>
      <c r="D92" s="14"/>
      <c r="E92" s="33" t="s">
        <v>88</v>
      </c>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row>
    <row r="93" spans="2:54" ht="13.5" customHeight="1" x14ac:dyDescent="0.15">
      <c r="B93" s="11"/>
      <c r="C93" s="12"/>
      <c r="D93" s="14"/>
      <c r="E93" s="51" t="s">
        <v>12</v>
      </c>
      <c r="F93" s="51"/>
      <c r="G93" s="51"/>
      <c r="H93" s="51"/>
      <c r="I93" s="51"/>
      <c r="J93" s="51" t="s">
        <v>84</v>
      </c>
      <c r="K93" s="51"/>
      <c r="L93" s="51"/>
      <c r="M93" s="51"/>
      <c r="N93" s="51"/>
      <c r="O93" s="51"/>
      <c r="P93" s="51"/>
      <c r="Q93" s="51"/>
      <c r="R93" s="51"/>
      <c r="S93" s="51"/>
      <c r="T93" s="51"/>
      <c r="U93" s="51"/>
      <c r="V93" s="51"/>
      <c r="W93" s="51"/>
      <c r="X93" s="51"/>
      <c r="Y93" s="51" t="s">
        <v>85</v>
      </c>
      <c r="Z93" s="51"/>
      <c r="AA93" s="51"/>
      <c r="AB93" s="51"/>
      <c r="AC93" s="51"/>
      <c r="AD93" s="51"/>
      <c r="AE93" s="51"/>
      <c r="AF93" s="51"/>
      <c r="AG93" s="51"/>
      <c r="AH93" s="51"/>
      <c r="AI93" s="51"/>
      <c r="AJ93" s="51"/>
      <c r="AK93" s="51"/>
      <c r="AL93" s="51"/>
      <c r="AM93" s="51"/>
      <c r="AN93" s="14"/>
      <c r="AO93" s="14"/>
      <c r="AP93" s="14"/>
      <c r="AQ93" s="14"/>
      <c r="AR93" s="14"/>
      <c r="AS93" s="14"/>
      <c r="AT93" s="14"/>
      <c r="AU93" s="14"/>
      <c r="AV93" s="14"/>
      <c r="AW93" s="14"/>
      <c r="AX93" s="14"/>
      <c r="AY93" s="14"/>
      <c r="AZ93" s="14"/>
      <c r="BA93" s="14"/>
      <c r="BB93" s="14"/>
    </row>
    <row r="94" spans="2:54" ht="13.5" customHeight="1" x14ac:dyDescent="0.15">
      <c r="B94" s="11"/>
      <c r="C94" s="12"/>
      <c r="D94" s="14"/>
      <c r="E94" s="51">
        <v>29</v>
      </c>
      <c r="F94" s="51"/>
      <c r="G94" s="51"/>
      <c r="H94" s="51"/>
      <c r="I94" s="51"/>
      <c r="J94" s="51">
        <v>74</v>
      </c>
      <c r="K94" s="51"/>
      <c r="L94" s="51"/>
      <c r="M94" s="51"/>
      <c r="N94" s="51"/>
      <c r="O94" s="51"/>
      <c r="P94" s="51"/>
      <c r="Q94" s="51"/>
      <c r="R94" s="51"/>
      <c r="S94" s="51"/>
      <c r="T94" s="51"/>
      <c r="U94" s="51"/>
      <c r="V94" s="51"/>
      <c r="W94" s="51"/>
      <c r="X94" s="51"/>
      <c r="Y94" s="91">
        <v>1951</v>
      </c>
      <c r="Z94" s="91"/>
      <c r="AA94" s="91"/>
      <c r="AB94" s="91"/>
      <c r="AC94" s="91"/>
      <c r="AD94" s="91"/>
      <c r="AE94" s="91"/>
      <c r="AF94" s="91"/>
      <c r="AG94" s="91"/>
      <c r="AH94" s="91"/>
      <c r="AI94" s="91"/>
      <c r="AJ94" s="91"/>
      <c r="AK94" s="91"/>
      <c r="AL94" s="91"/>
      <c r="AM94" s="91"/>
      <c r="AN94" s="14"/>
      <c r="AO94" s="14"/>
      <c r="AP94" s="14"/>
      <c r="AQ94" s="14"/>
      <c r="AR94" s="14"/>
      <c r="AS94" s="14"/>
      <c r="AT94" s="14"/>
      <c r="AU94" s="14"/>
      <c r="AV94" s="14"/>
      <c r="AW94" s="14"/>
      <c r="AX94" s="14"/>
      <c r="AY94" s="14"/>
      <c r="AZ94" s="14"/>
      <c r="BA94" s="14"/>
      <c r="BB94" s="14"/>
    </row>
    <row r="95" spans="2:54" ht="13.5" customHeight="1" x14ac:dyDescent="0.15">
      <c r="B95" s="11"/>
      <c r="C95" s="12"/>
      <c r="D95" s="14"/>
      <c r="E95" s="51">
        <v>30</v>
      </c>
      <c r="F95" s="51"/>
      <c r="G95" s="51"/>
      <c r="H95" s="51"/>
      <c r="I95" s="51"/>
      <c r="J95" s="51">
        <v>53</v>
      </c>
      <c r="K95" s="51"/>
      <c r="L95" s="51"/>
      <c r="M95" s="51"/>
      <c r="N95" s="51"/>
      <c r="O95" s="51"/>
      <c r="P95" s="51"/>
      <c r="Q95" s="51"/>
      <c r="R95" s="51"/>
      <c r="S95" s="51"/>
      <c r="T95" s="51"/>
      <c r="U95" s="51"/>
      <c r="V95" s="51"/>
      <c r="W95" s="51"/>
      <c r="X95" s="51"/>
      <c r="Y95" s="91">
        <v>1716</v>
      </c>
      <c r="Z95" s="91"/>
      <c r="AA95" s="91"/>
      <c r="AB95" s="91"/>
      <c r="AC95" s="91"/>
      <c r="AD95" s="91"/>
      <c r="AE95" s="91"/>
      <c r="AF95" s="91"/>
      <c r="AG95" s="91"/>
      <c r="AH95" s="91"/>
      <c r="AI95" s="91"/>
      <c r="AJ95" s="91"/>
      <c r="AK95" s="91"/>
      <c r="AL95" s="91"/>
      <c r="AM95" s="91"/>
      <c r="AN95" s="14"/>
      <c r="AO95" s="14"/>
      <c r="AP95" s="14"/>
      <c r="AQ95" s="14"/>
      <c r="AR95" s="14"/>
      <c r="AS95" s="14"/>
      <c r="AT95" s="14"/>
      <c r="AU95" s="14"/>
      <c r="AV95" s="14"/>
      <c r="AW95" s="14"/>
      <c r="AX95" s="14"/>
      <c r="AY95" s="14"/>
      <c r="AZ95" s="14"/>
      <c r="BA95" s="14"/>
      <c r="BB95" s="14"/>
    </row>
    <row r="96" spans="2:54" ht="13.5" customHeight="1" x14ac:dyDescent="0.15">
      <c r="B96" s="11"/>
      <c r="C96" s="12"/>
      <c r="D96" s="14"/>
      <c r="E96" s="65" t="s">
        <v>249</v>
      </c>
      <c r="F96" s="42"/>
      <c r="G96" s="42"/>
      <c r="H96" s="42"/>
      <c r="I96" s="43"/>
      <c r="J96" s="94">
        <v>61</v>
      </c>
      <c r="K96" s="95"/>
      <c r="L96" s="95"/>
      <c r="M96" s="95"/>
      <c r="N96" s="95"/>
      <c r="O96" s="95"/>
      <c r="P96" s="95"/>
      <c r="Q96" s="95"/>
      <c r="R96" s="95"/>
      <c r="S96" s="95"/>
      <c r="T96" s="95"/>
      <c r="U96" s="95"/>
      <c r="V96" s="95"/>
      <c r="W96" s="95"/>
      <c r="X96" s="96"/>
      <c r="Y96" s="97">
        <v>1681</v>
      </c>
      <c r="Z96" s="98"/>
      <c r="AA96" s="98"/>
      <c r="AB96" s="98"/>
      <c r="AC96" s="98"/>
      <c r="AD96" s="98"/>
      <c r="AE96" s="98"/>
      <c r="AF96" s="98"/>
      <c r="AG96" s="98"/>
      <c r="AH96" s="98"/>
      <c r="AI96" s="98"/>
      <c r="AJ96" s="98"/>
      <c r="AK96" s="98"/>
      <c r="AL96" s="98"/>
      <c r="AM96" s="99"/>
      <c r="AN96" s="14"/>
      <c r="AO96" s="14"/>
      <c r="AP96" s="14"/>
      <c r="AQ96" s="14"/>
      <c r="AR96" s="14"/>
      <c r="AS96" s="14"/>
      <c r="AT96" s="14"/>
      <c r="AU96" s="14"/>
      <c r="AV96" s="14"/>
      <c r="AW96" s="14"/>
      <c r="AX96" s="14"/>
      <c r="AY96" s="14"/>
      <c r="AZ96" s="14"/>
      <c r="BA96" s="14"/>
      <c r="BB96" s="14"/>
    </row>
    <row r="97" spans="2:54" ht="13.5" customHeight="1" x14ac:dyDescent="0.15">
      <c r="B97" s="11"/>
      <c r="C97" s="12"/>
      <c r="D97" s="14"/>
      <c r="E97" s="10"/>
      <c r="F97" s="10"/>
      <c r="G97" s="10"/>
      <c r="H97" s="10"/>
      <c r="I97" s="10"/>
      <c r="J97" s="10"/>
      <c r="K97" s="10"/>
      <c r="L97" s="10"/>
      <c r="M97" s="10"/>
      <c r="N97" s="10"/>
      <c r="O97" s="10"/>
      <c r="P97" s="10"/>
      <c r="Q97" s="10"/>
      <c r="R97" s="10"/>
      <c r="S97" s="10"/>
      <c r="T97" s="10"/>
      <c r="U97" s="10"/>
      <c r="V97" s="10"/>
      <c r="W97" s="10"/>
      <c r="X97" s="10"/>
      <c r="Y97" s="22"/>
      <c r="Z97" s="22"/>
      <c r="AA97" s="22"/>
      <c r="AB97" s="22"/>
      <c r="AC97" s="22"/>
      <c r="AD97" s="22"/>
      <c r="AE97" s="22"/>
      <c r="AF97" s="22"/>
      <c r="AG97" s="22"/>
      <c r="AH97" s="22"/>
      <c r="AI97" s="22"/>
      <c r="AJ97" s="22"/>
      <c r="AK97" s="22"/>
      <c r="AL97" s="22"/>
      <c r="AM97" s="22"/>
      <c r="AN97" s="14"/>
      <c r="AO97" s="14"/>
      <c r="AP97" s="14"/>
      <c r="AQ97" s="14"/>
      <c r="AR97" s="14"/>
      <c r="AS97" s="14"/>
      <c r="AT97" s="14"/>
      <c r="AU97" s="14"/>
      <c r="AV97" s="14"/>
      <c r="AW97" s="14"/>
      <c r="AX97" s="14"/>
      <c r="AY97" s="14"/>
      <c r="AZ97" s="14"/>
      <c r="BA97" s="14"/>
      <c r="BB97" s="14"/>
    </row>
    <row r="98" spans="2:54" ht="13.5" customHeight="1" x14ac:dyDescent="0.15">
      <c r="D98" s="49" t="s">
        <v>217</v>
      </c>
      <c r="E98" s="49"/>
      <c r="F98" s="49"/>
      <c r="G98" s="49"/>
      <c r="H98" s="50" t="s">
        <v>241</v>
      </c>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row>
    <row r="99" spans="2:54" ht="13.5" customHeight="1" x14ac:dyDescent="0.15">
      <c r="H99" s="33" t="s">
        <v>124</v>
      </c>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row>
    <row r="100" spans="2:54" ht="13.5" customHeight="1" x14ac:dyDescent="0.15">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row>
    <row r="101" spans="2:54" ht="13.5" customHeight="1" x14ac:dyDescent="0.15">
      <c r="AV101" s="34" t="s">
        <v>21</v>
      </c>
      <c r="AW101" s="34"/>
      <c r="AX101" s="34"/>
      <c r="AY101" s="34"/>
      <c r="AZ101" s="34"/>
      <c r="BA101" s="34"/>
      <c r="BB101" s="34"/>
    </row>
    <row r="102" spans="2:54" ht="13.5" customHeight="1" x14ac:dyDescent="0.15">
      <c r="E102" s="35" t="s">
        <v>12</v>
      </c>
      <c r="F102" s="36"/>
      <c r="G102" s="36"/>
      <c r="H102" s="36"/>
      <c r="I102" s="37"/>
      <c r="J102" s="35"/>
      <c r="K102" s="36"/>
      <c r="L102" s="36"/>
      <c r="M102" s="36"/>
      <c r="N102" s="36"/>
      <c r="O102" s="36"/>
      <c r="P102" s="36"/>
      <c r="Q102" s="36"/>
      <c r="R102" s="36"/>
      <c r="S102" s="37"/>
      <c r="T102" s="41" t="s">
        <v>18</v>
      </c>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3"/>
      <c r="AV102" s="35" t="s">
        <v>17</v>
      </c>
      <c r="AW102" s="36"/>
      <c r="AX102" s="36"/>
      <c r="AY102" s="36"/>
      <c r="AZ102" s="36"/>
      <c r="BA102" s="36"/>
      <c r="BB102" s="37"/>
    </row>
    <row r="103" spans="2:54" ht="13.5" customHeight="1" x14ac:dyDescent="0.15">
      <c r="E103" s="38"/>
      <c r="F103" s="39"/>
      <c r="G103" s="39"/>
      <c r="H103" s="39"/>
      <c r="I103" s="40"/>
      <c r="J103" s="38"/>
      <c r="K103" s="39"/>
      <c r="L103" s="39"/>
      <c r="M103" s="39"/>
      <c r="N103" s="39"/>
      <c r="O103" s="39"/>
      <c r="P103" s="39"/>
      <c r="Q103" s="39"/>
      <c r="R103" s="39"/>
      <c r="S103" s="40"/>
      <c r="T103" s="51" t="s">
        <v>13</v>
      </c>
      <c r="U103" s="51"/>
      <c r="V103" s="51"/>
      <c r="W103" s="51"/>
      <c r="X103" s="51"/>
      <c r="Y103" s="51"/>
      <c r="Z103" s="51"/>
      <c r="AA103" s="51" t="s">
        <v>14</v>
      </c>
      <c r="AB103" s="51"/>
      <c r="AC103" s="51"/>
      <c r="AD103" s="51"/>
      <c r="AE103" s="51"/>
      <c r="AF103" s="51"/>
      <c r="AG103" s="51"/>
      <c r="AH103" s="51" t="s">
        <v>15</v>
      </c>
      <c r="AI103" s="51"/>
      <c r="AJ103" s="51"/>
      <c r="AK103" s="51"/>
      <c r="AL103" s="51"/>
      <c r="AM103" s="51"/>
      <c r="AN103" s="51"/>
      <c r="AO103" s="51" t="s">
        <v>16</v>
      </c>
      <c r="AP103" s="51"/>
      <c r="AQ103" s="51"/>
      <c r="AR103" s="51"/>
      <c r="AS103" s="51"/>
      <c r="AT103" s="51"/>
      <c r="AU103" s="51"/>
      <c r="AV103" s="38"/>
      <c r="AW103" s="39"/>
      <c r="AX103" s="39"/>
      <c r="AY103" s="39"/>
      <c r="AZ103" s="39"/>
      <c r="BA103" s="39"/>
      <c r="BB103" s="40"/>
    </row>
    <row r="104" spans="2:54" ht="13.5" customHeight="1" x14ac:dyDescent="0.15">
      <c r="E104" s="35">
        <v>29</v>
      </c>
      <c r="F104" s="36"/>
      <c r="G104" s="36"/>
      <c r="H104" s="36"/>
      <c r="I104" s="37"/>
      <c r="J104" s="41" t="s">
        <v>19</v>
      </c>
      <c r="K104" s="42"/>
      <c r="L104" s="42"/>
      <c r="M104" s="42"/>
      <c r="N104" s="42"/>
      <c r="O104" s="42"/>
      <c r="P104" s="42"/>
      <c r="Q104" s="42"/>
      <c r="R104" s="42"/>
      <c r="S104" s="43"/>
      <c r="T104" s="52">
        <v>0</v>
      </c>
      <c r="U104" s="53"/>
      <c r="V104" s="53"/>
      <c r="W104" s="53"/>
      <c r="X104" s="53"/>
      <c r="Y104" s="53"/>
      <c r="Z104" s="54"/>
      <c r="AA104" s="52">
        <v>0</v>
      </c>
      <c r="AB104" s="53"/>
      <c r="AC104" s="53"/>
      <c r="AD104" s="53"/>
      <c r="AE104" s="53"/>
      <c r="AF104" s="53"/>
      <c r="AG104" s="54"/>
      <c r="AH104" s="52">
        <v>7976</v>
      </c>
      <c r="AI104" s="53"/>
      <c r="AJ104" s="53"/>
      <c r="AK104" s="53"/>
      <c r="AL104" s="53"/>
      <c r="AM104" s="53"/>
      <c r="AN104" s="54"/>
      <c r="AO104" s="52">
        <v>0</v>
      </c>
      <c r="AP104" s="53"/>
      <c r="AQ104" s="53"/>
      <c r="AR104" s="53"/>
      <c r="AS104" s="53"/>
      <c r="AT104" s="53"/>
      <c r="AU104" s="54"/>
      <c r="AV104" s="52">
        <f t="shared" ref="AV104:AV107" si="4">SUM(T104:AU104)</f>
        <v>7976</v>
      </c>
      <c r="AW104" s="53"/>
      <c r="AX104" s="53"/>
      <c r="AY104" s="53"/>
      <c r="AZ104" s="53"/>
      <c r="BA104" s="53"/>
      <c r="BB104" s="54"/>
    </row>
    <row r="105" spans="2:54" ht="13.5" customHeight="1" x14ac:dyDescent="0.15">
      <c r="E105" s="38"/>
      <c r="F105" s="39"/>
      <c r="G105" s="39"/>
      <c r="H105" s="39"/>
      <c r="I105" s="40"/>
      <c r="J105" s="41" t="s">
        <v>20</v>
      </c>
      <c r="K105" s="42"/>
      <c r="L105" s="42"/>
      <c r="M105" s="42"/>
      <c r="N105" s="42"/>
      <c r="O105" s="42"/>
      <c r="P105" s="42"/>
      <c r="Q105" s="42"/>
      <c r="R105" s="42"/>
      <c r="S105" s="43"/>
      <c r="T105" s="52">
        <v>0</v>
      </c>
      <c r="U105" s="53"/>
      <c r="V105" s="53"/>
      <c r="W105" s="53"/>
      <c r="X105" s="53"/>
      <c r="Y105" s="53"/>
      <c r="Z105" s="54"/>
      <c r="AA105" s="52">
        <v>0</v>
      </c>
      <c r="AB105" s="53"/>
      <c r="AC105" s="53"/>
      <c r="AD105" s="53"/>
      <c r="AE105" s="53"/>
      <c r="AF105" s="53"/>
      <c r="AG105" s="54"/>
      <c r="AH105" s="52">
        <v>5892</v>
      </c>
      <c r="AI105" s="53"/>
      <c r="AJ105" s="53"/>
      <c r="AK105" s="53"/>
      <c r="AL105" s="53"/>
      <c r="AM105" s="53"/>
      <c r="AN105" s="54"/>
      <c r="AO105" s="52">
        <v>0</v>
      </c>
      <c r="AP105" s="53"/>
      <c r="AQ105" s="53"/>
      <c r="AR105" s="53"/>
      <c r="AS105" s="53"/>
      <c r="AT105" s="53"/>
      <c r="AU105" s="54"/>
      <c r="AV105" s="52">
        <f t="shared" si="4"/>
        <v>5892</v>
      </c>
      <c r="AW105" s="53"/>
      <c r="AX105" s="53"/>
      <c r="AY105" s="53"/>
      <c r="AZ105" s="53"/>
      <c r="BA105" s="53"/>
      <c r="BB105" s="54"/>
    </row>
    <row r="106" spans="2:54" ht="13.5" customHeight="1" x14ac:dyDescent="0.15">
      <c r="E106" s="35">
        <v>30</v>
      </c>
      <c r="F106" s="36"/>
      <c r="G106" s="36"/>
      <c r="H106" s="36"/>
      <c r="I106" s="37"/>
      <c r="J106" s="41" t="s">
        <v>19</v>
      </c>
      <c r="K106" s="42"/>
      <c r="L106" s="42"/>
      <c r="M106" s="42"/>
      <c r="N106" s="42"/>
      <c r="O106" s="42"/>
      <c r="P106" s="42"/>
      <c r="Q106" s="42"/>
      <c r="R106" s="42"/>
      <c r="S106" s="43"/>
      <c r="T106" s="52">
        <v>0</v>
      </c>
      <c r="U106" s="53"/>
      <c r="V106" s="53"/>
      <c r="W106" s="53"/>
      <c r="X106" s="53"/>
      <c r="Y106" s="53"/>
      <c r="Z106" s="54"/>
      <c r="AA106" s="52">
        <v>0</v>
      </c>
      <c r="AB106" s="53"/>
      <c r="AC106" s="53"/>
      <c r="AD106" s="53"/>
      <c r="AE106" s="53"/>
      <c r="AF106" s="53"/>
      <c r="AG106" s="54"/>
      <c r="AH106" s="52">
        <v>7572</v>
      </c>
      <c r="AI106" s="53"/>
      <c r="AJ106" s="53"/>
      <c r="AK106" s="53"/>
      <c r="AL106" s="53"/>
      <c r="AM106" s="53"/>
      <c r="AN106" s="54"/>
      <c r="AO106" s="52">
        <v>0</v>
      </c>
      <c r="AP106" s="53"/>
      <c r="AQ106" s="53"/>
      <c r="AR106" s="53"/>
      <c r="AS106" s="53"/>
      <c r="AT106" s="53"/>
      <c r="AU106" s="54"/>
      <c r="AV106" s="52">
        <f t="shared" si="4"/>
        <v>7572</v>
      </c>
      <c r="AW106" s="53"/>
      <c r="AX106" s="53"/>
      <c r="AY106" s="53"/>
      <c r="AZ106" s="53"/>
      <c r="BA106" s="53"/>
      <c r="BB106" s="54"/>
    </row>
    <row r="107" spans="2:54" ht="13.5" customHeight="1" x14ac:dyDescent="0.15">
      <c r="E107" s="38"/>
      <c r="F107" s="39"/>
      <c r="G107" s="39"/>
      <c r="H107" s="39"/>
      <c r="I107" s="40"/>
      <c r="J107" s="41" t="s">
        <v>20</v>
      </c>
      <c r="K107" s="42"/>
      <c r="L107" s="42"/>
      <c r="M107" s="42"/>
      <c r="N107" s="42"/>
      <c r="O107" s="42"/>
      <c r="P107" s="42"/>
      <c r="Q107" s="42"/>
      <c r="R107" s="42"/>
      <c r="S107" s="43"/>
      <c r="T107" s="52">
        <v>0</v>
      </c>
      <c r="U107" s="53"/>
      <c r="V107" s="53"/>
      <c r="W107" s="53"/>
      <c r="X107" s="53"/>
      <c r="Y107" s="53"/>
      <c r="Z107" s="54"/>
      <c r="AA107" s="52">
        <v>0</v>
      </c>
      <c r="AB107" s="53"/>
      <c r="AC107" s="53"/>
      <c r="AD107" s="53"/>
      <c r="AE107" s="53"/>
      <c r="AF107" s="53"/>
      <c r="AG107" s="54"/>
      <c r="AH107" s="52">
        <v>6224</v>
      </c>
      <c r="AI107" s="53"/>
      <c r="AJ107" s="53"/>
      <c r="AK107" s="53"/>
      <c r="AL107" s="53"/>
      <c r="AM107" s="53"/>
      <c r="AN107" s="54"/>
      <c r="AO107" s="52">
        <v>0</v>
      </c>
      <c r="AP107" s="53"/>
      <c r="AQ107" s="53"/>
      <c r="AR107" s="53"/>
      <c r="AS107" s="53"/>
      <c r="AT107" s="53"/>
      <c r="AU107" s="54"/>
      <c r="AV107" s="52">
        <f t="shared" si="4"/>
        <v>6224</v>
      </c>
      <c r="AW107" s="53"/>
      <c r="AX107" s="53"/>
      <c r="AY107" s="53"/>
      <c r="AZ107" s="53"/>
      <c r="BA107" s="53"/>
      <c r="BB107" s="54"/>
    </row>
    <row r="108" spans="2:54" ht="13.5" customHeight="1" x14ac:dyDescent="0.15">
      <c r="E108" s="56" t="s">
        <v>249</v>
      </c>
      <c r="F108" s="36"/>
      <c r="G108" s="36"/>
      <c r="H108" s="36"/>
      <c r="I108" s="37"/>
      <c r="J108" s="41" t="s">
        <v>19</v>
      </c>
      <c r="K108" s="42"/>
      <c r="L108" s="42"/>
      <c r="M108" s="42"/>
      <c r="N108" s="42"/>
      <c r="O108" s="42"/>
      <c r="P108" s="42"/>
      <c r="Q108" s="42"/>
      <c r="R108" s="42"/>
      <c r="S108" s="43"/>
      <c r="T108" s="62">
        <v>0</v>
      </c>
      <c r="U108" s="63"/>
      <c r="V108" s="63"/>
      <c r="W108" s="63"/>
      <c r="X108" s="63"/>
      <c r="Y108" s="63"/>
      <c r="Z108" s="64"/>
      <c r="AA108" s="62">
        <v>0</v>
      </c>
      <c r="AB108" s="63"/>
      <c r="AC108" s="63"/>
      <c r="AD108" s="63"/>
      <c r="AE108" s="63"/>
      <c r="AF108" s="63"/>
      <c r="AG108" s="64"/>
      <c r="AH108" s="62">
        <v>7976</v>
      </c>
      <c r="AI108" s="63"/>
      <c r="AJ108" s="63"/>
      <c r="AK108" s="63"/>
      <c r="AL108" s="63"/>
      <c r="AM108" s="63"/>
      <c r="AN108" s="64"/>
      <c r="AO108" s="62">
        <v>0</v>
      </c>
      <c r="AP108" s="63"/>
      <c r="AQ108" s="63"/>
      <c r="AR108" s="63"/>
      <c r="AS108" s="63"/>
      <c r="AT108" s="63"/>
      <c r="AU108" s="64"/>
      <c r="AV108" s="52">
        <f>SUM(T108:AU108)</f>
        <v>7976</v>
      </c>
      <c r="AW108" s="53"/>
      <c r="AX108" s="53"/>
      <c r="AY108" s="53"/>
      <c r="AZ108" s="53"/>
      <c r="BA108" s="53"/>
      <c r="BB108" s="54"/>
    </row>
    <row r="109" spans="2:54" ht="13.5" customHeight="1" x14ac:dyDescent="0.15">
      <c r="E109" s="38"/>
      <c r="F109" s="39"/>
      <c r="G109" s="39"/>
      <c r="H109" s="39"/>
      <c r="I109" s="40"/>
      <c r="J109" s="41" t="s">
        <v>20</v>
      </c>
      <c r="K109" s="42"/>
      <c r="L109" s="42"/>
      <c r="M109" s="42"/>
      <c r="N109" s="42"/>
      <c r="O109" s="42"/>
      <c r="P109" s="42"/>
      <c r="Q109" s="42"/>
      <c r="R109" s="42"/>
      <c r="S109" s="43"/>
      <c r="T109" s="62">
        <v>0</v>
      </c>
      <c r="U109" s="63"/>
      <c r="V109" s="63"/>
      <c r="W109" s="63"/>
      <c r="X109" s="63"/>
      <c r="Y109" s="63"/>
      <c r="Z109" s="64"/>
      <c r="AA109" s="62">
        <v>0</v>
      </c>
      <c r="AB109" s="63"/>
      <c r="AC109" s="63"/>
      <c r="AD109" s="63"/>
      <c r="AE109" s="63"/>
      <c r="AF109" s="63"/>
      <c r="AG109" s="64"/>
      <c r="AH109" s="62">
        <v>6143</v>
      </c>
      <c r="AI109" s="63"/>
      <c r="AJ109" s="63"/>
      <c r="AK109" s="63"/>
      <c r="AL109" s="63"/>
      <c r="AM109" s="63"/>
      <c r="AN109" s="64"/>
      <c r="AO109" s="62">
        <v>0</v>
      </c>
      <c r="AP109" s="63"/>
      <c r="AQ109" s="63"/>
      <c r="AR109" s="63"/>
      <c r="AS109" s="63"/>
      <c r="AT109" s="63"/>
      <c r="AU109" s="64"/>
      <c r="AV109" s="52">
        <f t="shared" ref="AV109" si="5">SUM(T109:AU109)</f>
        <v>6143</v>
      </c>
      <c r="AW109" s="53"/>
      <c r="AX109" s="53"/>
      <c r="AY109" s="53"/>
      <c r="AZ109" s="53"/>
      <c r="BA109" s="53"/>
      <c r="BB109" s="54"/>
    </row>
    <row r="110" spans="2:54" ht="13.5" customHeight="1" x14ac:dyDescent="0.15">
      <c r="E110" s="10"/>
      <c r="F110" s="10"/>
      <c r="G110" s="10"/>
      <c r="H110" s="10"/>
      <c r="I110" s="10"/>
      <c r="J110" s="10"/>
      <c r="K110" s="10"/>
      <c r="L110" s="10"/>
      <c r="M110" s="10"/>
      <c r="N110" s="10"/>
      <c r="O110" s="10"/>
      <c r="P110" s="10"/>
      <c r="Q110" s="10"/>
      <c r="R110" s="10"/>
      <c r="S110" s="10"/>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row>
    <row r="111" spans="2:54" ht="13.5" customHeight="1" x14ac:dyDescent="0.15">
      <c r="E111" s="10"/>
      <c r="F111" s="10"/>
      <c r="G111" s="10"/>
      <c r="H111" s="10"/>
      <c r="I111" s="10"/>
      <c r="J111" s="10"/>
      <c r="K111" s="10"/>
      <c r="L111" s="10"/>
      <c r="M111" s="10"/>
      <c r="N111" s="10"/>
      <c r="O111" s="10"/>
      <c r="P111" s="10"/>
      <c r="Q111" s="10"/>
      <c r="R111" s="10"/>
      <c r="S111" s="10"/>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row>
    <row r="112" spans="2:54" ht="13.5" customHeight="1" x14ac:dyDescent="0.15">
      <c r="E112" s="10"/>
      <c r="F112" s="10"/>
      <c r="G112" s="10"/>
      <c r="H112" s="10"/>
      <c r="I112" s="10"/>
      <c r="J112" s="10"/>
      <c r="K112" s="10"/>
      <c r="L112" s="10"/>
      <c r="M112" s="10"/>
      <c r="N112" s="10"/>
      <c r="O112" s="10"/>
      <c r="P112" s="10"/>
      <c r="Q112" s="10"/>
      <c r="R112" s="10"/>
      <c r="S112" s="10"/>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row>
    <row r="113" spans="4:54" ht="13.5" customHeight="1" x14ac:dyDescent="0.15">
      <c r="E113" s="10"/>
      <c r="F113" s="10"/>
      <c r="G113" s="10"/>
      <c r="H113" s="10"/>
      <c r="I113" s="10"/>
      <c r="J113" s="10"/>
      <c r="K113" s="10"/>
      <c r="L113" s="10"/>
      <c r="M113" s="10"/>
      <c r="N113" s="10"/>
      <c r="O113" s="10"/>
      <c r="P113" s="10"/>
      <c r="Q113" s="10"/>
      <c r="R113" s="10"/>
      <c r="S113" s="10"/>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row>
    <row r="114" spans="4:54" ht="13.5" customHeight="1" x14ac:dyDescent="0.15">
      <c r="E114" s="10"/>
      <c r="F114" s="10"/>
      <c r="G114" s="10"/>
      <c r="H114" s="10"/>
      <c r="I114" s="10"/>
      <c r="J114" s="10"/>
      <c r="K114" s="10"/>
      <c r="L114" s="10"/>
      <c r="M114" s="10"/>
      <c r="N114" s="10"/>
      <c r="O114" s="10"/>
      <c r="P114" s="10"/>
      <c r="Q114" s="10"/>
      <c r="R114" s="10"/>
      <c r="S114" s="10"/>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row>
    <row r="115" spans="4:54" ht="13.5" customHeight="1" x14ac:dyDescent="0.15">
      <c r="E115" s="10"/>
      <c r="F115" s="10"/>
      <c r="G115" s="10"/>
      <c r="H115" s="10"/>
      <c r="I115" s="10"/>
      <c r="J115" s="10"/>
      <c r="K115" s="10"/>
      <c r="L115" s="10"/>
      <c r="M115" s="10"/>
      <c r="N115" s="10"/>
      <c r="O115" s="10"/>
      <c r="P115" s="10"/>
      <c r="Q115" s="10"/>
      <c r="R115" s="10"/>
      <c r="S115" s="10"/>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row>
    <row r="116" spans="4:54" ht="13.5" customHeight="1" x14ac:dyDescent="0.15">
      <c r="E116" s="10"/>
      <c r="F116" s="10"/>
      <c r="G116" s="10"/>
      <c r="H116" s="10"/>
      <c r="I116" s="10"/>
      <c r="J116" s="10"/>
      <c r="K116" s="10"/>
      <c r="L116" s="10"/>
      <c r="M116" s="10"/>
      <c r="N116" s="10"/>
      <c r="O116" s="10"/>
      <c r="P116" s="10"/>
      <c r="Q116" s="10"/>
      <c r="R116" s="10"/>
      <c r="S116" s="10"/>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row>
    <row r="117" spans="4:54" ht="13.5" customHeight="1" x14ac:dyDescent="0.15">
      <c r="E117" s="10"/>
      <c r="F117" s="10"/>
      <c r="G117" s="10"/>
      <c r="H117" s="10"/>
      <c r="I117" s="10"/>
      <c r="J117" s="10"/>
      <c r="K117" s="10"/>
      <c r="L117" s="10"/>
      <c r="M117" s="10"/>
      <c r="N117" s="10"/>
      <c r="O117" s="10"/>
      <c r="P117" s="10"/>
      <c r="Q117" s="10"/>
      <c r="R117" s="10"/>
      <c r="S117" s="10"/>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row>
    <row r="118" spans="4:54" ht="13.5" customHeight="1" x14ac:dyDescent="0.15">
      <c r="E118" s="10"/>
      <c r="F118" s="10"/>
      <c r="G118" s="10"/>
      <c r="H118" s="10"/>
      <c r="I118" s="10"/>
      <c r="J118" s="10"/>
      <c r="K118" s="10"/>
      <c r="L118" s="10"/>
      <c r="M118" s="10"/>
      <c r="N118" s="10"/>
      <c r="O118" s="10"/>
      <c r="P118" s="10"/>
      <c r="Q118" s="10"/>
      <c r="R118" s="10"/>
      <c r="S118" s="10"/>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row>
    <row r="119" spans="4:54" ht="13.5" customHeight="1" x14ac:dyDescent="0.15">
      <c r="D119" s="49" t="s">
        <v>218</v>
      </c>
      <c r="E119" s="49"/>
      <c r="F119" s="49"/>
      <c r="G119" s="49"/>
      <c r="H119" s="50" t="s">
        <v>219</v>
      </c>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row>
    <row r="120" spans="4:54" ht="13.5" customHeight="1" x14ac:dyDescent="0.15">
      <c r="H120" s="33" t="s">
        <v>125</v>
      </c>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row>
    <row r="121" spans="4:54" ht="13.5" customHeight="1" x14ac:dyDescent="0.15">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row>
    <row r="122" spans="4:54" ht="13.5" customHeight="1" x14ac:dyDescent="0.15">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row>
    <row r="123" spans="4:54" ht="13.5" customHeight="1" x14ac:dyDescent="0.15">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row>
    <row r="124" spans="4:54" ht="13.5" customHeight="1" x14ac:dyDescent="0.15">
      <c r="AV124" s="34" t="s">
        <v>21</v>
      </c>
      <c r="AW124" s="34"/>
      <c r="AX124" s="34"/>
      <c r="AY124" s="34"/>
      <c r="AZ124" s="34"/>
      <c r="BA124" s="34"/>
      <c r="BB124" s="34"/>
    </row>
    <row r="125" spans="4:54" ht="13.5" customHeight="1" x14ac:dyDescent="0.15">
      <c r="E125" s="35" t="s">
        <v>12</v>
      </c>
      <c r="F125" s="36"/>
      <c r="G125" s="36"/>
      <c r="H125" s="36"/>
      <c r="I125" s="37"/>
      <c r="J125" s="35"/>
      <c r="K125" s="36"/>
      <c r="L125" s="36"/>
      <c r="M125" s="36"/>
      <c r="N125" s="36"/>
      <c r="O125" s="36"/>
      <c r="P125" s="36"/>
      <c r="Q125" s="36"/>
      <c r="R125" s="36"/>
      <c r="S125" s="37"/>
      <c r="T125" s="41" t="s">
        <v>18</v>
      </c>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3"/>
      <c r="AV125" s="35" t="s">
        <v>17</v>
      </c>
      <c r="AW125" s="36"/>
      <c r="AX125" s="36"/>
      <c r="AY125" s="36"/>
      <c r="AZ125" s="36"/>
      <c r="BA125" s="36"/>
      <c r="BB125" s="37"/>
    </row>
    <row r="126" spans="4:54" ht="13.5" customHeight="1" x14ac:dyDescent="0.15">
      <c r="E126" s="38"/>
      <c r="F126" s="39"/>
      <c r="G126" s="39"/>
      <c r="H126" s="39"/>
      <c r="I126" s="40"/>
      <c r="J126" s="38"/>
      <c r="K126" s="39"/>
      <c r="L126" s="39"/>
      <c r="M126" s="39"/>
      <c r="N126" s="39"/>
      <c r="O126" s="39"/>
      <c r="P126" s="39"/>
      <c r="Q126" s="39"/>
      <c r="R126" s="39"/>
      <c r="S126" s="40"/>
      <c r="T126" s="51" t="s">
        <v>13</v>
      </c>
      <c r="U126" s="51"/>
      <c r="V126" s="51"/>
      <c r="W126" s="51"/>
      <c r="X126" s="51"/>
      <c r="Y126" s="51"/>
      <c r="Z126" s="51"/>
      <c r="AA126" s="51" t="s">
        <v>14</v>
      </c>
      <c r="AB126" s="51"/>
      <c r="AC126" s="51"/>
      <c r="AD126" s="51"/>
      <c r="AE126" s="51"/>
      <c r="AF126" s="51"/>
      <c r="AG126" s="51"/>
      <c r="AH126" s="51" t="s">
        <v>15</v>
      </c>
      <c r="AI126" s="51"/>
      <c r="AJ126" s="51"/>
      <c r="AK126" s="51"/>
      <c r="AL126" s="51"/>
      <c r="AM126" s="51"/>
      <c r="AN126" s="51"/>
      <c r="AO126" s="51" t="s">
        <v>16</v>
      </c>
      <c r="AP126" s="51"/>
      <c r="AQ126" s="51"/>
      <c r="AR126" s="51"/>
      <c r="AS126" s="51"/>
      <c r="AT126" s="51"/>
      <c r="AU126" s="51"/>
      <c r="AV126" s="38"/>
      <c r="AW126" s="39"/>
      <c r="AX126" s="39"/>
      <c r="AY126" s="39"/>
      <c r="AZ126" s="39"/>
      <c r="BA126" s="39"/>
      <c r="BB126" s="40"/>
    </row>
    <row r="127" spans="4:54" ht="13.5" customHeight="1" x14ac:dyDescent="0.15">
      <c r="E127" s="35">
        <v>29</v>
      </c>
      <c r="F127" s="36"/>
      <c r="G127" s="36"/>
      <c r="H127" s="36"/>
      <c r="I127" s="37"/>
      <c r="J127" s="41" t="s">
        <v>19</v>
      </c>
      <c r="K127" s="42"/>
      <c r="L127" s="42"/>
      <c r="M127" s="42"/>
      <c r="N127" s="42"/>
      <c r="O127" s="42"/>
      <c r="P127" s="42"/>
      <c r="Q127" s="42"/>
      <c r="R127" s="42"/>
      <c r="S127" s="43"/>
      <c r="T127" s="52">
        <v>0</v>
      </c>
      <c r="U127" s="53"/>
      <c r="V127" s="53"/>
      <c r="W127" s="53"/>
      <c r="X127" s="53"/>
      <c r="Y127" s="53"/>
      <c r="Z127" s="54"/>
      <c r="AA127" s="52">
        <v>0</v>
      </c>
      <c r="AB127" s="53"/>
      <c r="AC127" s="53"/>
      <c r="AD127" s="53"/>
      <c r="AE127" s="53"/>
      <c r="AF127" s="53"/>
      <c r="AG127" s="54"/>
      <c r="AH127" s="52">
        <v>300</v>
      </c>
      <c r="AI127" s="53"/>
      <c r="AJ127" s="53"/>
      <c r="AK127" s="53"/>
      <c r="AL127" s="53"/>
      <c r="AM127" s="53"/>
      <c r="AN127" s="54"/>
      <c r="AO127" s="52">
        <v>0</v>
      </c>
      <c r="AP127" s="53"/>
      <c r="AQ127" s="53"/>
      <c r="AR127" s="53"/>
      <c r="AS127" s="53"/>
      <c r="AT127" s="53"/>
      <c r="AU127" s="54"/>
      <c r="AV127" s="52">
        <f t="shared" ref="AV127:AV130" si="6">SUM(T127:AU127)</f>
        <v>300</v>
      </c>
      <c r="AW127" s="53"/>
      <c r="AX127" s="53"/>
      <c r="AY127" s="53"/>
      <c r="AZ127" s="53"/>
      <c r="BA127" s="53"/>
      <c r="BB127" s="54"/>
    </row>
    <row r="128" spans="4:54" ht="13.5" customHeight="1" x14ac:dyDescent="0.15">
      <c r="E128" s="38"/>
      <c r="F128" s="39"/>
      <c r="G128" s="39"/>
      <c r="H128" s="39"/>
      <c r="I128" s="40"/>
      <c r="J128" s="41" t="s">
        <v>20</v>
      </c>
      <c r="K128" s="42"/>
      <c r="L128" s="42"/>
      <c r="M128" s="42"/>
      <c r="N128" s="42"/>
      <c r="O128" s="42"/>
      <c r="P128" s="42"/>
      <c r="Q128" s="42"/>
      <c r="R128" s="42"/>
      <c r="S128" s="43"/>
      <c r="T128" s="52">
        <v>0</v>
      </c>
      <c r="U128" s="53"/>
      <c r="V128" s="53"/>
      <c r="W128" s="53"/>
      <c r="X128" s="53"/>
      <c r="Y128" s="53"/>
      <c r="Z128" s="54"/>
      <c r="AA128" s="52">
        <v>0</v>
      </c>
      <c r="AB128" s="53"/>
      <c r="AC128" s="53"/>
      <c r="AD128" s="53"/>
      <c r="AE128" s="53"/>
      <c r="AF128" s="53"/>
      <c r="AG128" s="54"/>
      <c r="AH128" s="52">
        <v>146</v>
      </c>
      <c r="AI128" s="53"/>
      <c r="AJ128" s="53"/>
      <c r="AK128" s="53"/>
      <c r="AL128" s="53"/>
      <c r="AM128" s="53"/>
      <c r="AN128" s="54"/>
      <c r="AO128" s="52">
        <v>0</v>
      </c>
      <c r="AP128" s="53"/>
      <c r="AQ128" s="53"/>
      <c r="AR128" s="53"/>
      <c r="AS128" s="53"/>
      <c r="AT128" s="53"/>
      <c r="AU128" s="54"/>
      <c r="AV128" s="52">
        <f t="shared" si="6"/>
        <v>146</v>
      </c>
      <c r="AW128" s="53"/>
      <c r="AX128" s="53"/>
      <c r="AY128" s="53"/>
      <c r="AZ128" s="53"/>
      <c r="BA128" s="53"/>
      <c r="BB128" s="54"/>
    </row>
    <row r="129" spans="4:54" ht="13.5" customHeight="1" x14ac:dyDescent="0.15">
      <c r="E129" s="35">
        <v>30</v>
      </c>
      <c r="F129" s="36"/>
      <c r="G129" s="36"/>
      <c r="H129" s="36"/>
      <c r="I129" s="37"/>
      <c r="J129" s="41" t="s">
        <v>19</v>
      </c>
      <c r="K129" s="42"/>
      <c r="L129" s="42"/>
      <c r="M129" s="42"/>
      <c r="N129" s="42"/>
      <c r="O129" s="42"/>
      <c r="P129" s="42"/>
      <c r="Q129" s="42"/>
      <c r="R129" s="42"/>
      <c r="S129" s="43"/>
      <c r="T129" s="52">
        <v>0</v>
      </c>
      <c r="U129" s="53"/>
      <c r="V129" s="53"/>
      <c r="W129" s="53"/>
      <c r="X129" s="53"/>
      <c r="Y129" s="53"/>
      <c r="Z129" s="54"/>
      <c r="AA129" s="52">
        <v>0</v>
      </c>
      <c r="AB129" s="53"/>
      <c r="AC129" s="53"/>
      <c r="AD129" s="53"/>
      <c r="AE129" s="53"/>
      <c r="AF129" s="53"/>
      <c r="AG129" s="54"/>
      <c r="AH129" s="52">
        <v>300</v>
      </c>
      <c r="AI129" s="53"/>
      <c r="AJ129" s="53"/>
      <c r="AK129" s="53"/>
      <c r="AL129" s="53"/>
      <c r="AM129" s="53"/>
      <c r="AN129" s="54"/>
      <c r="AO129" s="52">
        <v>0</v>
      </c>
      <c r="AP129" s="53"/>
      <c r="AQ129" s="53"/>
      <c r="AR129" s="53"/>
      <c r="AS129" s="53"/>
      <c r="AT129" s="53"/>
      <c r="AU129" s="54"/>
      <c r="AV129" s="52">
        <f t="shared" si="6"/>
        <v>300</v>
      </c>
      <c r="AW129" s="53"/>
      <c r="AX129" s="53"/>
      <c r="AY129" s="53"/>
      <c r="AZ129" s="53"/>
      <c r="BA129" s="53"/>
      <c r="BB129" s="54"/>
    </row>
    <row r="130" spans="4:54" ht="13.5" customHeight="1" x14ac:dyDescent="0.15">
      <c r="E130" s="38"/>
      <c r="F130" s="39"/>
      <c r="G130" s="39"/>
      <c r="H130" s="39"/>
      <c r="I130" s="40"/>
      <c r="J130" s="41" t="s">
        <v>20</v>
      </c>
      <c r="K130" s="42"/>
      <c r="L130" s="42"/>
      <c r="M130" s="42"/>
      <c r="N130" s="42"/>
      <c r="O130" s="42"/>
      <c r="P130" s="42"/>
      <c r="Q130" s="42"/>
      <c r="R130" s="42"/>
      <c r="S130" s="43"/>
      <c r="T130" s="52">
        <v>0</v>
      </c>
      <c r="U130" s="53"/>
      <c r="V130" s="53"/>
      <c r="W130" s="53"/>
      <c r="X130" s="53"/>
      <c r="Y130" s="53"/>
      <c r="Z130" s="54"/>
      <c r="AA130" s="52">
        <v>0</v>
      </c>
      <c r="AB130" s="53"/>
      <c r="AC130" s="53"/>
      <c r="AD130" s="53"/>
      <c r="AE130" s="53"/>
      <c r="AF130" s="53"/>
      <c r="AG130" s="54"/>
      <c r="AH130" s="52">
        <v>194</v>
      </c>
      <c r="AI130" s="53"/>
      <c r="AJ130" s="53"/>
      <c r="AK130" s="53"/>
      <c r="AL130" s="53"/>
      <c r="AM130" s="53"/>
      <c r="AN130" s="54"/>
      <c r="AO130" s="52">
        <v>0</v>
      </c>
      <c r="AP130" s="53"/>
      <c r="AQ130" s="53"/>
      <c r="AR130" s="53"/>
      <c r="AS130" s="53"/>
      <c r="AT130" s="53"/>
      <c r="AU130" s="54"/>
      <c r="AV130" s="52">
        <f t="shared" si="6"/>
        <v>194</v>
      </c>
      <c r="AW130" s="53"/>
      <c r="AX130" s="53"/>
      <c r="AY130" s="53"/>
      <c r="AZ130" s="53"/>
      <c r="BA130" s="53"/>
      <c r="BB130" s="54"/>
    </row>
    <row r="131" spans="4:54" ht="13.5" customHeight="1" x14ac:dyDescent="0.15">
      <c r="E131" s="56" t="s">
        <v>249</v>
      </c>
      <c r="F131" s="36"/>
      <c r="G131" s="36"/>
      <c r="H131" s="36"/>
      <c r="I131" s="37"/>
      <c r="J131" s="41" t="s">
        <v>19</v>
      </c>
      <c r="K131" s="42"/>
      <c r="L131" s="42"/>
      <c r="M131" s="42"/>
      <c r="N131" s="42"/>
      <c r="O131" s="42"/>
      <c r="P131" s="42"/>
      <c r="Q131" s="42"/>
      <c r="R131" s="42"/>
      <c r="S131" s="43"/>
      <c r="T131" s="62">
        <v>0</v>
      </c>
      <c r="U131" s="63"/>
      <c r="V131" s="63"/>
      <c r="W131" s="63"/>
      <c r="X131" s="63"/>
      <c r="Y131" s="63"/>
      <c r="Z131" s="64"/>
      <c r="AA131" s="62">
        <v>0</v>
      </c>
      <c r="AB131" s="63"/>
      <c r="AC131" s="63"/>
      <c r="AD131" s="63"/>
      <c r="AE131" s="63"/>
      <c r="AF131" s="63"/>
      <c r="AG131" s="64"/>
      <c r="AH131" s="62">
        <v>300</v>
      </c>
      <c r="AI131" s="63"/>
      <c r="AJ131" s="63"/>
      <c r="AK131" s="63"/>
      <c r="AL131" s="63"/>
      <c r="AM131" s="63"/>
      <c r="AN131" s="64"/>
      <c r="AO131" s="62">
        <v>0</v>
      </c>
      <c r="AP131" s="63"/>
      <c r="AQ131" s="63"/>
      <c r="AR131" s="63"/>
      <c r="AS131" s="63"/>
      <c r="AT131" s="63"/>
      <c r="AU131" s="64"/>
      <c r="AV131" s="52">
        <f>SUM(T131:AU131)</f>
        <v>300</v>
      </c>
      <c r="AW131" s="53"/>
      <c r="AX131" s="53"/>
      <c r="AY131" s="53"/>
      <c r="AZ131" s="53"/>
      <c r="BA131" s="53"/>
      <c r="BB131" s="54"/>
    </row>
    <row r="132" spans="4:54" ht="13.5" customHeight="1" x14ac:dyDescent="0.15">
      <c r="E132" s="38"/>
      <c r="F132" s="39"/>
      <c r="G132" s="39"/>
      <c r="H132" s="39"/>
      <c r="I132" s="40"/>
      <c r="J132" s="41" t="s">
        <v>20</v>
      </c>
      <c r="K132" s="42"/>
      <c r="L132" s="42"/>
      <c r="M132" s="42"/>
      <c r="N132" s="42"/>
      <c r="O132" s="42"/>
      <c r="P132" s="42"/>
      <c r="Q132" s="42"/>
      <c r="R132" s="42"/>
      <c r="S132" s="43"/>
      <c r="T132" s="62">
        <v>0</v>
      </c>
      <c r="U132" s="63"/>
      <c r="V132" s="63"/>
      <c r="W132" s="63"/>
      <c r="X132" s="63"/>
      <c r="Y132" s="63"/>
      <c r="Z132" s="64"/>
      <c r="AA132" s="62">
        <v>0</v>
      </c>
      <c r="AB132" s="63"/>
      <c r="AC132" s="63"/>
      <c r="AD132" s="63"/>
      <c r="AE132" s="63"/>
      <c r="AF132" s="63"/>
      <c r="AG132" s="64"/>
      <c r="AH132" s="62">
        <v>156</v>
      </c>
      <c r="AI132" s="63"/>
      <c r="AJ132" s="63"/>
      <c r="AK132" s="63"/>
      <c r="AL132" s="63"/>
      <c r="AM132" s="63"/>
      <c r="AN132" s="64"/>
      <c r="AO132" s="62">
        <v>0</v>
      </c>
      <c r="AP132" s="63"/>
      <c r="AQ132" s="63"/>
      <c r="AR132" s="63"/>
      <c r="AS132" s="63"/>
      <c r="AT132" s="63"/>
      <c r="AU132" s="64"/>
      <c r="AV132" s="52">
        <f t="shared" ref="AV132" si="7">SUM(T132:AU132)</f>
        <v>156</v>
      </c>
      <c r="AW132" s="53"/>
      <c r="AX132" s="53"/>
      <c r="AY132" s="53"/>
      <c r="AZ132" s="53"/>
      <c r="BA132" s="53"/>
      <c r="BB132" s="54"/>
    </row>
    <row r="134" spans="4:54" ht="13.5" customHeight="1" x14ac:dyDescent="0.15">
      <c r="D134" s="49" t="s">
        <v>220</v>
      </c>
      <c r="E134" s="49"/>
      <c r="F134" s="49"/>
      <c r="G134" s="49"/>
      <c r="H134" s="50" t="s">
        <v>221</v>
      </c>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row>
    <row r="135" spans="4:54" ht="13.5" customHeight="1" x14ac:dyDescent="0.15">
      <c r="H135" s="33" t="s">
        <v>242</v>
      </c>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row>
    <row r="136" spans="4:54" ht="13.5" customHeight="1" x14ac:dyDescent="0.15">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row>
    <row r="137" spans="4:54" ht="13.5" customHeight="1" x14ac:dyDescent="0.15">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row>
    <row r="138" spans="4:54" ht="13.5" customHeight="1" x14ac:dyDescent="0.15">
      <c r="AV138" s="34" t="s">
        <v>21</v>
      </c>
      <c r="AW138" s="34"/>
      <c r="AX138" s="34"/>
      <c r="AY138" s="34"/>
      <c r="AZ138" s="34"/>
      <c r="BA138" s="34"/>
      <c r="BB138" s="34"/>
    </row>
    <row r="139" spans="4:54" ht="13.5" customHeight="1" x14ac:dyDescent="0.15">
      <c r="E139" s="35" t="s">
        <v>12</v>
      </c>
      <c r="F139" s="36"/>
      <c r="G139" s="36"/>
      <c r="H139" s="36"/>
      <c r="I139" s="37"/>
      <c r="J139" s="35"/>
      <c r="K139" s="36"/>
      <c r="L139" s="36"/>
      <c r="M139" s="36"/>
      <c r="N139" s="36"/>
      <c r="O139" s="36"/>
      <c r="P139" s="36"/>
      <c r="Q139" s="36"/>
      <c r="R139" s="36"/>
      <c r="S139" s="37"/>
      <c r="T139" s="41" t="s">
        <v>18</v>
      </c>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3"/>
      <c r="AV139" s="35" t="s">
        <v>17</v>
      </c>
      <c r="AW139" s="36"/>
      <c r="AX139" s="36"/>
      <c r="AY139" s="36"/>
      <c r="AZ139" s="36"/>
      <c r="BA139" s="36"/>
      <c r="BB139" s="37"/>
    </row>
    <row r="140" spans="4:54" ht="13.5" customHeight="1" x14ac:dyDescent="0.15">
      <c r="E140" s="38"/>
      <c r="F140" s="39"/>
      <c r="G140" s="39"/>
      <c r="H140" s="39"/>
      <c r="I140" s="40"/>
      <c r="J140" s="38"/>
      <c r="K140" s="39"/>
      <c r="L140" s="39"/>
      <c r="M140" s="39"/>
      <c r="N140" s="39"/>
      <c r="O140" s="39"/>
      <c r="P140" s="39"/>
      <c r="Q140" s="39"/>
      <c r="R140" s="39"/>
      <c r="S140" s="40"/>
      <c r="T140" s="51" t="s">
        <v>13</v>
      </c>
      <c r="U140" s="51"/>
      <c r="V140" s="51"/>
      <c r="W140" s="51"/>
      <c r="X140" s="51"/>
      <c r="Y140" s="51"/>
      <c r="Z140" s="51"/>
      <c r="AA140" s="51" t="s">
        <v>14</v>
      </c>
      <c r="AB140" s="51"/>
      <c r="AC140" s="51"/>
      <c r="AD140" s="51"/>
      <c r="AE140" s="51"/>
      <c r="AF140" s="51"/>
      <c r="AG140" s="51"/>
      <c r="AH140" s="51" t="s">
        <v>15</v>
      </c>
      <c r="AI140" s="51"/>
      <c r="AJ140" s="51"/>
      <c r="AK140" s="51"/>
      <c r="AL140" s="51"/>
      <c r="AM140" s="51"/>
      <c r="AN140" s="51"/>
      <c r="AO140" s="51" t="s">
        <v>16</v>
      </c>
      <c r="AP140" s="51"/>
      <c r="AQ140" s="51"/>
      <c r="AR140" s="51"/>
      <c r="AS140" s="51"/>
      <c r="AT140" s="51"/>
      <c r="AU140" s="51"/>
      <c r="AV140" s="38"/>
      <c r="AW140" s="39"/>
      <c r="AX140" s="39"/>
      <c r="AY140" s="39"/>
      <c r="AZ140" s="39"/>
      <c r="BA140" s="39"/>
      <c r="BB140" s="40"/>
    </row>
    <row r="141" spans="4:54" ht="13.5" customHeight="1" x14ac:dyDescent="0.15">
      <c r="E141" s="35">
        <v>29</v>
      </c>
      <c r="F141" s="36"/>
      <c r="G141" s="36"/>
      <c r="H141" s="36"/>
      <c r="I141" s="37"/>
      <c r="J141" s="41" t="s">
        <v>19</v>
      </c>
      <c r="K141" s="42"/>
      <c r="L141" s="42"/>
      <c r="M141" s="42"/>
      <c r="N141" s="42"/>
      <c r="O141" s="42"/>
      <c r="P141" s="42"/>
      <c r="Q141" s="42"/>
      <c r="R141" s="42"/>
      <c r="S141" s="43"/>
      <c r="T141" s="52">
        <v>0</v>
      </c>
      <c r="U141" s="53"/>
      <c r="V141" s="53"/>
      <c r="W141" s="53"/>
      <c r="X141" s="53"/>
      <c r="Y141" s="53"/>
      <c r="Z141" s="54"/>
      <c r="AA141" s="52">
        <v>0</v>
      </c>
      <c r="AB141" s="53"/>
      <c r="AC141" s="53"/>
      <c r="AD141" s="53"/>
      <c r="AE141" s="53"/>
      <c r="AF141" s="53"/>
      <c r="AG141" s="54"/>
      <c r="AH141" s="52">
        <v>2200</v>
      </c>
      <c r="AI141" s="53"/>
      <c r="AJ141" s="53"/>
      <c r="AK141" s="53"/>
      <c r="AL141" s="53"/>
      <c r="AM141" s="53"/>
      <c r="AN141" s="54"/>
      <c r="AO141" s="52">
        <v>0</v>
      </c>
      <c r="AP141" s="53"/>
      <c r="AQ141" s="53"/>
      <c r="AR141" s="53"/>
      <c r="AS141" s="53"/>
      <c r="AT141" s="53"/>
      <c r="AU141" s="54"/>
      <c r="AV141" s="52">
        <f t="shared" ref="AV141:AV144" si="8">SUM(T141:AU141)</f>
        <v>2200</v>
      </c>
      <c r="AW141" s="53"/>
      <c r="AX141" s="53"/>
      <c r="AY141" s="53"/>
      <c r="AZ141" s="53"/>
      <c r="BA141" s="53"/>
      <c r="BB141" s="54"/>
    </row>
    <row r="142" spans="4:54" ht="13.5" customHeight="1" x14ac:dyDescent="0.15">
      <c r="E142" s="38"/>
      <c r="F142" s="39"/>
      <c r="G142" s="39"/>
      <c r="H142" s="39"/>
      <c r="I142" s="40"/>
      <c r="J142" s="41" t="s">
        <v>20</v>
      </c>
      <c r="K142" s="42"/>
      <c r="L142" s="42"/>
      <c r="M142" s="42"/>
      <c r="N142" s="42"/>
      <c r="O142" s="42"/>
      <c r="P142" s="42"/>
      <c r="Q142" s="42"/>
      <c r="R142" s="42"/>
      <c r="S142" s="43"/>
      <c r="T142" s="52">
        <v>0</v>
      </c>
      <c r="U142" s="53"/>
      <c r="V142" s="53"/>
      <c r="W142" s="53"/>
      <c r="X142" s="53"/>
      <c r="Y142" s="53"/>
      <c r="Z142" s="54"/>
      <c r="AA142" s="52">
        <v>0</v>
      </c>
      <c r="AB142" s="53"/>
      <c r="AC142" s="53"/>
      <c r="AD142" s="53"/>
      <c r="AE142" s="53"/>
      <c r="AF142" s="53"/>
      <c r="AG142" s="54"/>
      <c r="AH142" s="52">
        <v>2103</v>
      </c>
      <c r="AI142" s="53"/>
      <c r="AJ142" s="53"/>
      <c r="AK142" s="53"/>
      <c r="AL142" s="53"/>
      <c r="AM142" s="53"/>
      <c r="AN142" s="54"/>
      <c r="AO142" s="52">
        <v>0</v>
      </c>
      <c r="AP142" s="53"/>
      <c r="AQ142" s="53"/>
      <c r="AR142" s="53"/>
      <c r="AS142" s="53"/>
      <c r="AT142" s="53"/>
      <c r="AU142" s="54"/>
      <c r="AV142" s="52">
        <f t="shared" si="8"/>
        <v>2103</v>
      </c>
      <c r="AW142" s="53"/>
      <c r="AX142" s="53"/>
      <c r="AY142" s="53"/>
      <c r="AZ142" s="53"/>
      <c r="BA142" s="53"/>
      <c r="BB142" s="54"/>
    </row>
    <row r="143" spans="4:54" ht="13.5" customHeight="1" x14ac:dyDescent="0.15">
      <c r="E143" s="35">
        <v>30</v>
      </c>
      <c r="F143" s="36"/>
      <c r="G143" s="36"/>
      <c r="H143" s="36"/>
      <c r="I143" s="37"/>
      <c r="J143" s="41" t="s">
        <v>19</v>
      </c>
      <c r="K143" s="42"/>
      <c r="L143" s="42"/>
      <c r="M143" s="42"/>
      <c r="N143" s="42"/>
      <c r="O143" s="42"/>
      <c r="P143" s="42"/>
      <c r="Q143" s="42"/>
      <c r="R143" s="42"/>
      <c r="S143" s="43"/>
      <c r="T143" s="52">
        <v>0</v>
      </c>
      <c r="U143" s="53"/>
      <c r="V143" s="53"/>
      <c r="W143" s="53"/>
      <c r="X143" s="53"/>
      <c r="Y143" s="53"/>
      <c r="Z143" s="54"/>
      <c r="AA143" s="52">
        <v>0</v>
      </c>
      <c r="AB143" s="53"/>
      <c r="AC143" s="53"/>
      <c r="AD143" s="53"/>
      <c r="AE143" s="53"/>
      <c r="AF143" s="53"/>
      <c r="AG143" s="54"/>
      <c r="AH143" s="52">
        <v>2200</v>
      </c>
      <c r="AI143" s="53"/>
      <c r="AJ143" s="53"/>
      <c r="AK143" s="53"/>
      <c r="AL143" s="53"/>
      <c r="AM143" s="53"/>
      <c r="AN143" s="54"/>
      <c r="AO143" s="52">
        <v>0</v>
      </c>
      <c r="AP143" s="53"/>
      <c r="AQ143" s="53"/>
      <c r="AR143" s="53"/>
      <c r="AS143" s="53"/>
      <c r="AT143" s="53"/>
      <c r="AU143" s="54"/>
      <c r="AV143" s="52">
        <f t="shared" si="8"/>
        <v>2200</v>
      </c>
      <c r="AW143" s="53"/>
      <c r="AX143" s="53"/>
      <c r="AY143" s="53"/>
      <c r="AZ143" s="53"/>
      <c r="BA143" s="53"/>
      <c r="BB143" s="54"/>
    </row>
    <row r="144" spans="4:54" ht="13.5" customHeight="1" x14ac:dyDescent="0.15">
      <c r="E144" s="38"/>
      <c r="F144" s="39"/>
      <c r="G144" s="39"/>
      <c r="H144" s="39"/>
      <c r="I144" s="40"/>
      <c r="J144" s="41" t="s">
        <v>20</v>
      </c>
      <c r="K144" s="42"/>
      <c r="L144" s="42"/>
      <c r="M144" s="42"/>
      <c r="N144" s="42"/>
      <c r="O144" s="42"/>
      <c r="P144" s="42"/>
      <c r="Q144" s="42"/>
      <c r="R144" s="42"/>
      <c r="S144" s="43"/>
      <c r="T144" s="52">
        <v>0</v>
      </c>
      <c r="U144" s="53"/>
      <c r="V144" s="53"/>
      <c r="W144" s="53"/>
      <c r="X144" s="53"/>
      <c r="Y144" s="53"/>
      <c r="Z144" s="54"/>
      <c r="AA144" s="52">
        <v>0</v>
      </c>
      <c r="AB144" s="53"/>
      <c r="AC144" s="53"/>
      <c r="AD144" s="53"/>
      <c r="AE144" s="53"/>
      <c r="AF144" s="53"/>
      <c r="AG144" s="54"/>
      <c r="AH144" s="52">
        <v>1639</v>
      </c>
      <c r="AI144" s="53"/>
      <c r="AJ144" s="53"/>
      <c r="AK144" s="53"/>
      <c r="AL144" s="53"/>
      <c r="AM144" s="53"/>
      <c r="AN144" s="54"/>
      <c r="AO144" s="52">
        <v>0</v>
      </c>
      <c r="AP144" s="53"/>
      <c r="AQ144" s="53"/>
      <c r="AR144" s="53"/>
      <c r="AS144" s="53"/>
      <c r="AT144" s="53"/>
      <c r="AU144" s="54"/>
      <c r="AV144" s="52">
        <f t="shared" si="8"/>
        <v>1639</v>
      </c>
      <c r="AW144" s="53"/>
      <c r="AX144" s="53"/>
      <c r="AY144" s="53"/>
      <c r="AZ144" s="53"/>
      <c r="BA144" s="53"/>
      <c r="BB144" s="54"/>
    </row>
    <row r="145" spans="2:54" ht="13.5" customHeight="1" x14ac:dyDescent="0.15">
      <c r="E145" s="56" t="s">
        <v>249</v>
      </c>
      <c r="F145" s="36"/>
      <c r="G145" s="36"/>
      <c r="H145" s="36"/>
      <c r="I145" s="37"/>
      <c r="J145" s="41" t="s">
        <v>19</v>
      </c>
      <c r="K145" s="42"/>
      <c r="L145" s="42"/>
      <c r="M145" s="42"/>
      <c r="N145" s="42"/>
      <c r="O145" s="42"/>
      <c r="P145" s="42"/>
      <c r="Q145" s="42"/>
      <c r="R145" s="42"/>
      <c r="S145" s="43"/>
      <c r="T145" s="62">
        <v>0</v>
      </c>
      <c r="U145" s="63"/>
      <c r="V145" s="63"/>
      <c r="W145" s="63"/>
      <c r="X145" s="63"/>
      <c r="Y145" s="63"/>
      <c r="Z145" s="64"/>
      <c r="AA145" s="62">
        <v>0</v>
      </c>
      <c r="AB145" s="63"/>
      <c r="AC145" s="63"/>
      <c r="AD145" s="63"/>
      <c r="AE145" s="63"/>
      <c r="AF145" s="63"/>
      <c r="AG145" s="64"/>
      <c r="AH145" s="62">
        <v>2200</v>
      </c>
      <c r="AI145" s="63"/>
      <c r="AJ145" s="63"/>
      <c r="AK145" s="63"/>
      <c r="AL145" s="63"/>
      <c r="AM145" s="63"/>
      <c r="AN145" s="64"/>
      <c r="AO145" s="62">
        <v>0</v>
      </c>
      <c r="AP145" s="63"/>
      <c r="AQ145" s="63"/>
      <c r="AR145" s="63"/>
      <c r="AS145" s="63"/>
      <c r="AT145" s="63"/>
      <c r="AU145" s="64"/>
      <c r="AV145" s="52">
        <f>SUM(T145:AU145)</f>
        <v>2200</v>
      </c>
      <c r="AW145" s="53"/>
      <c r="AX145" s="53"/>
      <c r="AY145" s="53"/>
      <c r="AZ145" s="53"/>
      <c r="BA145" s="53"/>
      <c r="BB145" s="54"/>
    </row>
    <row r="146" spans="2:54" ht="13.5" customHeight="1" x14ac:dyDescent="0.15">
      <c r="E146" s="38"/>
      <c r="F146" s="39"/>
      <c r="G146" s="39"/>
      <c r="H146" s="39"/>
      <c r="I146" s="40"/>
      <c r="J146" s="41" t="s">
        <v>20</v>
      </c>
      <c r="K146" s="42"/>
      <c r="L146" s="42"/>
      <c r="M146" s="42"/>
      <c r="N146" s="42"/>
      <c r="O146" s="42"/>
      <c r="P146" s="42"/>
      <c r="Q146" s="42"/>
      <c r="R146" s="42"/>
      <c r="S146" s="43"/>
      <c r="T146" s="62">
        <v>0</v>
      </c>
      <c r="U146" s="63"/>
      <c r="V146" s="63"/>
      <c r="W146" s="63"/>
      <c r="X146" s="63"/>
      <c r="Y146" s="63"/>
      <c r="Z146" s="64"/>
      <c r="AA146" s="62">
        <v>0</v>
      </c>
      <c r="AB146" s="63"/>
      <c r="AC146" s="63"/>
      <c r="AD146" s="63"/>
      <c r="AE146" s="63"/>
      <c r="AF146" s="63"/>
      <c r="AG146" s="64"/>
      <c r="AH146" s="62">
        <v>1166</v>
      </c>
      <c r="AI146" s="63"/>
      <c r="AJ146" s="63"/>
      <c r="AK146" s="63"/>
      <c r="AL146" s="63"/>
      <c r="AM146" s="63"/>
      <c r="AN146" s="64"/>
      <c r="AO146" s="62">
        <v>0</v>
      </c>
      <c r="AP146" s="63"/>
      <c r="AQ146" s="63"/>
      <c r="AR146" s="63"/>
      <c r="AS146" s="63"/>
      <c r="AT146" s="63"/>
      <c r="AU146" s="64"/>
      <c r="AV146" s="52">
        <f t="shared" ref="AV146" si="9">SUM(T146:AU146)</f>
        <v>1166</v>
      </c>
      <c r="AW146" s="53"/>
      <c r="AX146" s="53"/>
      <c r="AY146" s="53"/>
      <c r="AZ146" s="53"/>
      <c r="BA146" s="53"/>
      <c r="BB146" s="54"/>
    </row>
    <row r="149" spans="2:54" ht="13.5" customHeight="1" x14ac:dyDescent="0.15">
      <c r="B149" s="49" t="s">
        <v>222</v>
      </c>
      <c r="C149" s="50"/>
      <c r="D149" s="50" t="s">
        <v>223</v>
      </c>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row>
    <row r="150" spans="2:54" ht="13.5" customHeight="1" x14ac:dyDescent="0.15">
      <c r="B150" s="11"/>
      <c r="C150" s="12"/>
      <c r="D150" s="49" t="s">
        <v>224</v>
      </c>
      <c r="E150" s="49"/>
      <c r="F150" s="49"/>
      <c r="G150" s="49"/>
      <c r="H150" s="50" t="s">
        <v>225</v>
      </c>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row>
    <row r="151" spans="2:54" ht="13.5" customHeight="1" x14ac:dyDescent="0.15">
      <c r="D151" s="33" t="s">
        <v>226</v>
      </c>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row>
    <row r="152" spans="2:54" ht="13.5" customHeight="1" x14ac:dyDescent="0.15">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row>
    <row r="153" spans="2:54" ht="13.5" customHeight="1" x14ac:dyDescent="0.15">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row>
    <row r="154" spans="2:54" ht="13.5" customHeight="1" x14ac:dyDescent="0.15">
      <c r="AV154" s="34" t="s">
        <v>21</v>
      </c>
      <c r="AW154" s="34"/>
      <c r="AX154" s="34"/>
      <c r="AY154" s="34"/>
      <c r="AZ154" s="34"/>
      <c r="BA154" s="34"/>
      <c r="BB154" s="34"/>
    </row>
    <row r="155" spans="2:54" ht="13.5" customHeight="1" x14ac:dyDescent="0.15">
      <c r="E155" s="35" t="s">
        <v>12</v>
      </c>
      <c r="F155" s="36"/>
      <c r="G155" s="36"/>
      <c r="H155" s="36"/>
      <c r="I155" s="37"/>
      <c r="J155" s="35"/>
      <c r="K155" s="36"/>
      <c r="L155" s="36"/>
      <c r="M155" s="36"/>
      <c r="N155" s="36"/>
      <c r="O155" s="36"/>
      <c r="P155" s="36"/>
      <c r="Q155" s="36"/>
      <c r="R155" s="36"/>
      <c r="S155" s="37"/>
      <c r="T155" s="41" t="s">
        <v>18</v>
      </c>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3"/>
      <c r="AV155" s="35" t="s">
        <v>17</v>
      </c>
      <c r="AW155" s="36"/>
      <c r="AX155" s="36"/>
      <c r="AY155" s="36"/>
      <c r="AZ155" s="36"/>
      <c r="BA155" s="36"/>
      <c r="BB155" s="37"/>
    </row>
    <row r="156" spans="2:54" ht="13.5" customHeight="1" x14ac:dyDescent="0.15">
      <c r="E156" s="38"/>
      <c r="F156" s="39"/>
      <c r="G156" s="39"/>
      <c r="H156" s="39"/>
      <c r="I156" s="40"/>
      <c r="J156" s="38"/>
      <c r="K156" s="39"/>
      <c r="L156" s="39"/>
      <c r="M156" s="39"/>
      <c r="N156" s="39"/>
      <c r="O156" s="39"/>
      <c r="P156" s="39"/>
      <c r="Q156" s="39"/>
      <c r="R156" s="39"/>
      <c r="S156" s="40"/>
      <c r="T156" s="41" t="s">
        <v>13</v>
      </c>
      <c r="U156" s="42"/>
      <c r="V156" s="42"/>
      <c r="W156" s="42"/>
      <c r="X156" s="42"/>
      <c r="Y156" s="42"/>
      <c r="Z156" s="43"/>
      <c r="AA156" s="51" t="s">
        <v>14</v>
      </c>
      <c r="AB156" s="51"/>
      <c r="AC156" s="51"/>
      <c r="AD156" s="51"/>
      <c r="AE156" s="51"/>
      <c r="AF156" s="51"/>
      <c r="AG156" s="51"/>
      <c r="AH156" s="51" t="s">
        <v>15</v>
      </c>
      <c r="AI156" s="51"/>
      <c r="AJ156" s="51"/>
      <c r="AK156" s="51"/>
      <c r="AL156" s="51"/>
      <c r="AM156" s="51"/>
      <c r="AN156" s="51"/>
      <c r="AO156" s="51" t="s">
        <v>16</v>
      </c>
      <c r="AP156" s="51"/>
      <c r="AQ156" s="51"/>
      <c r="AR156" s="51"/>
      <c r="AS156" s="51"/>
      <c r="AT156" s="51"/>
      <c r="AU156" s="51"/>
      <c r="AV156" s="38"/>
      <c r="AW156" s="39"/>
      <c r="AX156" s="39"/>
      <c r="AY156" s="39"/>
      <c r="AZ156" s="39"/>
      <c r="BA156" s="39"/>
      <c r="BB156" s="40"/>
    </row>
    <row r="157" spans="2:54" ht="13.5" customHeight="1" x14ac:dyDescent="0.15">
      <c r="E157" s="51">
        <v>29</v>
      </c>
      <c r="F157" s="51"/>
      <c r="G157" s="51"/>
      <c r="H157" s="51"/>
      <c r="I157" s="51"/>
      <c r="J157" s="51" t="s">
        <v>19</v>
      </c>
      <c r="K157" s="51"/>
      <c r="L157" s="51"/>
      <c r="M157" s="51"/>
      <c r="N157" s="51"/>
      <c r="O157" s="51"/>
      <c r="P157" s="51"/>
      <c r="Q157" s="51"/>
      <c r="R157" s="51"/>
      <c r="S157" s="51"/>
      <c r="T157" s="57">
        <v>0</v>
      </c>
      <c r="U157" s="57"/>
      <c r="V157" s="57"/>
      <c r="W157" s="57"/>
      <c r="X157" s="57"/>
      <c r="Y157" s="57"/>
      <c r="Z157" s="57"/>
      <c r="AA157" s="57">
        <v>0</v>
      </c>
      <c r="AB157" s="57"/>
      <c r="AC157" s="57"/>
      <c r="AD157" s="57"/>
      <c r="AE157" s="57"/>
      <c r="AF157" s="57"/>
      <c r="AG157" s="57"/>
      <c r="AH157" s="52">
        <v>0</v>
      </c>
      <c r="AI157" s="53"/>
      <c r="AJ157" s="53"/>
      <c r="AK157" s="53"/>
      <c r="AL157" s="53"/>
      <c r="AM157" s="53"/>
      <c r="AN157" s="54"/>
      <c r="AO157" s="52">
        <v>881</v>
      </c>
      <c r="AP157" s="53"/>
      <c r="AQ157" s="53"/>
      <c r="AR157" s="53"/>
      <c r="AS157" s="53"/>
      <c r="AT157" s="53"/>
      <c r="AU157" s="54"/>
      <c r="AV157" s="52">
        <f t="shared" ref="AV157:AV162" si="10">SUM(T157:AU157)</f>
        <v>881</v>
      </c>
      <c r="AW157" s="53"/>
      <c r="AX157" s="53"/>
      <c r="AY157" s="53"/>
      <c r="AZ157" s="53"/>
      <c r="BA157" s="53"/>
      <c r="BB157" s="54"/>
    </row>
    <row r="158" spans="2:54" ht="13.5" customHeight="1" x14ac:dyDescent="0.15">
      <c r="E158" s="51"/>
      <c r="F158" s="51"/>
      <c r="G158" s="51"/>
      <c r="H158" s="51"/>
      <c r="I158" s="51"/>
      <c r="J158" s="51" t="s">
        <v>20</v>
      </c>
      <c r="K158" s="51"/>
      <c r="L158" s="51"/>
      <c r="M158" s="51"/>
      <c r="N158" s="51"/>
      <c r="O158" s="51"/>
      <c r="P158" s="51"/>
      <c r="Q158" s="51"/>
      <c r="R158" s="51"/>
      <c r="S158" s="51"/>
      <c r="T158" s="57">
        <v>0</v>
      </c>
      <c r="U158" s="57"/>
      <c r="V158" s="57"/>
      <c r="W158" s="57"/>
      <c r="X158" s="57"/>
      <c r="Y158" s="57"/>
      <c r="Z158" s="57"/>
      <c r="AA158" s="57">
        <v>0</v>
      </c>
      <c r="AB158" s="57"/>
      <c r="AC158" s="57"/>
      <c r="AD158" s="57"/>
      <c r="AE158" s="57"/>
      <c r="AF158" s="57"/>
      <c r="AG158" s="57"/>
      <c r="AH158" s="52">
        <v>0</v>
      </c>
      <c r="AI158" s="53"/>
      <c r="AJ158" s="53"/>
      <c r="AK158" s="53"/>
      <c r="AL158" s="53"/>
      <c r="AM158" s="53"/>
      <c r="AN158" s="54"/>
      <c r="AO158" s="52">
        <v>670</v>
      </c>
      <c r="AP158" s="53"/>
      <c r="AQ158" s="53"/>
      <c r="AR158" s="53"/>
      <c r="AS158" s="53"/>
      <c r="AT158" s="53"/>
      <c r="AU158" s="54"/>
      <c r="AV158" s="52">
        <f t="shared" si="10"/>
        <v>670</v>
      </c>
      <c r="AW158" s="53"/>
      <c r="AX158" s="53"/>
      <c r="AY158" s="53"/>
      <c r="AZ158" s="53"/>
      <c r="BA158" s="53"/>
      <c r="BB158" s="54"/>
    </row>
    <row r="159" spans="2:54" ht="13.5" customHeight="1" x14ac:dyDescent="0.15">
      <c r="E159" s="51">
        <v>30</v>
      </c>
      <c r="F159" s="51"/>
      <c r="G159" s="51"/>
      <c r="H159" s="51"/>
      <c r="I159" s="51"/>
      <c r="J159" s="51" t="s">
        <v>19</v>
      </c>
      <c r="K159" s="51"/>
      <c r="L159" s="51"/>
      <c r="M159" s="51"/>
      <c r="N159" s="51"/>
      <c r="O159" s="51"/>
      <c r="P159" s="51"/>
      <c r="Q159" s="51"/>
      <c r="R159" s="51"/>
      <c r="S159" s="51"/>
      <c r="T159" s="57">
        <v>0</v>
      </c>
      <c r="U159" s="57"/>
      <c r="V159" s="57"/>
      <c r="W159" s="57"/>
      <c r="X159" s="57"/>
      <c r="Y159" s="57"/>
      <c r="Z159" s="57"/>
      <c r="AA159" s="57">
        <v>0</v>
      </c>
      <c r="AB159" s="57"/>
      <c r="AC159" s="57"/>
      <c r="AD159" s="57"/>
      <c r="AE159" s="57"/>
      <c r="AF159" s="57"/>
      <c r="AG159" s="57"/>
      <c r="AH159" s="52">
        <v>0</v>
      </c>
      <c r="AI159" s="53"/>
      <c r="AJ159" s="53"/>
      <c r="AK159" s="53"/>
      <c r="AL159" s="53"/>
      <c r="AM159" s="53"/>
      <c r="AN159" s="54"/>
      <c r="AO159" s="52">
        <v>476</v>
      </c>
      <c r="AP159" s="53"/>
      <c r="AQ159" s="53"/>
      <c r="AR159" s="53"/>
      <c r="AS159" s="53"/>
      <c r="AT159" s="53"/>
      <c r="AU159" s="54"/>
      <c r="AV159" s="52">
        <f t="shared" si="10"/>
        <v>476</v>
      </c>
      <c r="AW159" s="53"/>
      <c r="AX159" s="53"/>
      <c r="AY159" s="53"/>
      <c r="AZ159" s="53"/>
      <c r="BA159" s="53"/>
      <c r="BB159" s="54"/>
    </row>
    <row r="160" spans="2:54" ht="13.5" customHeight="1" x14ac:dyDescent="0.15">
      <c r="E160" s="51"/>
      <c r="F160" s="51"/>
      <c r="G160" s="51"/>
      <c r="H160" s="51"/>
      <c r="I160" s="51"/>
      <c r="J160" s="51" t="s">
        <v>20</v>
      </c>
      <c r="K160" s="51"/>
      <c r="L160" s="51"/>
      <c r="M160" s="51"/>
      <c r="N160" s="51"/>
      <c r="O160" s="51"/>
      <c r="P160" s="51"/>
      <c r="Q160" s="51"/>
      <c r="R160" s="51"/>
      <c r="S160" s="51"/>
      <c r="T160" s="57">
        <v>0</v>
      </c>
      <c r="U160" s="57"/>
      <c r="V160" s="57"/>
      <c r="W160" s="57"/>
      <c r="X160" s="57"/>
      <c r="Y160" s="57"/>
      <c r="Z160" s="57"/>
      <c r="AA160" s="57">
        <v>0</v>
      </c>
      <c r="AB160" s="57"/>
      <c r="AC160" s="57"/>
      <c r="AD160" s="57"/>
      <c r="AE160" s="57"/>
      <c r="AF160" s="57"/>
      <c r="AG160" s="57"/>
      <c r="AH160" s="52">
        <v>0</v>
      </c>
      <c r="AI160" s="53"/>
      <c r="AJ160" s="53"/>
      <c r="AK160" s="53"/>
      <c r="AL160" s="53"/>
      <c r="AM160" s="53"/>
      <c r="AN160" s="54"/>
      <c r="AO160" s="52">
        <v>451</v>
      </c>
      <c r="AP160" s="53"/>
      <c r="AQ160" s="53"/>
      <c r="AR160" s="53"/>
      <c r="AS160" s="53"/>
      <c r="AT160" s="53"/>
      <c r="AU160" s="54"/>
      <c r="AV160" s="52">
        <f t="shared" si="10"/>
        <v>451</v>
      </c>
      <c r="AW160" s="53"/>
      <c r="AX160" s="53"/>
      <c r="AY160" s="53"/>
      <c r="AZ160" s="53"/>
      <c r="BA160" s="53"/>
      <c r="BB160" s="54"/>
    </row>
    <row r="161" spans="4:54" ht="13.5" customHeight="1" x14ac:dyDescent="0.15">
      <c r="E161" s="56" t="s">
        <v>249</v>
      </c>
      <c r="F161" s="36"/>
      <c r="G161" s="36"/>
      <c r="H161" s="36"/>
      <c r="I161" s="37"/>
      <c r="J161" s="51" t="s">
        <v>19</v>
      </c>
      <c r="K161" s="51"/>
      <c r="L161" s="51"/>
      <c r="M161" s="51"/>
      <c r="N161" s="51"/>
      <c r="O161" s="51"/>
      <c r="P161" s="51"/>
      <c r="Q161" s="51"/>
      <c r="R161" s="51"/>
      <c r="S161" s="51"/>
      <c r="T161" s="100">
        <v>0</v>
      </c>
      <c r="U161" s="100"/>
      <c r="V161" s="100"/>
      <c r="W161" s="100"/>
      <c r="X161" s="100"/>
      <c r="Y161" s="100"/>
      <c r="Z161" s="100"/>
      <c r="AA161" s="100">
        <v>0</v>
      </c>
      <c r="AB161" s="100"/>
      <c r="AC161" s="100"/>
      <c r="AD161" s="100"/>
      <c r="AE161" s="100"/>
      <c r="AF161" s="100"/>
      <c r="AG161" s="100"/>
      <c r="AH161" s="62">
        <v>0</v>
      </c>
      <c r="AI161" s="63"/>
      <c r="AJ161" s="63"/>
      <c r="AK161" s="63"/>
      <c r="AL161" s="63"/>
      <c r="AM161" s="63"/>
      <c r="AN161" s="64"/>
      <c r="AO161" s="62">
        <v>483</v>
      </c>
      <c r="AP161" s="63"/>
      <c r="AQ161" s="63"/>
      <c r="AR161" s="63"/>
      <c r="AS161" s="63"/>
      <c r="AT161" s="63"/>
      <c r="AU161" s="64"/>
      <c r="AV161" s="52">
        <f t="shared" si="10"/>
        <v>483</v>
      </c>
      <c r="AW161" s="53"/>
      <c r="AX161" s="53"/>
      <c r="AY161" s="53"/>
      <c r="AZ161" s="53"/>
      <c r="BA161" s="53"/>
      <c r="BB161" s="54"/>
    </row>
    <row r="162" spans="4:54" ht="13.5" customHeight="1" x14ac:dyDescent="0.15">
      <c r="E162" s="38"/>
      <c r="F162" s="39"/>
      <c r="G162" s="39"/>
      <c r="H162" s="39"/>
      <c r="I162" s="40"/>
      <c r="J162" s="51" t="s">
        <v>20</v>
      </c>
      <c r="K162" s="51"/>
      <c r="L162" s="51"/>
      <c r="M162" s="51"/>
      <c r="N162" s="51"/>
      <c r="O162" s="51"/>
      <c r="P162" s="51"/>
      <c r="Q162" s="51"/>
      <c r="R162" s="51"/>
      <c r="S162" s="51"/>
      <c r="T162" s="100">
        <v>0</v>
      </c>
      <c r="U162" s="100"/>
      <c r="V162" s="100"/>
      <c r="W162" s="100"/>
      <c r="X162" s="100"/>
      <c r="Y162" s="100"/>
      <c r="Z162" s="100"/>
      <c r="AA162" s="100">
        <v>0</v>
      </c>
      <c r="AB162" s="100"/>
      <c r="AC162" s="100"/>
      <c r="AD162" s="100"/>
      <c r="AE162" s="100"/>
      <c r="AF162" s="100"/>
      <c r="AG162" s="100"/>
      <c r="AH162" s="62">
        <v>0</v>
      </c>
      <c r="AI162" s="63"/>
      <c r="AJ162" s="63"/>
      <c r="AK162" s="63"/>
      <c r="AL162" s="63"/>
      <c r="AM162" s="63"/>
      <c r="AN162" s="64"/>
      <c r="AO162" s="62">
        <v>448</v>
      </c>
      <c r="AP162" s="63"/>
      <c r="AQ162" s="63"/>
      <c r="AR162" s="63"/>
      <c r="AS162" s="63"/>
      <c r="AT162" s="63"/>
      <c r="AU162" s="64"/>
      <c r="AV162" s="52">
        <f t="shared" si="10"/>
        <v>448</v>
      </c>
      <c r="AW162" s="53"/>
      <c r="AX162" s="53"/>
      <c r="AY162" s="53"/>
      <c r="AZ162" s="53"/>
      <c r="BA162" s="53"/>
      <c r="BB162" s="54"/>
    </row>
    <row r="163" spans="4:54" ht="13.5" customHeight="1" x14ac:dyDescent="0.15">
      <c r="E163" s="10"/>
      <c r="F163" s="10"/>
      <c r="G163" s="10"/>
      <c r="H163" s="10"/>
      <c r="I163" s="10"/>
      <c r="J163" s="10"/>
      <c r="K163" s="10"/>
      <c r="L163" s="10"/>
      <c r="M163" s="10"/>
      <c r="N163" s="10"/>
      <c r="O163" s="10"/>
      <c r="P163" s="10"/>
      <c r="Q163" s="10"/>
      <c r="R163" s="10"/>
      <c r="S163" s="10"/>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row>
    <row r="164" spans="4:54" ht="13.5" customHeight="1" x14ac:dyDescent="0.15">
      <c r="D164" s="49" t="s">
        <v>227</v>
      </c>
      <c r="E164" s="49"/>
      <c r="F164" s="49"/>
      <c r="G164" s="49"/>
      <c r="H164" s="50" t="s">
        <v>228</v>
      </c>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row>
    <row r="165" spans="4:54" ht="13.5" customHeight="1" x14ac:dyDescent="0.15">
      <c r="H165" s="33" t="s">
        <v>229</v>
      </c>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row>
    <row r="166" spans="4:54" ht="13.5" customHeight="1" x14ac:dyDescent="0.15">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row>
    <row r="167" spans="4:54" ht="13.5" customHeight="1" x14ac:dyDescent="0.15">
      <c r="AV167" s="34" t="s">
        <v>21</v>
      </c>
      <c r="AW167" s="34"/>
      <c r="AX167" s="34"/>
      <c r="AY167" s="34"/>
      <c r="AZ167" s="34"/>
      <c r="BA167" s="34"/>
      <c r="BB167" s="34"/>
    </row>
    <row r="168" spans="4:54" ht="13.5" customHeight="1" x14ac:dyDescent="0.15">
      <c r="E168" s="35" t="s">
        <v>12</v>
      </c>
      <c r="F168" s="36"/>
      <c r="G168" s="36"/>
      <c r="H168" s="36"/>
      <c r="I168" s="37"/>
      <c r="J168" s="35"/>
      <c r="K168" s="36"/>
      <c r="L168" s="36"/>
      <c r="M168" s="36"/>
      <c r="N168" s="36"/>
      <c r="O168" s="36"/>
      <c r="P168" s="36"/>
      <c r="Q168" s="36"/>
      <c r="R168" s="36"/>
      <c r="S168" s="37"/>
      <c r="T168" s="41" t="s">
        <v>18</v>
      </c>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3"/>
      <c r="AV168" s="35" t="s">
        <v>17</v>
      </c>
      <c r="AW168" s="36"/>
      <c r="AX168" s="36"/>
      <c r="AY168" s="36"/>
      <c r="AZ168" s="36"/>
      <c r="BA168" s="36"/>
      <c r="BB168" s="37"/>
    </row>
    <row r="169" spans="4:54" ht="13.5" customHeight="1" x14ac:dyDescent="0.15">
      <c r="E169" s="38"/>
      <c r="F169" s="39"/>
      <c r="G169" s="39"/>
      <c r="H169" s="39"/>
      <c r="I169" s="40"/>
      <c r="J169" s="38"/>
      <c r="K169" s="39"/>
      <c r="L169" s="39"/>
      <c r="M169" s="39"/>
      <c r="N169" s="39"/>
      <c r="O169" s="39"/>
      <c r="P169" s="39"/>
      <c r="Q169" s="39"/>
      <c r="R169" s="39"/>
      <c r="S169" s="40"/>
      <c r="T169" s="51" t="s">
        <v>13</v>
      </c>
      <c r="U169" s="51"/>
      <c r="V169" s="51"/>
      <c r="W169" s="51"/>
      <c r="X169" s="51"/>
      <c r="Y169" s="51"/>
      <c r="Z169" s="51"/>
      <c r="AA169" s="51" t="s">
        <v>14</v>
      </c>
      <c r="AB169" s="51"/>
      <c r="AC169" s="51"/>
      <c r="AD169" s="51"/>
      <c r="AE169" s="51"/>
      <c r="AF169" s="51"/>
      <c r="AG169" s="51"/>
      <c r="AH169" s="51" t="s">
        <v>15</v>
      </c>
      <c r="AI169" s="51"/>
      <c r="AJ169" s="51"/>
      <c r="AK169" s="51"/>
      <c r="AL169" s="51"/>
      <c r="AM169" s="51"/>
      <c r="AN169" s="51"/>
      <c r="AO169" s="51" t="s">
        <v>16</v>
      </c>
      <c r="AP169" s="51"/>
      <c r="AQ169" s="51"/>
      <c r="AR169" s="51"/>
      <c r="AS169" s="51"/>
      <c r="AT169" s="51"/>
      <c r="AU169" s="51"/>
      <c r="AV169" s="38"/>
      <c r="AW169" s="39"/>
      <c r="AX169" s="39"/>
      <c r="AY169" s="39"/>
      <c r="AZ169" s="39"/>
      <c r="BA169" s="39"/>
      <c r="BB169" s="40"/>
    </row>
    <row r="170" spans="4:54" ht="13.5" customHeight="1" x14ac:dyDescent="0.15">
      <c r="E170" s="35">
        <v>29</v>
      </c>
      <c r="F170" s="36"/>
      <c r="G170" s="36"/>
      <c r="H170" s="36"/>
      <c r="I170" s="37"/>
      <c r="J170" s="41" t="s">
        <v>19</v>
      </c>
      <c r="K170" s="42"/>
      <c r="L170" s="42"/>
      <c r="M170" s="42"/>
      <c r="N170" s="42"/>
      <c r="O170" s="42"/>
      <c r="P170" s="42"/>
      <c r="Q170" s="42"/>
      <c r="R170" s="42"/>
      <c r="S170" s="43"/>
      <c r="T170" s="52">
        <v>0</v>
      </c>
      <c r="U170" s="53"/>
      <c r="V170" s="53"/>
      <c r="W170" s="53"/>
      <c r="X170" s="53"/>
      <c r="Y170" s="53"/>
      <c r="Z170" s="54"/>
      <c r="AA170" s="52">
        <v>0</v>
      </c>
      <c r="AB170" s="53"/>
      <c r="AC170" s="53"/>
      <c r="AD170" s="53"/>
      <c r="AE170" s="53"/>
      <c r="AF170" s="53"/>
      <c r="AG170" s="54"/>
      <c r="AH170" s="52">
        <v>0</v>
      </c>
      <c r="AI170" s="53"/>
      <c r="AJ170" s="53"/>
      <c r="AK170" s="53"/>
      <c r="AL170" s="53"/>
      <c r="AM170" s="53"/>
      <c r="AN170" s="54"/>
      <c r="AO170" s="52">
        <v>9204</v>
      </c>
      <c r="AP170" s="53"/>
      <c r="AQ170" s="53"/>
      <c r="AR170" s="53"/>
      <c r="AS170" s="53"/>
      <c r="AT170" s="53"/>
      <c r="AU170" s="54"/>
      <c r="AV170" s="52">
        <f t="shared" ref="AV170:AV173" si="11">SUM(T170:AU170)</f>
        <v>9204</v>
      </c>
      <c r="AW170" s="53"/>
      <c r="AX170" s="53"/>
      <c r="AY170" s="53"/>
      <c r="AZ170" s="53"/>
      <c r="BA170" s="53"/>
      <c r="BB170" s="54"/>
    </row>
    <row r="171" spans="4:54" ht="13.5" customHeight="1" x14ac:dyDescent="0.15">
      <c r="E171" s="38"/>
      <c r="F171" s="39"/>
      <c r="G171" s="39"/>
      <c r="H171" s="39"/>
      <c r="I171" s="40"/>
      <c r="J171" s="41" t="s">
        <v>20</v>
      </c>
      <c r="K171" s="42"/>
      <c r="L171" s="42"/>
      <c r="M171" s="42"/>
      <c r="N171" s="42"/>
      <c r="O171" s="42"/>
      <c r="P171" s="42"/>
      <c r="Q171" s="42"/>
      <c r="R171" s="42"/>
      <c r="S171" s="43"/>
      <c r="T171" s="52">
        <v>0</v>
      </c>
      <c r="U171" s="53"/>
      <c r="V171" s="53"/>
      <c r="W171" s="53"/>
      <c r="X171" s="53"/>
      <c r="Y171" s="53"/>
      <c r="Z171" s="54"/>
      <c r="AA171" s="52">
        <v>0</v>
      </c>
      <c r="AB171" s="53"/>
      <c r="AC171" s="53"/>
      <c r="AD171" s="53"/>
      <c r="AE171" s="53"/>
      <c r="AF171" s="53"/>
      <c r="AG171" s="54"/>
      <c r="AH171" s="52">
        <v>0</v>
      </c>
      <c r="AI171" s="53"/>
      <c r="AJ171" s="53"/>
      <c r="AK171" s="53"/>
      <c r="AL171" s="53"/>
      <c r="AM171" s="53"/>
      <c r="AN171" s="54"/>
      <c r="AO171" s="52">
        <v>9204</v>
      </c>
      <c r="AP171" s="53"/>
      <c r="AQ171" s="53"/>
      <c r="AR171" s="53"/>
      <c r="AS171" s="53"/>
      <c r="AT171" s="53"/>
      <c r="AU171" s="54"/>
      <c r="AV171" s="52">
        <f t="shared" si="11"/>
        <v>9204</v>
      </c>
      <c r="AW171" s="53"/>
      <c r="AX171" s="53"/>
      <c r="AY171" s="53"/>
      <c r="AZ171" s="53"/>
      <c r="BA171" s="53"/>
      <c r="BB171" s="54"/>
    </row>
    <row r="172" spans="4:54" ht="13.5" customHeight="1" x14ac:dyDescent="0.15">
      <c r="E172" s="35">
        <v>30</v>
      </c>
      <c r="F172" s="36"/>
      <c r="G172" s="36"/>
      <c r="H172" s="36"/>
      <c r="I172" s="37"/>
      <c r="J172" s="41" t="s">
        <v>19</v>
      </c>
      <c r="K172" s="42"/>
      <c r="L172" s="42"/>
      <c r="M172" s="42"/>
      <c r="N172" s="42"/>
      <c r="O172" s="42"/>
      <c r="P172" s="42"/>
      <c r="Q172" s="42"/>
      <c r="R172" s="42"/>
      <c r="S172" s="43"/>
      <c r="T172" s="52">
        <v>0</v>
      </c>
      <c r="U172" s="53"/>
      <c r="V172" s="53"/>
      <c r="W172" s="53"/>
      <c r="X172" s="53"/>
      <c r="Y172" s="53"/>
      <c r="Z172" s="54"/>
      <c r="AA172" s="52">
        <v>0</v>
      </c>
      <c r="AB172" s="53"/>
      <c r="AC172" s="53"/>
      <c r="AD172" s="53"/>
      <c r="AE172" s="53"/>
      <c r="AF172" s="53"/>
      <c r="AG172" s="54"/>
      <c r="AH172" s="52">
        <v>0</v>
      </c>
      <c r="AI172" s="53"/>
      <c r="AJ172" s="53"/>
      <c r="AK172" s="53"/>
      <c r="AL172" s="53"/>
      <c r="AM172" s="53"/>
      <c r="AN172" s="54"/>
      <c r="AO172" s="52">
        <v>9962</v>
      </c>
      <c r="AP172" s="53"/>
      <c r="AQ172" s="53"/>
      <c r="AR172" s="53"/>
      <c r="AS172" s="53"/>
      <c r="AT172" s="53"/>
      <c r="AU172" s="54"/>
      <c r="AV172" s="52">
        <f t="shared" si="11"/>
        <v>9962</v>
      </c>
      <c r="AW172" s="53"/>
      <c r="AX172" s="53"/>
      <c r="AY172" s="53"/>
      <c r="AZ172" s="53"/>
      <c r="BA172" s="53"/>
      <c r="BB172" s="54"/>
    </row>
    <row r="173" spans="4:54" ht="13.5" customHeight="1" x14ac:dyDescent="0.15">
      <c r="E173" s="38"/>
      <c r="F173" s="39"/>
      <c r="G173" s="39"/>
      <c r="H173" s="39"/>
      <c r="I173" s="40"/>
      <c r="J173" s="41" t="s">
        <v>20</v>
      </c>
      <c r="K173" s="42"/>
      <c r="L173" s="42"/>
      <c r="M173" s="42"/>
      <c r="N173" s="42"/>
      <c r="O173" s="42"/>
      <c r="P173" s="42"/>
      <c r="Q173" s="42"/>
      <c r="R173" s="42"/>
      <c r="S173" s="43"/>
      <c r="T173" s="52">
        <v>0</v>
      </c>
      <c r="U173" s="53"/>
      <c r="V173" s="53"/>
      <c r="W173" s="53"/>
      <c r="X173" s="53"/>
      <c r="Y173" s="53"/>
      <c r="Z173" s="54"/>
      <c r="AA173" s="52">
        <v>0</v>
      </c>
      <c r="AB173" s="53"/>
      <c r="AC173" s="53"/>
      <c r="AD173" s="53"/>
      <c r="AE173" s="53"/>
      <c r="AF173" s="53"/>
      <c r="AG173" s="54"/>
      <c r="AH173" s="52">
        <v>0</v>
      </c>
      <c r="AI173" s="53"/>
      <c r="AJ173" s="53"/>
      <c r="AK173" s="53"/>
      <c r="AL173" s="53"/>
      <c r="AM173" s="53"/>
      <c r="AN173" s="54"/>
      <c r="AO173" s="52">
        <v>9877</v>
      </c>
      <c r="AP173" s="53"/>
      <c r="AQ173" s="53"/>
      <c r="AR173" s="53"/>
      <c r="AS173" s="53"/>
      <c r="AT173" s="53"/>
      <c r="AU173" s="54"/>
      <c r="AV173" s="52">
        <f t="shared" si="11"/>
        <v>9877</v>
      </c>
      <c r="AW173" s="53"/>
      <c r="AX173" s="53"/>
      <c r="AY173" s="53"/>
      <c r="AZ173" s="53"/>
      <c r="BA173" s="53"/>
      <c r="BB173" s="54"/>
    </row>
    <row r="174" spans="4:54" ht="13.5" customHeight="1" x14ac:dyDescent="0.15">
      <c r="E174" s="56" t="s">
        <v>249</v>
      </c>
      <c r="F174" s="36"/>
      <c r="G174" s="36"/>
      <c r="H174" s="36"/>
      <c r="I174" s="37"/>
      <c r="J174" s="41" t="s">
        <v>19</v>
      </c>
      <c r="K174" s="42"/>
      <c r="L174" s="42"/>
      <c r="M174" s="42"/>
      <c r="N174" s="42"/>
      <c r="O174" s="42"/>
      <c r="P174" s="42"/>
      <c r="Q174" s="42"/>
      <c r="R174" s="42"/>
      <c r="S174" s="43"/>
      <c r="T174" s="62">
        <v>0</v>
      </c>
      <c r="U174" s="63"/>
      <c r="V174" s="63"/>
      <c r="W174" s="63"/>
      <c r="X174" s="63"/>
      <c r="Y174" s="63"/>
      <c r="Z174" s="64"/>
      <c r="AA174" s="62">
        <v>0</v>
      </c>
      <c r="AB174" s="63"/>
      <c r="AC174" s="63"/>
      <c r="AD174" s="63"/>
      <c r="AE174" s="63"/>
      <c r="AF174" s="63"/>
      <c r="AG174" s="64"/>
      <c r="AH174" s="62">
        <v>0</v>
      </c>
      <c r="AI174" s="63"/>
      <c r="AJ174" s="63"/>
      <c r="AK174" s="63"/>
      <c r="AL174" s="63"/>
      <c r="AM174" s="63"/>
      <c r="AN174" s="64"/>
      <c r="AO174" s="62">
        <v>9296</v>
      </c>
      <c r="AP174" s="63"/>
      <c r="AQ174" s="63"/>
      <c r="AR174" s="63"/>
      <c r="AS174" s="63"/>
      <c r="AT174" s="63"/>
      <c r="AU174" s="64"/>
      <c r="AV174" s="52">
        <f>SUM(T174:AU174)</f>
        <v>9296</v>
      </c>
      <c r="AW174" s="53"/>
      <c r="AX174" s="53"/>
      <c r="AY174" s="53"/>
      <c r="AZ174" s="53"/>
      <c r="BA174" s="53"/>
      <c r="BB174" s="54"/>
    </row>
    <row r="175" spans="4:54" ht="13.5" customHeight="1" x14ac:dyDescent="0.15">
      <c r="E175" s="38"/>
      <c r="F175" s="39"/>
      <c r="G175" s="39"/>
      <c r="H175" s="39"/>
      <c r="I175" s="40"/>
      <c r="J175" s="41" t="s">
        <v>20</v>
      </c>
      <c r="K175" s="42"/>
      <c r="L175" s="42"/>
      <c r="M175" s="42"/>
      <c r="N175" s="42"/>
      <c r="O175" s="42"/>
      <c r="P175" s="42"/>
      <c r="Q175" s="42"/>
      <c r="R175" s="42"/>
      <c r="S175" s="43"/>
      <c r="T175" s="62">
        <v>0</v>
      </c>
      <c r="U175" s="63"/>
      <c r="V175" s="63"/>
      <c r="W175" s="63"/>
      <c r="X175" s="63"/>
      <c r="Y175" s="63"/>
      <c r="Z175" s="64"/>
      <c r="AA175" s="62">
        <v>0</v>
      </c>
      <c r="AB175" s="63"/>
      <c r="AC175" s="63"/>
      <c r="AD175" s="63"/>
      <c r="AE175" s="63"/>
      <c r="AF175" s="63"/>
      <c r="AG175" s="64"/>
      <c r="AH175" s="62">
        <v>0</v>
      </c>
      <c r="AI175" s="63"/>
      <c r="AJ175" s="63"/>
      <c r="AK175" s="63"/>
      <c r="AL175" s="63"/>
      <c r="AM175" s="63"/>
      <c r="AN175" s="64"/>
      <c r="AO175" s="62">
        <v>9296</v>
      </c>
      <c r="AP175" s="63"/>
      <c r="AQ175" s="63"/>
      <c r="AR175" s="63"/>
      <c r="AS175" s="63"/>
      <c r="AT175" s="63"/>
      <c r="AU175" s="64"/>
      <c r="AV175" s="52">
        <f t="shared" ref="AV175" si="12">SUM(T175:AU175)</f>
        <v>9296</v>
      </c>
      <c r="AW175" s="53"/>
      <c r="AX175" s="53"/>
      <c r="AY175" s="53"/>
      <c r="AZ175" s="53"/>
      <c r="BA175" s="53"/>
      <c r="BB175" s="54"/>
    </row>
    <row r="176" spans="4:54" ht="13.5" customHeight="1" x14ac:dyDescent="0.15">
      <c r="E176" s="36"/>
      <c r="F176" s="36"/>
      <c r="G176" s="55" t="s">
        <v>230</v>
      </c>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row>
    <row r="177" spans="2:54" ht="13.5" customHeight="1" x14ac:dyDescent="0.15">
      <c r="E177" s="10"/>
      <c r="F177" s="10"/>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row>
    <row r="178" spans="2:54" ht="13.5" customHeight="1" x14ac:dyDescent="0.15">
      <c r="D178" s="49" t="s">
        <v>231</v>
      </c>
      <c r="E178" s="49"/>
      <c r="F178" s="49"/>
      <c r="G178" s="49"/>
      <c r="H178" s="50" t="s">
        <v>232</v>
      </c>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row>
    <row r="179" spans="2:54" ht="13.5" customHeight="1" x14ac:dyDescent="0.15">
      <c r="H179" s="101" t="s">
        <v>233</v>
      </c>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row>
    <row r="180" spans="2:54" ht="13.5" customHeight="1" x14ac:dyDescent="0.15">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row>
    <row r="181" spans="2:54" ht="13.5" customHeight="1" x14ac:dyDescent="0.15">
      <c r="AV181" s="34" t="s">
        <v>21</v>
      </c>
      <c r="AW181" s="34"/>
      <c r="AX181" s="34"/>
      <c r="AY181" s="34"/>
      <c r="AZ181" s="34"/>
      <c r="BA181" s="34"/>
      <c r="BB181" s="34"/>
    </row>
    <row r="182" spans="2:54" ht="13.5" customHeight="1" x14ac:dyDescent="0.15">
      <c r="E182" s="35" t="s">
        <v>12</v>
      </c>
      <c r="F182" s="36"/>
      <c r="G182" s="36"/>
      <c r="H182" s="36"/>
      <c r="I182" s="37"/>
      <c r="J182" s="35"/>
      <c r="K182" s="36"/>
      <c r="L182" s="36"/>
      <c r="M182" s="36"/>
      <c r="N182" s="36"/>
      <c r="O182" s="36"/>
      <c r="P182" s="36"/>
      <c r="Q182" s="36"/>
      <c r="R182" s="36"/>
      <c r="S182" s="37"/>
      <c r="T182" s="41" t="s">
        <v>18</v>
      </c>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3"/>
      <c r="AV182" s="35" t="s">
        <v>17</v>
      </c>
      <c r="AW182" s="36"/>
      <c r="AX182" s="36"/>
      <c r="AY182" s="36"/>
      <c r="AZ182" s="36"/>
      <c r="BA182" s="36"/>
      <c r="BB182" s="37"/>
    </row>
    <row r="183" spans="2:54" ht="13.5" customHeight="1" x14ac:dyDescent="0.15">
      <c r="E183" s="38"/>
      <c r="F183" s="39"/>
      <c r="G183" s="39"/>
      <c r="H183" s="39"/>
      <c r="I183" s="40"/>
      <c r="J183" s="38"/>
      <c r="K183" s="39"/>
      <c r="L183" s="39"/>
      <c r="M183" s="39"/>
      <c r="N183" s="39"/>
      <c r="O183" s="39"/>
      <c r="P183" s="39"/>
      <c r="Q183" s="39"/>
      <c r="R183" s="39"/>
      <c r="S183" s="40"/>
      <c r="T183" s="51" t="s">
        <v>13</v>
      </c>
      <c r="U183" s="51"/>
      <c r="V183" s="51"/>
      <c r="W183" s="51"/>
      <c r="X183" s="51"/>
      <c r="Y183" s="51"/>
      <c r="Z183" s="51"/>
      <c r="AA183" s="51" t="s">
        <v>14</v>
      </c>
      <c r="AB183" s="51"/>
      <c r="AC183" s="51"/>
      <c r="AD183" s="51"/>
      <c r="AE183" s="51"/>
      <c r="AF183" s="51"/>
      <c r="AG183" s="51"/>
      <c r="AH183" s="51" t="s">
        <v>15</v>
      </c>
      <c r="AI183" s="51"/>
      <c r="AJ183" s="51"/>
      <c r="AK183" s="51"/>
      <c r="AL183" s="51"/>
      <c r="AM183" s="51"/>
      <c r="AN183" s="51"/>
      <c r="AO183" s="51" t="s">
        <v>16</v>
      </c>
      <c r="AP183" s="51"/>
      <c r="AQ183" s="51"/>
      <c r="AR183" s="51"/>
      <c r="AS183" s="51"/>
      <c r="AT183" s="51"/>
      <c r="AU183" s="51"/>
      <c r="AV183" s="38"/>
      <c r="AW183" s="39"/>
      <c r="AX183" s="39"/>
      <c r="AY183" s="39"/>
      <c r="AZ183" s="39"/>
      <c r="BA183" s="39"/>
      <c r="BB183" s="40"/>
    </row>
    <row r="184" spans="2:54" ht="13.5" customHeight="1" x14ac:dyDescent="0.15">
      <c r="E184" s="35">
        <v>29</v>
      </c>
      <c r="F184" s="36"/>
      <c r="G184" s="36"/>
      <c r="H184" s="36"/>
      <c r="I184" s="37"/>
      <c r="J184" s="41" t="s">
        <v>19</v>
      </c>
      <c r="K184" s="42"/>
      <c r="L184" s="42"/>
      <c r="M184" s="42"/>
      <c r="N184" s="42"/>
      <c r="O184" s="42"/>
      <c r="P184" s="42"/>
      <c r="Q184" s="42"/>
      <c r="R184" s="42"/>
      <c r="S184" s="43"/>
      <c r="T184" s="52">
        <v>0</v>
      </c>
      <c r="U184" s="53"/>
      <c r="V184" s="53"/>
      <c r="W184" s="53"/>
      <c r="X184" s="53"/>
      <c r="Y184" s="53"/>
      <c r="Z184" s="54"/>
      <c r="AA184" s="52">
        <v>0</v>
      </c>
      <c r="AB184" s="53"/>
      <c r="AC184" s="53"/>
      <c r="AD184" s="53"/>
      <c r="AE184" s="53"/>
      <c r="AF184" s="53"/>
      <c r="AG184" s="54"/>
      <c r="AH184" s="52">
        <v>0</v>
      </c>
      <c r="AI184" s="53"/>
      <c r="AJ184" s="53"/>
      <c r="AK184" s="53"/>
      <c r="AL184" s="53"/>
      <c r="AM184" s="53"/>
      <c r="AN184" s="54"/>
      <c r="AO184" s="52">
        <v>9833</v>
      </c>
      <c r="AP184" s="53"/>
      <c r="AQ184" s="53"/>
      <c r="AR184" s="53"/>
      <c r="AS184" s="53"/>
      <c r="AT184" s="53"/>
      <c r="AU184" s="54"/>
      <c r="AV184" s="52">
        <f t="shared" ref="AV184:AV187" si="13">SUM(T184:AU184)</f>
        <v>9833</v>
      </c>
      <c r="AW184" s="53"/>
      <c r="AX184" s="53"/>
      <c r="AY184" s="53"/>
      <c r="AZ184" s="53"/>
      <c r="BA184" s="53"/>
      <c r="BB184" s="54"/>
    </row>
    <row r="185" spans="2:54" ht="13.5" customHeight="1" x14ac:dyDescent="0.15">
      <c r="E185" s="38"/>
      <c r="F185" s="39"/>
      <c r="G185" s="39"/>
      <c r="H185" s="39"/>
      <c r="I185" s="40"/>
      <c r="J185" s="41" t="s">
        <v>20</v>
      </c>
      <c r="K185" s="42"/>
      <c r="L185" s="42"/>
      <c r="M185" s="42"/>
      <c r="N185" s="42"/>
      <c r="O185" s="42"/>
      <c r="P185" s="42"/>
      <c r="Q185" s="42"/>
      <c r="R185" s="42"/>
      <c r="S185" s="43"/>
      <c r="T185" s="52">
        <v>0</v>
      </c>
      <c r="U185" s="53"/>
      <c r="V185" s="53"/>
      <c r="W185" s="53"/>
      <c r="X185" s="53"/>
      <c r="Y185" s="53"/>
      <c r="Z185" s="54"/>
      <c r="AA185" s="52">
        <v>0</v>
      </c>
      <c r="AB185" s="53"/>
      <c r="AC185" s="53"/>
      <c r="AD185" s="53"/>
      <c r="AE185" s="53"/>
      <c r="AF185" s="53"/>
      <c r="AG185" s="54"/>
      <c r="AH185" s="52">
        <v>0</v>
      </c>
      <c r="AI185" s="53"/>
      <c r="AJ185" s="53"/>
      <c r="AK185" s="53"/>
      <c r="AL185" s="53"/>
      <c r="AM185" s="53"/>
      <c r="AN185" s="54"/>
      <c r="AO185" s="52">
        <v>9492</v>
      </c>
      <c r="AP185" s="53"/>
      <c r="AQ185" s="53"/>
      <c r="AR185" s="53"/>
      <c r="AS185" s="53"/>
      <c r="AT185" s="53"/>
      <c r="AU185" s="54"/>
      <c r="AV185" s="52">
        <f t="shared" si="13"/>
        <v>9492</v>
      </c>
      <c r="AW185" s="53"/>
      <c r="AX185" s="53"/>
      <c r="AY185" s="53"/>
      <c r="AZ185" s="53"/>
      <c r="BA185" s="53"/>
      <c r="BB185" s="54"/>
    </row>
    <row r="186" spans="2:54" ht="13.5" customHeight="1" x14ac:dyDescent="0.15">
      <c r="E186" s="35">
        <v>30</v>
      </c>
      <c r="F186" s="36"/>
      <c r="G186" s="36"/>
      <c r="H186" s="36"/>
      <c r="I186" s="37"/>
      <c r="J186" s="41" t="s">
        <v>19</v>
      </c>
      <c r="K186" s="42"/>
      <c r="L186" s="42"/>
      <c r="M186" s="42"/>
      <c r="N186" s="42"/>
      <c r="O186" s="42"/>
      <c r="P186" s="42"/>
      <c r="Q186" s="42"/>
      <c r="R186" s="42"/>
      <c r="S186" s="43"/>
      <c r="T186" s="52">
        <v>0</v>
      </c>
      <c r="U186" s="53"/>
      <c r="V186" s="53"/>
      <c r="W186" s="53"/>
      <c r="X186" s="53"/>
      <c r="Y186" s="53"/>
      <c r="Z186" s="54"/>
      <c r="AA186" s="52">
        <v>0</v>
      </c>
      <c r="AB186" s="53"/>
      <c r="AC186" s="53"/>
      <c r="AD186" s="53"/>
      <c r="AE186" s="53"/>
      <c r="AF186" s="53"/>
      <c r="AG186" s="54"/>
      <c r="AH186" s="52">
        <v>0</v>
      </c>
      <c r="AI186" s="53"/>
      <c r="AJ186" s="53"/>
      <c r="AK186" s="53"/>
      <c r="AL186" s="53"/>
      <c r="AM186" s="53"/>
      <c r="AN186" s="54"/>
      <c r="AO186" s="52">
        <v>9833</v>
      </c>
      <c r="AP186" s="53"/>
      <c r="AQ186" s="53"/>
      <c r="AR186" s="53"/>
      <c r="AS186" s="53"/>
      <c r="AT186" s="53"/>
      <c r="AU186" s="54"/>
      <c r="AV186" s="52">
        <f t="shared" si="13"/>
        <v>9833</v>
      </c>
      <c r="AW186" s="53"/>
      <c r="AX186" s="53"/>
      <c r="AY186" s="53"/>
      <c r="AZ186" s="53"/>
      <c r="BA186" s="53"/>
      <c r="BB186" s="54"/>
    </row>
    <row r="187" spans="2:54" ht="13.5" customHeight="1" x14ac:dyDescent="0.15">
      <c r="E187" s="38"/>
      <c r="F187" s="39"/>
      <c r="G187" s="39"/>
      <c r="H187" s="39"/>
      <c r="I187" s="40"/>
      <c r="J187" s="41" t="s">
        <v>20</v>
      </c>
      <c r="K187" s="42"/>
      <c r="L187" s="42"/>
      <c r="M187" s="42"/>
      <c r="N187" s="42"/>
      <c r="O187" s="42"/>
      <c r="P187" s="42"/>
      <c r="Q187" s="42"/>
      <c r="R187" s="42"/>
      <c r="S187" s="43"/>
      <c r="T187" s="52">
        <v>0</v>
      </c>
      <c r="U187" s="53"/>
      <c r="V187" s="53"/>
      <c r="W187" s="53"/>
      <c r="X187" s="53"/>
      <c r="Y187" s="53"/>
      <c r="Z187" s="54"/>
      <c r="AA187" s="52">
        <v>0</v>
      </c>
      <c r="AB187" s="53"/>
      <c r="AC187" s="53"/>
      <c r="AD187" s="53"/>
      <c r="AE187" s="53"/>
      <c r="AF187" s="53"/>
      <c r="AG187" s="54"/>
      <c r="AH187" s="52">
        <v>0</v>
      </c>
      <c r="AI187" s="53"/>
      <c r="AJ187" s="53"/>
      <c r="AK187" s="53"/>
      <c r="AL187" s="53"/>
      <c r="AM187" s="53"/>
      <c r="AN187" s="54"/>
      <c r="AO187" s="52">
        <v>9672</v>
      </c>
      <c r="AP187" s="53"/>
      <c r="AQ187" s="53"/>
      <c r="AR187" s="53"/>
      <c r="AS187" s="53"/>
      <c r="AT187" s="53"/>
      <c r="AU187" s="54"/>
      <c r="AV187" s="52">
        <f t="shared" si="13"/>
        <v>9672</v>
      </c>
      <c r="AW187" s="53"/>
      <c r="AX187" s="53"/>
      <c r="AY187" s="53"/>
      <c r="AZ187" s="53"/>
      <c r="BA187" s="53"/>
      <c r="BB187" s="54"/>
    </row>
    <row r="188" spans="2:54" ht="13.5" customHeight="1" x14ac:dyDescent="0.15">
      <c r="E188" s="56" t="s">
        <v>249</v>
      </c>
      <c r="F188" s="36"/>
      <c r="G188" s="36"/>
      <c r="H188" s="36"/>
      <c r="I188" s="37"/>
      <c r="J188" s="41" t="s">
        <v>19</v>
      </c>
      <c r="K188" s="42"/>
      <c r="L188" s="42"/>
      <c r="M188" s="42"/>
      <c r="N188" s="42"/>
      <c r="O188" s="42"/>
      <c r="P188" s="42"/>
      <c r="Q188" s="42"/>
      <c r="R188" s="42"/>
      <c r="S188" s="43"/>
      <c r="T188" s="62">
        <v>0</v>
      </c>
      <c r="U188" s="63"/>
      <c r="V188" s="63"/>
      <c r="W188" s="63"/>
      <c r="X188" s="63"/>
      <c r="Y188" s="63"/>
      <c r="Z188" s="64"/>
      <c r="AA188" s="62">
        <v>0</v>
      </c>
      <c r="AB188" s="63"/>
      <c r="AC188" s="63"/>
      <c r="AD188" s="63"/>
      <c r="AE188" s="63"/>
      <c r="AF188" s="63"/>
      <c r="AG188" s="64"/>
      <c r="AH188" s="62">
        <v>0</v>
      </c>
      <c r="AI188" s="63"/>
      <c r="AJ188" s="63"/>
      <c r="AK188" s="63"/>
      <c r="AL188" s="63"/>
      <c r="AM188" s="63"/>
      <c r="AN188" s="64"/>
      <c r="AO188" s="62">
        <v>9835</v>
      </c>
      <c r="AP188" s="63"/>
      <c r="AQ188" s="63"/>
      <c r="AR188" s="63"/>
      <c r="AS188" s="63"/>
      <c r="AT188" s="63"/>
      <c r="AU188" s="64"/>
      <c r="AV188" s="52">
        <f>SUM(T188:AU188)</f>
        <v>9835</v>
      </c>
      <c r="AW188" s="53"/>
      <c r="AX188" s="53"/>
      <c r="AY188" s="53"/>
      <c r="AZ188" s="53"/>
      <c r="BA188" s="53"/>
      <c r="BB188" s="54"/>
    </row>
    <row r="189" spans="2:54" ht="13.5" customHeight="1" x14ac:dyDescent="0.15">
      <c r="E189" s="38"/>
      <c r="F189" s="39"/>
      <c r="G189" s="39"/>
      <c r="H189" s="39"/>
      <c r="I189" s="40"/>
      <c r="J189" s="41" t="s">
        <v>20</v>
      </c>
      <c r="K189" s="42"/>
      <c r="L189" s="42"/>
      <c r="M189" s="42"/>
      <c r="N189" s="42"/>
      <c r="O189" s="42"/>
      <c r="P189" s="42"/>
      <c r="Q189" s="42"/>
      <c r="R189" s="42"/>
      <c r="S189" s="43"/>
      <c r="T189" s="62">
        <v>0</v>
      </c>
      <c r="U189" s="63"/>
      <c r="V189" s="63"/>
      <c r="W189" s="63"/>
      <c r="X189" s="63"/>
      <c r="Y189" s="63"/>
      <c r="Z189" s="64"/>
      <c r="AA189" s="62">
        <v>0</v>
      </c>
      <c r="AB189" s="63"/>
      <c r="AC189" s="63"/>
      <c r="AD189" s="63"/>
      <c r="AE189" s="63"/>
      <c r="AF189" s="63"/>
      <c r="AG189" s="64"/>
      <c r="AH189" s="62">
        <v>0</v>
      </c>
      <c r="AI189" s="63"/>
      <c r="AJ189" s="63"/>
      <c r="AK189" s="63"/>
      <c r="AL189" s="63"/>
      <c r="AM189" s="63"/>
      <c r="AN189" s="64"/>
      <c r="AO189" s="62">
        <v>9731</v>
      </c>
      <c r="AP189" s="63"/>
      <c r="AQ189" s="63"/>
      <c r="AR189" s="63"/>
      <c r="AS189" s="63"/>
      <c r="AT189" s="63"/>
      <c r="AU189" s="64"/>
      <c r="AV189" s="52">
        <f t="shared" ref="AV189" si="14">SUM(T189:AU189)</f>
        <v>9731</v>
      </c>
      <c r="AW189" s="53"/>
      <c r="AX189" s="53"/>
      <c r="AY189" s="53"/>
      <c r="AZ189" s="53"/>
      <c r="BA189" s="53"/>
      <c r="BB189" s="54"/>
    </row>
    <row r="191" spans="2:54" ht="13.5" customHeight="1" x14ac:dyDescent="0.15">
      <c r="E191" s="10"/>
      <c r="F191" s="10"/>
      <c r="G191" s="10"/>
      <c r="H191" s="10"/>
      <c r="I191" s="10"/>
      <c r="J191" s="10"/>
      <c r="K191" s="10"/>
      <c r="L191" s="10"/>
      <c r="M191" s="10"/>
      <c r="N191" s="10"/>
      <c r="O191" s="10"/>
      <c r="P191" s="10"/>
      <c r="Q191" s="10"/>
      <c r="R191" s="10"/>
      <c r="S191" s="10"/>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row>
    <row r="192" spans="2:54" ht="13.5" customHeight="1" x14ac:dyDescent="0.15">
      <c r="B192" s="49" t="s">
        <v>234</v>
      </c>
      <c r="C192" s="50"/>
      <c r="D192" s="33" t="s">
        <v>123</v>
      </c>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row>
    <row r="193" spans="2:54" ht="13.5" customHeight="1" x14ac:dyDescent="0.15">
      <c r="D193" s="49" t="s">
        <v>235</v>
      </c>
      <c r="E193" s="49"/>
      <c r="F193" s="49"/>
      <c r="G193" s="49"/>
      <c r="H193" s="33" t="s">
        <v>236</v>
      </c>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row>
    <row r="194" spans="2:54" ht="13.5" customHeight="1" x14ac:dyDescent="0.15">
      <c r="D194" s="14"/>
      <c r="E194" s="14"/>
      <c r="F194" s="14"/>
      <c r="G194" s="14"/>
      <c r="H194" s="33" t="s">
        <v>154</v>
      </c>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row>
    <row r="195" spans="2:54" ht="13.5" customHeight="1" x14ac:dyDescent="0.15">
      <c r="D195" s="14"/>
      <c r="E195" s="14"/>
      <c r="F195" s="14"/>
      <c r="G195" s="14"/>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row>
    <row r="196" spans="2:54" ht="13.5" customHeight="1" x14ac:dyDescent="0.15">
      <c r="D196" s="14"/>
      <c r="E196" s="14"/>
      <c r="F196" s="14"/>
      <c r="G196" s="14"/>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row>
    <row r="197" spans="2:54" ht="13.5" customHeight="1" x14ac:dyDescent="0.15">
      <c r="D197" s="14"/>
      <c r="E197" s="14"/>
      <c r="F197" s="14"/>
      <c r="G197" s="14"/>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row>
    <row r="198" spans="2:54" ht="13.5" customHeight="1" x14ac:dyDescent="0.15">
      <c r="D198" s="14"/>
      <c r="E198" s="14"/>
      <c r="F198" s="14"/>
      <c r="G198" s="14"/>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row>
    <row r="199" spans="2:54" ht="13.5" customHeight="1" x14ac:dyDescent="0.15">
      <c r="AV199" s="34" t="s">
        <v>21</v>
      </c>
      <c r="AW199" s="34"/>
      <c r="AX199" s="34"/>
      <c r="AY199" s="34"/>
      <c r="AZ199" s="34"/>
      <c r="BA199" s="34"/>
      <c r="BB199" s="34"/>
    </row>
    <row r="200" spans="2:54" ht="13.5" customHeight="1" x14ac:dyDescent="0.15">
      <c r="E200" s="35" t="s">
        <v>12</v>
      </c>
      <c r="F200" s="36"/>
      <c r="G200" s="36"/>
      <c r="H200" s="36"/>
      <c r="I200" s="37"/>
      <c r="J200" s="35"/>
      <c r="K200" s="36"/>
      <c r="L200" s="36"/>
      <c r="M200" s="36"/>
      <c r="N200" s="36"/>
      <c r="O200" s="36"/>
      <c r="P200" s="36"/>
      <c r="Q200" s="36"/>
      <c r="R200" s="36"/>
      <c r="S200" s="37"/>
      <c r="T200" s="41" t="s">
        <v>18</v>
      </c>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3"/>
      <c r="AV200" s="35" t="s">
        <v>17</v>
      </c>
      <c r="AW200" s="36"/>
      <c r="AX200" s="36"/>
      <c r="AY200" s="36"/>
      <c r="AZ200" s="36"/>
      <c r="BA200" s="36"/>
      <c r="BB200" s="37"/>
    </row>
    <row r="201" spans="2:54" ht="13.5" customHeight="1" x14ac:dyDescent="0.15">
      <c r="E201" s="38"/>
      <c r="F201" s="39"/>
      <c r="G201" s="39"/>
      <c r="H201" s="39"/>
      <c r="I201" s="40"/>
      <c r="J201" s="38"/>
      <c r="K201" s="39"/>
      <c r="L201" s="39"/>
      <c r="M201" s="39"/>
      <c r="N201" s="39"/>
      <c r="O201" s="39"/>
      <c r="P201" s="39"/>
      <c r="Q201" s="39"/>
      <c r="R201" s="39"/>
      <c r="S201" s="40"/>
      <c r="T201" s="41" t="s">
        <v>13</v>
      </c>
      <c r="U201" s="42"/>
      <c r="V201" s="42"/>
      <c r="W201" s="42"/>
      <c r="X201" s="42"/>
      <c r="Y201" s="42"/>
      <c r="Z201" s="43"/>
      <c r="AA201" s="51" t="s">
        <v>14</v>
      </c>
      <c r="AB201" s="51"/>
      <c r="AC201" s="51"/>
      <c r="AD201" s="51"/>
      <c r="AE201" s="51"/>
      <c r="AF201" s="51"/>
      <c r="AG201" s="51"/>
      <c r="AH201" s="51" t="s">
        <v>15</v>
      </c>
      <c r="AI201" s="51"/>
      <c r="AJ201" s="51"/>
      <c r="AK201" s="51"/>
      <c r="AL201" s="51"/>
      <c r="AM201" s="51"/>
      <c r="AN201" s="51"/>
      <c r="AO201" s="51" t="s">
        <v>16</v>
      </c>
      <c r="AP201" s="51"/>
      <c r="AQ201" s="51"/>
      <c r="AR201" s="51"/>
      <c r="AS201" s="51"/>
      <c r="AT201" s="51"/>
      <c r="AU201" s="51"/>
      <c r="AV201" s="38"/>
      <c r="AW201" s="39"/>
      <c r="AX201" s="39"/>
      <c r="AY201" s="39"/>
      <c r="AZ201" s="39"/>
      <c r="BA201" s="39"/>
      <c r="BB201" s="40"/>
    </row>
    <row r="202" spans="2:54" ht="13.5" customHeight="1" x14ac:dyDescent="0.15">
      <c r="E202" s="51">
        <v>29</v>
      </c>
      <c r="F202" s="51"/>
      <c r="G202" s="51"/>
      <c r="H202" s="51"/>
      <c r="I202" s="51"/>
      <c r="J202" s="51" t="s">
        <v>19</v>
      </c>
      <c r="K202" s="51"/>
      <c r="L202" s="51"/>
      <c r="M202" s="51"/>
      <c r="N202" s="51"/>
      <c r="O202" s="51"/>
      <c r="P202" s="51"/>
      <c r="Q202" s="51"/>
      <c r="R202" s="51"/>
      <c r="S202" s="51"/>
      <c r="T202" s="57">
        <v>0</v>
      </c>
      <c r="U202" s="57"/>
      <c r="V202" s="57"/>
      <c r="W202" s="57"/>
      <c r="X202" s="57"/>
      <c r="Y202" s="57"/>
      <c r="Z202" s="57"/>
      <c r="AA202" s="57">
        <v>0</v>
      </c>
      <c r="AB202" s="57"/>
      <c r="AC202" s="57"/>
      <c r="AD202" s="57"/>
      <c r="AE202" s="57"/>
      <c r="AF202" s="57"/>
      <c r="AG202" s="57"/>
      <c r="AH202" s="52">
        <v>0</v>
      </c>
      <c r="AI202" s="53"/>
      <c r="AJ202" s="53"/>
      <c r="AK202" s="53"/>
      <c r="AL202" s="53"/>
      <c r="AM202" s="53"/>
      <c r="AN202" s="54"/>
      <c r="AO202" s="52">
        <v>23801</v>
      </c>
      <c r="AP202" s="53"/>
      <c r="AQ202" s="53"/>
      <c r="AR202" s="53"/>
      <c r="AS202" s="53"/>
      <c r="AT202" s="53"/>
      <c r="AU202" s="54"/>
      <c r="AV202" s="52">
        <f t="shared" ref="AV202:AV207" si="15">SUM(T202:AU202)</f>
        <v>23801</v>
      </c>
      <c r="AW202" s="53"/>
      <c r="AX202" s="53"/>
      <c r="AY202" s="53"/>
      <c r="AZ202" s="53"/>
      <c r="BA202" s="53"/>
      <c r="BB202" s="54"/>
    </row>
    <row r="203" spans="2:54" ht="13.5" customHeight="1" x14ac:dyDescent="0.15">
      <c r="E203" s="51"/>
      <c r="F203" s="51"/>
      <c r="G203" s="51"/>
      <c r="H203" s="51"/>
      <c r="I203" s="51"/>
      <c r="J203" s="51" t="s">
        <v>20</v>
      </c>
      <c r="K203" s="51"/>
      <c r="L203" s="51"/>
      <c r="M203" s="51"/>
      <c r="N203" s="51"/>
      <c r="O203" s="51"/>
      <c r="P203" s="51"/>
      <c r="Q203" s="51"/>
      <c r="R203" s="51"/>
      <c r="S203" s="51"/>
      <c r="T203" s="57">
        <v>0</v>
      </c>
      <c r="U203" s="57"/>
      <c r="V203" s="57"/>
      <c r="W203" s="57"/>
      <c r="X203" s="57"/>
      <c r="Y203" s="57"/>
      <c r="Z203" s="57"/>
      <c r="AA203" s="57">
        <v>0</v>
      </c>
      <c r="AB203" s="57"/>
      <c r="AC203" s="57"/>
      <c r="AD203" s="57"/>
      <c r="AE203" s="57"/>
      <c r="AF203" s="57"/>
      <c r="AG203" s="57"/>
      <c r="AH203" s="52">
        <v>0</v>
      </c>
      <c r="AI203" s="53"/>
      <c r="AJ203" s="53"/>
      <c r="AK203" s="53"/>
      <c r="AL203" s="53"/>
      <c r="AM203" s="53"/>
      <c r="AN203" s="54"/>
      <c r="AO203" s="52">
        <v>17633</v>
      </c>
      <c r="AP203" s="53"/>
      <c r="AQ203" s="53"/>
      <c r="AR203" s="53"/>
      <c r="AS203" s="53"/>
      <c r="AT203" s="53"/>
      <c r="AU203" s="54"/>
      <c r="AV203" s="52">
        <f t="shared" si="15"/>
        <v>17633</v>
      </c>
      <c r="AW203" s="53"/>
      <c r="AX203" s="53"/>
      <c r="AY203" s="53"/>
      <c r="AZ203" s="53"/>
      <c r="BA203" s="53"/>
      <c r="BB203" s="54"/>
    </row>
    <row r="204" spans="2:54" ht="13.5" customHeight="1" x14ac:dyDescent="0.15">
      <c r="E204" s="51">
        <v>30</v>
      </c>
      <c r="F204" s="51"/>
      <c r="G204" s="51"/>
      <c r="H204" s="51"/>
      <c r="I204" s="51"/>
      <c r="J204" s="51" t="s">
        <v>19</v>
      </c>
      <c r="K204" s="51"/>
      <c r="L204" s="51"/>
      <c r="M204" s="51"/>
      <c r="N204" s="51"/>
      <c r="O204" s="51"/>
      <c r="P204" s="51"/>
      <c r="Q204" s="51"/>
      <c r="R204" s="51"/>
      <c r="S204" s="51"/>
      <c r="T204" s="57">
        <v>0</v>
      </c>
      <c r="U204" s="57"/>
      <c r="V204" s="57"/>
      <c r="W204" s="57"/>
      <c r="X204" s="57"/>
      <c r="Y204" s="57"/>
      <c r="Z204" s="57"/>
      <c r="AA204" s="57">
        <v>0</v>
      </c>
      <c r="AB204" s="57"/>
      <c r="AC204" s="57"/>
      <c r="AD204" s="57"/>
      <c r="AE204" s="57"/>
      <c r="AF204" s="57"/>
      <c r="AG204" s="57"/>
      <c r="AH204" s="52">
        <v>0</v>
      </c>
      <c r="AI204" s="53"/>
      <c r="AJ204" s="53"/>
      <c r="AK204" s="53"/>
      <c r="AL204" s="53"/>
      <c r="AM204" s="53"/>
      <c r="AN204" s="54"/>
      <c r="AO204" s="52">
        <v>23801</v>
      </c>
      <c r="AP204" s="53"/>
      <c r="AQ204" s="53"/>
      <c r="AR204" s="53"/>
      <c r="AS204" s="53"/>
      <c r="AT204" s="53"/>
      <c r="AU204" s="54"/>
      <c r="AV204" s="52">
        <f t="shared" si="15"/>
        <v>23801</v>
      </c>
      <c r="AW204" s="53"/>
      <c r="AX204" s="53"/>
      <c r="AY204" s="53"/>
      <c r="AZ204" s="53"/>
      <c r="BA204" s="53"/>
      <c r="BB204" s="54"/>
    </row>
    <row r="205" spans="2:54" ht="13.5" customHeight="1" x14ac:dyDescent="0.15">
      <c r="E205" s="51"/>
      <c r="F205" s="51"/>
      <c r="G205" s="51"/>
      <c r="H205" s="51"/>
      <c r="I205" s="51"/>
      <c r="J205" s="51" t="s">
        <v>20</v>
      </c>
      <c r="K205" s="51"/>
      <c r="L205" s="51"/>
      <c r="M205" s="51"/>
      <c r="N205" s="51"/>
      <c r="O205" s="51"/>
      <c r="P205" s="51"/>
      <c r="Q205" s="51"/>
      <c r="R205" s="51"/>
      <c r="S205" s="51"/>
      <c r="T205" s="57">
        <v>0</v>
      </c>
      <c r="U205" s="57"/>
      <c r="V205" s="57"/>
      <c r="W205" s="57"/>
      <c r="X205" s="57"/>
      <c r="Y205" s="57"/>
      <c r="Z205" s="57"/>
      <c r="AA205" s="57">
        <v>0</v>
      </c>
      <c r="AB205" s="57"/>
      <c r="AC205" s="57"/>
      <c r="AD205" s="57"/>
      <c r="AE205" s="57"/>
      <c r="AF205" s="57"/>
      <c r="AG205" s="57"/>
      <c r="AH205" s="52">
        <v>0</v>
      </c>
      <c r="AI205" s="53"/>
      <c r="AJ205" s="53"/>
      <c r="AK205" s="53"/>
      <c r="AL205" s="53"/>
      <c r="AM205" s="53"/>
      <c r="AN205" s="54"/>
      <c r="AO205" s="52">
        <v>17422</v>
      </c>
      <c r="AP205" s="53"/>
      <c r="AQ205" s="53"/>
      <c r="AR205" s="53"/>
      <c r="AS205" s="53"/>
      <c r="AT205" s="53"/>
      <c r="AU205" s="54"/>
      <c r="AV205" s="52">
        <f t="shared" si="15"/>
        <v>17422</v>
      </c>
      <c r="AW205" s="53"/>
      <c r="AX205" s="53"/>
      <c r="AY205" s="53"/>
      <c r="AZ205" s="53"/>
      <c r="BA205" s="53"/>
      <c r="BB205" s="54"/>
    </row>
    <row r="206" spans="2:54" ht="13.5" customHeight="1" x14ac:dyDescent="0.15">
      <c r="E206" s="56" t="s">
        <v>249</v>
      </c>
      <c r="F206" s="36"/>
      <c r="G206" s="36"/>
      <c r="H206" s="36"/>
      <c r="I206" s="37"/>
      <c r="J206" s="51" t="s">
        <v>19</v>
      </c>
      <c r="K206" s="51"/>
      <c r="L206" s="51"/>
      <c r="M206" s="51"/>
      <c r="N206" s="51"/>
      <c r="O206" s="51"/>
      <c r="P206" s="51"/>
      <c r="Q206" s="51"/>
      <c r="R206" s="51"/>
      <c r="S206" s="51"/>
      <c r="T206" s="100">
        <v>0</v>
      </c>
      <c r="U206" s="100"/>
      <c r="V206" s="100"/>
      <c r="W206" s="100"/>
      <c r="X206" s="100"/>
      <c r="Y206" s="100"/>
      <c r="Z206" s="100"/>
      <c r="AA206" s="100">
        <v>0</v>
      </c>
      <c r="AB206" s="100"/>
      <c r="AC206" s="100"/>
      <c r="AD206" s="100"/>
      <c r="AE206" s="100"/>
      <c r="AF206" s="100"/>
      <c r="AG206" s="100"/>
      <c r="AH206" s="62">
        <v>0</v>
      </c>
      <c r="AI206" s="63"/>
      <c r="AJ206" s="63"/>
      <c r="AK206" s="63"/>
      <c r="AL206" s="63"/>
      <c r="AM206" s="63"/>
      <c r="AN206" s="64"/>
      <c r="AO206" s="62">
        <v>24039</v>
      </c>
      <c r="AP206" s="63"/>
      <c r="AQ206" s="63"/>
      <c r="AR206" s="63"/>
      <c r="AS206" s="63"/>
      <c r="AT206" s="63"/>
      <c r="AU206" s="64"/>
      <c r="AV206" s="52">
        <f t="shared" si="15"/>
        <v>24039</v>
      </c>
      <c r="AW206" s="53"/>
      <c r="AX206" s="53"/>
      <c r="AY206" s="53"/>
      <c r="AZ206" s="53"/>
      <c r="BA206" s="53"/>
      <c r="BB206" s="54"/>
    </row>
    <row r="207" spans="2:54" ht="13.5" customHeight="1" x14ac:dyDescent="0.15">
      <c r="E207" s="38"/>
      <c r="F207" s="39"/>
      <c r="G207" s="39"/>
      <c r="H207" s="39"/>
      <c r="I207" s="40"/>
      <c r="J207" s="51" t="s">
        <v>20</v>
      </c>
      <c r="K207" s="51"/>
      <c r="L207" s="51"/>
      <c r="M207" s="51"/>
      <c r="N207" s="51"/>
      <c r="O207" s="51"/>
      <c r="P207" s="51"/>
      <c r="Q207" s="51"/>
      <c r="R207" s="51"/>
      <c r="S207" s="51"/>
      <c r="T207" s="100">
        <v>0</v>
      </c>
      <c r="U207" s="100"/>
      <c r="V207" s="100"/>
      <c r="W207" s="100"/>
      <c r="X207" s="100"/>
      <c r="Y207" s="100"/>
      <c r="Z207" s="100"/>
      <c r="AA207" s="100">
        <v>0</v>
      </c>
      <c r="AB207" s="100"/>
      <c r="AC207" s="100"/>
      <c r="AD207" s="100"/>
      <c r="AE207" s="100"/>
      <c r="AF207" s="100"/>
      <c r="AG207" s="100"/>
      <c r="AH207" s="62">
        <v>0</v>
      </c>
      <c r="AI207" s="63"/>
      <c r="AJ207" s="63"/>
      <c r="AK207" s="63"/>
      <c r="AL207" s="63"/>
      <c r="AM207" s="63"/>
      <c r="AN207" s="64"/>
      <c r="AO207" s="62">
        <v>18133</v>
      </c>
      <c r="AP207" s="63"/>
      <c r="AQ207" s="63"/>
      <c r="AR207" s="63"/>
      <c r="AS207" s="63"/>
      <c r="AT207" s="63"/>
      <c r="AU207" s="64"/>
      <c r="AV207" s="52">
        <f t="shared" si="15"/>
        <v>18133</v>
      </c>
      <c r="AW207" s="53"/>
      <c r="AX207" s="53"/>
      <c r="AY207" s="53"/>
      <c r="AZ207" s="53"/>
      <c r="BA207" s="53"/>
      <c r="BB207" s="54"/>
    </row>
    <row r="208" spans="2:54" ht="13.5" customHeight="1" x14ac:dyDescent="0.15">
      <c r="B208" s="11"/>
      <c r="C208" s="12"/>
      <c r="D208" s="33" t="s">
        <v>237</v>
      </c>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row>
    <row r="210" spans="2:54" ht="13.5" customHeight="1" x14ac:dyDescent="0.15">
      <c r="E210" s="59" t="s">
        <v>90</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34" t="s">
        <v>89</v>
      </c>
      <c r="AR210" s="34"/>
      <c r="AS210" s="34"/>
      <c r="AT210" s="34"/>
      <c r="AU210" s="34"/>
      <c r="AV210" s="34"/>
      <c r="AW210" s="34"/>
      <c r="AX210" s="34"/>
      <c r="AY210" s="34"/>
      <c r="AZ210" s="34"/>
      <c r="BA210" s="34"/>
    </row>
    <row r="211" spans="2:54" ht="13.5" customHeight="1" x14ac:dyDescent="0.15">
      <c r="E211" s="35" t="s">
        <v>12</v>
      </c>
      <c r="F211" s="36"/>
      <c r="G211" s="36"/>
      <c r="H211" s="36"/>
      <c r="I211" s="37"/>
      <c r="J211" s="41" t="s">
        <v>91</v>
      </c>
      <c r="K211" s="42"/>
      <c r="L211" s="42"/>
      <c r="M211" s="42"/>
      <c r="N211" s="42"/>
      <c r="O211" s="42"/>
      <c r="P211" s="42"/>
      <c r="Q211" s="42"/>
      <c r="R211" s="42"/>
      <c r="S211" s="42"/>
      <c r="T211" s="43"/>
      <c r="U211" s="41" t="s">
        <v>92</v>
      </c>
      <c r="V211" s="42"/>
      <c r="W211" s="42"/>
      <c r="X211" s="42"/>
      <c r="Y211" s="42"/>
      <c r="Z211" s="42"/>
      <c r="AA211" s="42"/>
      <c r="AB211" s="42"/>
      <c r="AC211" s="42"/>
      <c r="AD211" s="42"/>
      <c r="AE211" s="43"/>
      <c r="AF211" s="41" t="s">
        <v>93</v>
      </c>
      <c r="AG211" s="42"/>
      <c r="AH211" s="42"/>
      <c r="AI211" s="42"/>
      <c r="AJ211" s="42"/>
      <c r="AK211" s="42"/>
      <c r="AL211" s="42"/>
      <c r="AM211" s="42"/>
      <c r="AN211" s="42"/>
      <c r="AO211" s="42"/>
      <c r="AP211" s="43"/>
      <c r="AQ211" s="41" t="s">
        <v>50</v>
      </c>
      <c r="AR211" s="42"/>
      <c r="AS211" s="42"/>
      <c r="AT211" s="42"/>
      <c r="AU211" s="42"/>
      <c r="AV211" s="42"/>
      <c r="AW211" s="42"/>
      <c r="AX211" s="42"/>
      <c r="AY211" s="42"/>
      <c r="AZ211" s="42"/>
      <c r="BA211" s="43"/>
    </row>
    <row r="212" spans="2:54" ht="13.5" customHeight="1" x14ac:dyDescent="0.15">
      <c r="E212" s="51">
        <v>29</v>
      </c>
      <c r="F212" s="51"/>
      <c r="G212" s="51"/>
      <c r="H212" s="51"/>
      <c r="I212" s="51"/>
      <c r="J212" s="102">
        <v>489</v>
      </c>
      <c r="K212" s="103"/>
      <c r="L212" s="103"/>
      <c r="M212" s="103"/>
      <c r="N212" s="103"/>
      <c r="O212" s="103"/>
      <c r="P212" s="103"/>
      <c r="Q212" s="103"/>
      <c r="R212" s="103"/>
      <c r="S212" s="103"/>
      <c r="T212" s="104"/>
      <c r="U212" s="102">
        <v>107</v>
      </c>
      <c r="V212" s="103"/>
      <c r="W212" s="103"/>
      <c r="X212" s="103"/>
      <c r="Y212" s="103"/>
      <c r="Z212" s="103"/>
      <c r="AA212" s="103"/>
      <c r="AB212" s="103"/>
      <c r="AC212" s="103"/>
      <c r="AD212" s="103"/>
      <c r="AE212" s="104"/>
      <c r="AF212" s="102">
        <v>398</v>
      </c>
      <c r="AG212" s="103"/>
      <c r="AH212" s="103"/>
      <c r="AI212" s="103"/>
      <c r="AJ212" s="103"/>
      <c r="AK212" s="103"/>
      <c r="AL212" s="103"/>
      <c r="AM212" s="103"/>
      <c r="AN212" s="103"/>
      <c r="AO212" s="103"/>
      <c r="AP212" s="104"/>
      <c r="AQ212" s="102">
        <f>SUM(J212:AP212)</f>
        <v>994</v>
      </c>
      <c r="AR212" s="103"/>
      <c r="AS212" s="103"/>
      <c r="AT212" s="103"/>
      <c r="AU212" s="103"/>
      <c r="AV212" s="103"/>
      <c r="AW212" s="103"/>
      <c r="AX212" s="103"/>
      <c r="AY212" s="103"/>
      <c r="AZ212" s="103"/>
      <c r="BA212" s="104"/>
    </row>
    <row r="213" spans="2:54" ht="13.5" customHeight="1" x14ac:dyDescent="0.15">
      <c r="E213" s="51">
        <v>30</v>
      </c>
      <c r="F213" s="51"/>
      <c r="G213" s="51"/>
      <c r="H213" s="51"/>
      <c r="I213" s="51"/>
      <c r="J213" s="102">
        <v>469</v>
      </c>
      <c r="K213" s="103"/>
      <c r="L213" s="103"/>
      <c r="M213" s="103"/>
      <c r="N213" s="103"/>
      <c r="O213" s="103"/>
      <c r="P213" s="103"/>
      <c r="Q213" s="103"/>
      <c r="R213" s="103"/>
      <c r="S213" s="103"/>
      <c r="T213" s="104"/>
      <c r="U213" s="102">
        <v>94</v>
      </c>
      <c r="V213" s="103"/>
      <c r="W213" s="103"/>
      <c r="X213" s="103"/>
      <c r="Y213" s="103"/>
      <c r="Z213" s="103"/>
      <c r="AA213" s="103"/>
      <c r="AB213" s="103"/>
      <c r="AC213" s="103"/>
      <c r="AD213" s="103"/>
      <c r="AE213" s="104"/>
      <c r="AF213" s="102">
        <v>370</v>
      </c>
      <c r="AG213" s="103"/>
      <c r="AH213" s="103"/>
      <c r="AI213" s="103"/>
      <c r="AJ213" s="103"/>
      <c r="AK213" s="103"/>
      <c r="AL213" s="103"/>
      <c r="AM213" s="103"/>
      <c r="AN213" s="103"/>
      <c r="AO213" s="103"/>
      <c r="AP213" s="104"/>
      <c r="AQ213" s="102">
        <f>SUM(J213:AP213)</f>
        <v>933</v>
      </c>
      <c r="AR213" s="103"/>
      <c r="AS213" s="103"/>
      <c r="AT213" s="103"/>
      <c r="AU213" s="103"/>
      <c r="AV213" s="103"/>
      <c r="AW213" s="103"/>
      <c r="AX213" s="103"/>
      <c r="AY213" s="103"/>
      <c r="AZ213" s="103"/>
      <c r="BA213" s="104"/>
    </row>
    <row r="214" spans="2:54" ht="13.5" customHeight="1" x14ac:dyDescent="0.15">
      <c r="E214" s="92" t="s">
        <v>249</v>
      </c>
      <c r="F214" s="51"/>
      <c r="G214" s="51"/>
      <c r="H214" s="51"/>
      <c r="I214" s="51"/>
      <c r="J214" s="97">
        <v>472</v>
      </c>
      <c r="K214" s="98"/>
      <c r="L214" s="98"/>
      <c r="M214" s="98"/>
      <c r="N214" s="98"/>
      <c r="O214" s="98"/>
      <c r="P214" s="98"/>
      <c r="Q214" s="98"/>
      <c r="R214" s="98"/>
      <c r="S214" s="98"/>
      <c r="T214" s="99"/>
      <c r="U214" s="97">
        <v>104</v>
      </c>
      <c r="V214" s="98"/>
      <c r="W214" s="98"/>
      <c r="X214" s="98"/>
      <c r="Y214" s="98"/>
      <c r="Z214" s="98"/>
      <c r="AA214" s="98"/>
      <c r="AB214" s="98"/>
      <c r="AC214" s="98"/>
      <c r="AD214" s="98"/>
      <c r="AE214" s="99"/>
      <c r="AF214" s="97">
        <v>369</v>
      </c>
      <c r="AG214" s="98"/>
      <c r="AH214" s="98"/>
      <c r="AI214" s="98"/>
      <c r="AJ214" s="98"/>
      <c r="AK214" s="98"/>
      <c r="AL214" s="98"/>
      <c r="AM214" s="98"/>
      <c r="AN214" s="98"/>
      <c r="AO214" s="98"/>
      <c r="AP214" s="99"/>
      <c r="AQ214" s="102">
        <f>SUM(J214:AP214)</f>
        <v>945</v>
      </c>
      <c r="AR214" s="103"/>
      <c r="AS214" s="103"/>
      <c r="AT214" s="103"/>
      <c r="AU214" s="103"/>
      <c r="AV214" s="103"/>
      <c r="AW214" s="103"/>
      <c r="AX214" s="103"/>
      <c r="AY214" s="103"/>
      <c r="AZ214" s="103"/>
      <c r="BA214" s="104"/>
    </row>
    <row r="216" spans="2:54" ht="13.5" customHeight="1" x14ac:dyDescent="0.15">
      <c r="D216" s="49" t="s">
        <v>238</v>
      </c>
      <c r="E216" s="49"/>
      <c r="F216" s="49"/>
      <c r="G216" s="49"/>
      <c r="H216" s="33" t="s">
        <v>94</v>
      </c>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row>
    <row r="217" spans="2:54" ht="13.5" customHeight="1" x14ac:dyDescent="0.15">
      <c r="D217" s="14"/>
      <c r="E217" s="14"/>
      <c r="F217" s="14"/>
      <c r="G217" s="14"/>
      <c r="H217" s="33" t="s">
        <v>239</v>
      </c>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row>
    <row r="218" spans="2:54" ht="13.5" customHeight="1" x14ac:dyDescent="0.15">
      <c r="D218" s="14"/>
      <c r="E218" s="14"/>
      <c r="F218" s="14"/>
      <c r="G218" s="14"/>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row>
    <row r="219" spans="2:54" ht="13.5" customHeight="1" x14ac:dyDescent="0.15">
      <c r="B219" s="11"/>
      <c r="C219" s="12"/>
      <c r="D219" s="14"/>
      <c r="E219" s="105" t="s">
        <v>95</v>
      </c>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6" t="s">
        <v>240</v>
      </c>
      <c r="AO219" s="106"/>
      <c r="AP219" s="106"/>
      <c r="AQ219" s="106"/>
      <c r="AR219" s="106"/>
      <c r="AS219" s="106"/>
      <c r="AT219" s="106"/>
      <c r="AU219" s="106"/>
      <c r="AV219" s="106"/>
      <c r="AW219" s="106"/>
      <c r="AX219" s="106"/>
      <c r="AY219" s="106"/>
      <c r="AZ219" s="106"/>
      <c r="BA219" s="106"/>
      <c r="BB219" s="106"/>
    </row>
    <row r="220" spans="2:54" ht="13.5" customHeight="1" x14ac:dyDescent="0.15">
      <c r="B220" s="11"/>
      <c r="C220" s="12"/>
      <c r="D220" s="14"/>
      <c r="E220" s="51" t="s">
        <v>12</v>
      </c>
      <c r="F220" s="51"/>
      <c r="G220" s="51"/>
      <c r="H220" s="51"/>
      <c r="I220" s="51"/>
      <c r="J220" s="51" t="s">
        <v>96</v>
      </c>
      <c r="K220" s="51"/>
      <c r="L220" s="51"/>
      <c r="M220" s="51"/>
      <c r="N220" s="51"/>
      <c r="O220" s="51"/>
      <c r="P220" s="51"/>
      <c r="Q220" s="51"/>
      <c r="R220" s="51"/>
      <c r="S220" s="51"/>
      <c r="T220" s="51"/>
      <c r="U220" s="51"/>
      <c r="V220" s="51"/>
      <c r="W220" s="51"/>
      <c r="X220" s="51"/>
      <c r="Y220" s="51" t="s">
        <v>97</v>
      </c>
      <c r="Z220" s="51"/>
      <c r="AA220" s="51"/>
      <c r="AB220" s="51"/>
      <c r="AC220" s="51"/>
      <c r="AD220" s="51"/>
      <c r="AE220" s="51"/>
      <c r="AF220" s="51"/>
      <c r="AG220" s="51"/>
      <c r="AH220" s="51"/>
      <c r="AI220" s="51"/>
      <c r="AJ220" s="51"/>
      <c r="AK220" s="51"/>
      <c r="AL220" s="51"/>
      <c r="AM220" s="51"/>
      <c r="AN220" s="51" t="s">
        <v>98</v>
      </c>
      <c r="AO220" s="51"/>
      <c r="AP220" s="51"/>
      <c r="AQ220" s="51"/>
      <c r="AR220" s="51"/>
      <c r="AS220" s="51"/>
      <c r="AT220" s="51"/>
      <c r="AU220" s="51"/>
      <c r="AV220" s="51"/>
      <c r="AW220" s="51"/>
      <c r="AX220" s="51"/>
      <c r="AY220" s="51"/>
      <c r="AZ220" s="51"/>
      <c r="BA220" s="51"/>
      <c r="BB220" s="51"/>
    </row>
    <row r="221" spans="2:54" ht="13.5" customHeight="1" x14ac:dyDescent="0.15">
      <c r="B221" s="11"/>
      <c r="C221" s="12"/>
      <c r="D221" s="14"/>
      <c r="E221" s="51">
        <v>29</v>
      </c>
      <c r="F221" s="51"/>
      <c r="G221" s="51"/>
      <c r="H221" s="51"/>
      <c r="I221" s="51"/>
      <c r="J221" s="51">
        <v>2</v>
      </c>
      <c r="K221" s="51"/>
      <c r="L221" s="51"/>
      <c r="M221" s="51"/>
      <c r="N221" s="51"/>
      <c r="O221" s="51"/>
      <c r="P221" s="51"/>
      <c r="Q221" s="51"/>
      <c r="R221" s="51"/>
      <c r="S221" s="51"/>
      <c r="T221" s="51"/>
      <c r="U221" s="51"/>
      <c r="V221" s="51"/>
      <c r="W221" s="51"/>
      <c r="X221" s="51"/>
      <c r="Y221" s="91">
        <v>1</v>
      </c>
      <c r="Z221" s="91"/>
      <c r="AA221" s="91"/>
      <c r="AB221" s="91"/>
      <c r="AC221" s="91"/>
      <c r="AD221" s="91"/>
      <c r="AE221" s="91"/>
      <c r="AF221" s="91"/>
      <c r="AG221" s="91"/>
      <c r="AH221" s="91"/>
      <c r="AI221" s="91"/>
      <c r="AJ221" s="91"/>
      <c r="AK221" s="91"/>
      <c r="AL221" s="91"/>
      <c r="AM221" s="91"/>
      <c r="AN221" s="91">
        <v>6</v>
      </c>
      <c r="AO221" s="91"/>
      <c r="AP221" s="91"/>
      <c r="AQ221" s="91"/>
      <c r="AR221" s="91"/>
      <c r="AS221" s="91"/>
      <c r="AT221" s="91"/>
      <c r="AU221" s="91"/>
      <c r="AV221" s="91"/>
      <c r="AW221" s="91"/>
      <c r="AX221" s="91"/>
      <c r="AY221" s="91"/>
      <c r="AZ221" s="91"/>
      <c r="BA221" s="91"/>
      <c r="BB221" s="91"/>
    </row>
    <row r="222" spans="2:54" ht="13.5" customHeight="1" x14ac:dyDescent="0.15">
      <c r="B222" s="11"/>
      <c r="C222" s="12"/>
      <c r="D222" s="14"/>
      <c r="E222" s="51">
        <v>30</v>
      </c>
      <c r="F222" s="51"/>
      <c r="G222" s="51"/>
      <c r="H222" s="51"/>
      <c r="I222" s="51"/>
      <c r="J222" s="51">
        <v>1</v>
      </c>
      <c r="K222" s="51"/>
      <c r="L222" s="51"/>
      <c r="M222" s="51"/>
      <c r="N222" s="51"/>
      <c r="O222" s="51"/>
      <c r="P222" s="51"/>
      <c r="Q222" s="51"/>
      <c r="R222" s="51"/>
      <c r="S222" s="51"/>
      <c r="T222" s="51"/>
      <c r="U222" s="51"/>
      <c r="V222" s="51"/>
      <c r="W222" s="51"/>
      <c r="X222" s="51"/>
      <c r="Y222" s="91">
        <v>1</v>
      </c>
      <c r="Z222" s="91"/>
      <c r="AA222" s="91"/>
      <c r="AB222" s="91"/>
      <c r="AC222" s="91"/>
      <c r="AD222" s="91"/>
      <c r="AE222" s="91"/>
      <c r="AF222" s="91"/>
      <c r="AG222" s="91"/>
      <c r="AH222" s="91"/>
      <c r="AI222" s="91"/>
      <c r="AJ222" s="91"/>
      <c r="AK222" s="91"/>
      <c r="AL222" s="91"/>
      <c r="AM222" s="91"/>
      <c r="AN222" s="91">
        <v>4</v>
      </c>
      <c r="AO222" s="91"/>
      <c r="AP222" s="91"/>
      <c r="AQ222" s="91"/>
      <c r="AR222" s="91"/>
      <c r="AS222" s="91"/>
      <c r="AT222" s="91"/>
      <c r="AU222" s="91"/>
      <c r="AV222" s="91"/>
      <c r="AW222" s="91"/>
      <c r="AX222" s="91"/>
      <c r="AY222" s="91"/>
      <c r="AZ222" s="91"/>
      <c r="BA222" s="91"/>
      <c r="BB222" s="91"/>
    </row>
    <row r="223" spans="2:54" ht="13.5" customHeight="1" x14ac:dyDescent="0.15">
      <c r="B223" s="11"/>
      <c r="C223" s="12"/>
      <c r="D223" s="14"/>
      <c r="E223" s="92" t="s">
        <v>249</v>
      </c>
      <c r="F223" s="51"/>
      <c r="G223" s="51"/>
      <c r="H223" s="51"/>
      <c r="I223" s="51"/>
      <c r="J223" s="68">
        <v>3</v>
      </c>
      <c r="K223" s="68"/>
      <c r="L223" s="68"/>
      <c r="M223" s="68"/>
      <c r="N223" s="68"/>
      <c r="O223" s="68"/>
      <c r="P223" s="68"/>
      <c r="Q223" s="68"/>
      <c r="R223" s="68"/>
      <c r="S223" s="68"/>
      <c r="T223" s="68"/>
      <c r="U223" s="68"/>
      <c r="V223" s="68"/>
      <c r="W223" s="68"/>
      <c r="X223" s="68"/>
      <c r="Y223" s="93">
        <v>0</v>
      </c>
      <c r="Z223" s="93"/>
      <c r="AA223" s="93"/>
      <c r="AB223" s="93"/>
      <c r="AC223" s="93"/>
      <c r="AD223" s="93"/>
      <c r="AE223" s="93"/>
      <c r="AF223" s="93"/>
      <c r="AG223" s="93"/>
      <c r="AH223" s="93"/>
      <c r="AI223" s="93"/>
      <c r="AJ223" s="93"/>
      <c r="AK223" s="93"/>
      <c r="AL223" s="93"/>
      <c r="AM223" s="93"/>
      <c r="AN223" s="93">
        <v>2</v>
      </c>
      <c r="AO223" s="93"/>
      <c r="AP223" s="93"/>
      <c r="AQ223" s="93"/>
      <c r="AR223" s="93"/>
      <c r="AS223" s="93"/>
      <c r="AT223" s="93"/>
      <c r="AU223" s="93"/>
      <c r="AV223" s="93"/>
      <c r="AW223" s="93"/>
      <c r="AX223" s="93"/>
      <c r="AY223" s="93"/>
      <c r="AZ223" s="93"/>
      <c r="BA223" s="93"/>
      <c r="BB223" s="93"/>
    </row>
  </sheetData>
  <mergeCells count="674">
    <mergeCell ref="E223:I223"/>
    <mergeCell ref="J223:X223"/>
    <mergeCell ref="Y223:AM223"/>
    <mergeCell ref="AN223:BB223"/>
    <mergeCell ref="E221:I221"/>
    <mergeCell ref="J221:X221"/>
    <mergeCell ref="Y221:AM221"/>
    <mergeCell ref="AN221:BB221"/>
    <mergeCell ref="E222:I222"/>
    <mergeCell ref="J222:X222"/>
    <mergeCell ref="Y222:AM222"/>
    <mergeCell ref="AN222:BB222"/>
    <mergeCell ref="H217:BB218"/>
    <mergeCell ref="E219:AM219"/>
    <mergeCell ref="AN219:BB219"/>
    <mergeCell ref="E220:I220"/>
    <mergeCell ref="J220:X220"/>
    <mergeCell ref="Y220:AM220"/>
    <mergeCell ref="AN220:BB220"/>
    <mergeCell ref="E214:I214"/>
    <mergeCell ref="J214:T214"/>
    <mergeCell ref="U214:AE214"/>
    <mergeCell ref="AF214:AP214"/>
    <mergeCell ref="AQ214:BA214"/>
    <mergeCell ref="D216:G216"/>
    <mergeCell ref="H216:BB216"/>
    <mergeCell ref="E212:I212"/>
    <mergeCell ref="J212:T212"/>
    <mergeCell ref="U212:AE212"/>
    <mergeCell ref="AF212:AP212"/>
    <mergeCell ref="AQ212:BA212"/>
    <mergeCell ref="E213:I213"/>
    <mergeCell ref="J213:T213"/>
    <mergeCell ref="U213:AE213"/>
    <mergeCell ref="AF213:AP213"/>
    <mergeCell ref="AQ213:BA213"/>
    <mergeCell ref="D208:BB208"/>
    <mergeCell ref="E210:AP210"/>
    <mergeCell ref="AQ210:BA210"/>
    <mergeCell ref="E211:I211"/>
    <mergeCell ref="J211:T211"/>
    <mergeCell ref="U211:AE211"/>
    <mergeCell ref="AF211:AP211"/>
    <mergeCell ref="AQ211:BA211"/>
    <mergeCell ref="AV206:BB206"/>
    <mergeCell ref="J207:S207"/>
    <mergeCell ref="T207:Z207"/>
    <mergeCell ref="AA207:AG207"/>
    <mergeCell ref="AH207:AN207"/>
    <mergeCell ref="AO207:AU207"/>
    <mergeCell ref="AV207:BB207"/>
    <mergeCell ref="E206:I207"/>
    <mergeCell ref="J206:S206"/>
    <mergeCell ref="T206:Z206"/>
    <mergeCell ref="AA206:AG206"/>
    <mergeCell ref="AH206:AN206"/>
    <mergeCell ref="AO206:AU206"/>
    <mergeCell ref="AV204:BB204"/>
    <mergeCell ref="J205:S205"/>
    <mergeCell ref="T205:Z205"/>
    <mergeCell ref="AA205:AG205"/>
    <mergeCell ref="AH205:AN205"/>
    <mergeCell ref="AO205:AU205"/>
    <mergeCell ref="AV205:BB205"/>
    <mergeCell ref="E204:I205"/>
    <mergeCell ref="J204:S204"/>
    <mergeCell ref="T204:Z204"/>
    <mergeCell ref="AA204:AG204"/>
    <mergeCell ref="AH204:AN204"/>
    <mergeCell ref="AO204:AU204"/>
    <mergeCell ref="AV202:BB202"/>
    <mergeCell ref="J203:S203"/>
    <mergeCell ref="T203:Z203"/>
    <mergeCell ref="AA203:AG203"/>
    <mergeCell ref="AH203:AN203"/>
    <mergeCell ref="AO203:AU203"/>
    <mergeCell ref="AV203:BB203"/>
    <mergeCell ref="E202:I203"/>
    <mergeCell ref="J202:S202"/>
    <mergeCell ref="T202:Z202"/>
    <mergeCell ref="AA202:AG202"/>
    <mergeCell ref="AH202:AN202"/>
    <mergeCell ref="AO202:AU202"/>
    <mergeCell ref="E200:I201"/>
    <mergeCell ref="J200:S201"/>
    <mergeCell ref="T200:AU200"/>
    <mergeCell ref="AV200:BB201"/>
    <mergeCell ref="T201:Z201"/>
    <mergeCell ref="AA201:AG201"/>
    <mergeCell ref="AH201:AN201"/>
    <mergeCell ref="AO201:AU201"/>
    <mergeCell ref="B192:C192"/>
    <mergeCell ref="D192:BB192"/>
    <mergeCell ref="D193:G193"/>
    <mergeCell ref="H193:BB193"/>
    <mergeCell ref="H194:BB198"/>
    <mergeCell ref="AV199:BB199"/>
    <mergeCell ref="AV188:BB188"/>
    <mergeCell ref="J189:S189"/>
    <mergeCell ref="T189:Z189"/>
    <mergeCell ref="AA189:AG189"/>
    <mergeCell ref="AH189:AN189"/>
    <mergeCell ref="AO189:AU189"/>
    <mergeCell ref="AV189:BB189"/>
    <mergeCell ref="E188:I189"/>
    <mergeCell ref="J188:S188"/>
    <mergeCell ref="T188:Z188"/>
    <mergeCell ref="AA188:AG188"/>
    <mergeCell ref="AH188:AN188"/>
    <mergeCell ref="AO188:AU188"/>
    <mergeCell ref="AV186:BB186"/>
    <mergeCell ref="J187:S187"/>
    <mergeCell ref="T187:Z187"/>
    <mergeCell ref="AA187:AG187"/>
    <mergeCell ref="AH187:AN187"/>
    <mergeCell ref="AO187:AU187"/>
    <mergeCell ref="AV187:BB187"/>
    <mergeCell ref="E186:I187"/>
    <mergeCell ref="J186:S186"/>
    <mergeCell ref="T186:Z186"/>
    <mergeCell ref="AA186:AG186"/>
    <mergeCell ref="AH186:AN186"/>
    <mergeCell ref="AO186:AU186"/>
    <mergeCell ref="AV184:BB184"/>
    <mergeCell ref="J185:S185"/>
    <mergeCell ref="T185:Z185"/>
    <mergeCell ref="AA185:AG185"/>
    <mergeCell ref="AH185:AN185"/>
    <mergeCell ref="AO185:AU185"/>
    <mergeCell ref="AV185:BB185"/>
    <mergeCell ref="E184:I185"/>
    <mergeCell ref="J184:S184"/>
    <mergeCell ref="T184:Z184"/>
    <mergeCell ref="AA184:AG184"/>
    <mergeCell ref="AH184:AN184"/>
    <mergeCell ref="AO184:AU184"/>
    <mergeCell ref="E182:I183"/>
    <mergeCell ref="J182:S183"/>
    <mergeCell ref="T182:AU182"/>
    <mergeCell ref="AV182:BB183"/>
    <mergeCell ref="T183:Z183"/>
    <mergeCell ref="AA183:AG183"/>
    <mergeCell ref="AH183:AN183"/>
    <mergeCell ref="AO183:AU183"/>
    <mergeCell ref="E176:F176"/>
    <mergeCell ref="G176:BB176"/>
    <mergeCell ref="D178:G178"/>
    <mergeCell ref="H178:BB178"/>
    <mergeCell ref="H179:BB180"/>
    <mergeCell ref="AV181:BB181"/>
    <mergeCell ref="AV174:BB174"/>
    <mergeCell ref="J175:S175"/>
    <mergeCell ref="T175:Z175"/>
    <mergeCell ref="AA175:AG175"/>
    <mergeCell ref="AH175:AN175"/>
    <mergeCell ref="AO175:AU175"/>
    <mergeCell ref="AV175:BB175"/>
    <mergeCell ref="E174:I175"/>
    <mergeCell ref="J174:S174"/>
    <mergeCell ref="T174:Z174"/>
    <mergeCell ref="AA174:AG174"/>
    <mergeCell ref="AH174:AN174"/>
    <mergeCell ref="AO174:AU174"/>
    <mergeCell ref="E170:I171"/>
    <mergeCell ref="J170:S170"/>
    <mergeCell ref="T170:Z170"/>
    <mergeCell ref="AA170:AG170"/>
    <mergeCell ref="AH170:AN170"/>
    <mergeCell ref="AO170:AU170"/>
    <mergeCell ref="AV170:BB170"/>
    <mergeCell ref="J171:S171"/>
    <mergeCell ref="T171:Z171"/>
    <mergeCell ref="AA171:AG171"/>
    <mergeCell ref="AH171:AN171"/>
    <mergeCell ref="AO171:AU171"/>
    <mergeCell ref="AV171:BB171"/>
    <mergeCell ref="AV172:BB172"/>
    <mergeCell ref="J173:S173"/>
    <mergeCell ref="T173:Z173"/>
    <mergeCell ref="AA173:AG173"/>
    <mergeCell ref="AH173:AN173"/>
    <mergeCell ref="AO173:AU173"/>
    <mergeCell ref="AV173:BB173"/>
    <mergeCell ref="E172:I173"/>
    <mergeCell ref="J172:S172"/>
    <mergeCell ref="T172:Z172"/>
    <mergeCell ref="AA172:AG172"/>
    <mergeCell ref="AH172:AN172"/>
    <mergeCell ref="AO172:AU172"/>
    <mergeCell ref="D164:G164"/>
    <mergeCell ref="H164:BB164"/>
    <mergeCell ref="H165:BB166"/>
    <mergeCell ref="AV167:BB167"/>
    <mergeCell ref="E168:I169"/>
    <mergeCell ref="J168:S169"/>
    <mergeCell ref="T168:AU168"/>
    <mergeCell ref="AV168:BB169"/>
    <mergeCell ref="T169:Z169"/>
    <mergeCell ref="AA169:AG169"/>
    <mergeCell ref="AO169:AU169"/>
    <mergeCell ref="AH169:AN169"/>
    <mergeCell ref="AV161:BB161"/>
    <mergeCell ref="J162:S162"/>
    <mergeCell ref="T162:Z162"/>
    <mergeCell ref="AA162:AG162"/>
    <mergeCell ref="AH162:AN162"/>
    <mergeCell ref="AO162:AU162"/>
    <mergeCell ref="AV162:BB162"/>
    <mergeCell ref="E161:I162"/>
    <mergeCell ref="J161:S161"/>
    <mergeCell ref="T161:Z161"/>
    <mergeCell ref="AA161:AG161"/>
    <mergeCell ref="AH161:AN161"/>
    <mergeCell ref="AO161:AU161"/>
    <mergeCell ref="AV159:BB159"/>
    <mergeCell ref="J160:S160"/>
    <mergeCell ref="T160:Z160"/>
    <mergeCell ref="AA160:AG160"/>
    <mergeCell ref="AH160:AN160"/>
    <mergeCell ref="AO160:AU160"/>
    <mergeCell ref="AV160:BB160"/>
    <mergeCell ref="E159:I160"/>
    <mergeCell ref="J159:S159"/>
    <mergeCell ref="T159:Z159"/>
    <mergeCell ref="AA159:AG159"/>
    <mergeCell ref="AH159:AN159"/>
    <mergeCell ref="AO159:AU159"/>
    <mergeCell ref="AV157:BB157"/>
    <mergeCell ref="J158:S158"/>
    <mergeCell ref="T158:Z158"/>
    <mergeCell ref="AA158:AG158"/>
    <mergeCell ref="AH158:AN158"/>
    <mergeCell ref="AO158:AU158"/>
    <mergeCell ref="AV158:BB158"/>
    <mergeCell ref="E157:I158"/>
    <mergeCell ref="J157:S157"/>
    <mergeCell ref="T157:Z157"/>
    <mergeCell ref="AA157:AG157"/>
    <mergeCell ref="AH157:AN157"/>
    <mergeCell ref="AO157:AU157"/>
    <mergeCell ref="E155:I156"/>
    <mergeCell ref="J155:S156"/>
    <mergeCell ref="T155:AU155"/>
    <mergeCell ref="AV155:BB156"/>
    <mergeCell ref="T156:Z156"/>
    <mergeCell ref="AA156:AG156"/>
    <mergeCell ref="AH156:AN156"/>
    <mergeCell ref="AO156:AU156"/>
    <mergeCell ref="B149:C149"/>
    <mergeCell ref="D149:BB149"/>
    <mergeCell ref="D150:G150"/>
    <mergeCell ref="H150:BB150"/>
    <mergeCell ref="D151:BB153"/>
    <mergeCell ref="AV154:BB154"/>
    <mergeCell ref="AV145:BB145"/>
    <mergeCell ref="J146:S146"/>
    <mergeCell ref="T146:Z146"/>
    <mergeCell ref="AA146:AG146"/>
    <mergeCell ref="AH146:AN146"/>
    <mergeCell ref="AO146:AU146"/>
    <mergeCell ref="AV146:BB146"/>
    <mergeCell ref="E145:I146"/>
    <mergeCell ref="J145:S145"/>
    <mergeCell ref="T145:Z145"/>
    <mergeCell ref="AA145:AG145"/>
    <mergeCell ref="AH145:AN145"/>
    <mergeCell ref="AO145:AU145"/>
    <mergeCell ref="E141:I142"/>
    <mergeCell ref="J141:S141"/>
    <mergeCell ref="T141:Z141"/>
    <mergeCell ref="AA141:AG141"/>
    <mergeCell ref="AH141:AN141"/>
    <mergeCell ref="AO141:AU141"/>
    <mergeCell ref="AV141:BB141"/>
    <mergeCell ref="J142:S142"/>
    <mergeCell ref="T142:Z142"/>
    <mergeCell ref="AA142:AG142"/>
    <mergeCell ref="AH142:AN142"/>
    <mergeCell ref="AO142:AU142"/>
    <mergeCell ref="AV142:BB142"/>
    <mergeCell ref="AV143:BB143"/>
    <mergeCell ref="J144:S144"/>
    <mergeCell ref="T144:Z144"/>
    <mergeCell ref="AA144:AG144"/>
    <mergeCell ref="AH144:AN144"/>
    <mergeCell ref="AO144:AU144"/>
    <mergeCell ref="AV144:BB144"/>
    <mergeCell ref="E143:I144"/>
    <mergeCell ref="J143:S143"/>
    <mergeCell ref="T143:Z143"/>
    <mergeCell ref="AA143:AG143"/>
    <mergeCell ref="AH143:AN143"/>
    <mergeCell ref="AO143:AU143"/>
    <mergeCell ref="D134:G134"/>
    <mergeCell ref="H134:BB134"/>
    <mergeCell ref="H135:BB137"/>
    <mergeCell ref="AV138:BB138"/>
    <mergeCell ref="E139:I140"/>
    <mergeCell ref="J139:S140"/>
    <mergeCell ref="T139:AU139"/>
    <mergeCell ref="AV139:BB140"/>
    <mergeCell ref="T140:Z140"/>
    <mergeCell ref="AA140:AG140"/>
    <mergeCell ref="AO140:AU140"/>
    <mergeCell ref="AH140:AN140"/>
    <mergeCell ref="E127:I128"/>
    <mergeCell ref="J127:S127"/>
    <mergeCell ref="T127:Z127"/>
    <mergeCell ref="AA127:AG127"/>
    <mergeCell ref="AV131:BB131"/>
    <mergeCell ref="J132:S132"/>
    <mergeCell ref="T132:Z132"/>
    <mergeCell ref="AA132:AG132"/>
    <mergeCell ref="AH132:AN132"/>
    <mergeCell ref="AO132:AU132"/>
    <mergeCell ref="AV132:BB132"/>
    <mergeCell ref="E131:I132"/>
    <mergeCell ref="J131:S131"/>
    <mergeCell ref="T131:Z131"/>
    <mergeCell ref="AA131:AG131"/>
    <mergeCell ref="AH131:AN131"/>
    <mergeCell ref="AO131:AU131"/>
    <mergeCell ref="AV129:BB129"/>
    <mergeCell ref="J130:S130"/>
    <mergeCell ref="T130:Z130"/>
    <mergeCell ref="AA130:AG130"/>
    <mergeCell ref="AH130:AN130"/>
    <mergeCell ref="AO130:AU130"/>
    <mergeCell ref="AV130:BB130"/>
    <mergeCell ref="E129:I130"/>
    <mergeCell ref="J129:S129"/>
    <mergeCell ref="T129:Z129"/>
    <mergeCell ref="AA129:AG129"/>
    <mergeCell ref="AH129:AN129"/>
    <mergeCell ref="AO129:AU129"/>
    <mergeCell ref="AH105:AN105"/>
    <mergeCell ref="AO105:AU105"/>
    <mergeCell ref="D119:G119"/>
    <mergeCell ref="H119:BB119"/>
    <mergeCell ref="H120:BB123"/>
    <mergeCell ref="AV124:BB124"/>
    <mergeCell ref="E125:I126"/>
    <mergeCell ref="J125:S126"/>
    <mergeCell ref="T125:AU125"/>
    <mergeCell ref="AV125:BB126"/>
    <mergeCell ref="T126:Z126"/>
    <mergeCell ref="AA126:AG126"/>
    <mergeCell ref="AO126:AU126"/>
    <mergeCell ref="J128:S128"/>
    <mergeCell ref="T128:Z128"/>
    <mergeCell ref="AA128:AG128"/>
    <mergeCell ref="AH128:AN128"/>
    <mergeCell ref="AO128:AU128"/>
    <mergeCell ref="AV128:BB128"/>
    <mergeCell ref="AH126:AN126"/>
    <mergeCell ref="AV108:BB108"/>
    <mergeCell ref="J109:S109"/>
    <mergeCell ref="T109:Z109"/>
    <mergeCell ref="AA109:AG109"/>
    <mergeCell ref="AH109:AN109"/>
    <mergeCell ref="AO109:AU109"/>
    <mergeCell ref="AV109:BB109"/>
    <mergeCell ref="AH127:AN127"/>
    <mergeCell ref="AO127:AU127"/>
    <mergeCell ref="AV127:BB127"/>
    <mergeCell ref="E108:I109"/>
    <mergeCell ref="J108:S108"/>
    <mergeCell ref="T108:Z108"/>
    <mergeCell ref="AA108:AG108"/>
    <mergeCell ref="AH108:AN108"/>
    <mergeCell ref="AO108:AU108"/>
    <mergeCell ref="AO103:AU103"/>
    <mergeCell ref="AV106:BB106"/>
    <mergeCell ref="J107:S107"/>
    <mergeCell ref="T107:Z107"/>
    <mergeCell ref="AA107:AG107"/>
    <mergeCell ref="AH107:AN107"/>
    <mergeCell ref="AO107:AU107"/>
    <mergeCell ref="AV107:BB107"/>
    <mergeCell ref="E106:I107"/>
    <mergeCell ref="J106:S106"/>
    <mergeCell ref="T106:Z106"/>
    <mergeCell ref="AA106:AG106"/>
    <mergeCell ref="AH106:AN106"/>
    <mergeCell ref="AO106:AU106"/>
    <mergeCell ref="E104:I105"/>
    <mergeCell ref="J104:S104"/>
    <mergeCell ref="T104:Z104"/>
    <mergeCell ref="AA104:AG104"/>
    <mergeCell ref="AV105:BB105"/>
    <mergeCell ref="AH103:AN103"/>
    <mergeCell ref="E95:I95"/>
    <mergeCell ref="J95:X95"/>
    <mergeCell ref="Y95:AM95"/>
    <mergeCell ref="E96:I96"/>
    <mergeCell ref="J96:X96"/>
    <mergeCell ref="Y96:AM96"/>
    <mergeCell ref="AH104:AN104"/>
    <mergeCell ref="AO104:AU104"/>
    <mergeCell ref="D98:G98"/>
    <mergeCell ref="H98:BB98"/>
    <mergeCell ref="H99:BB100"/>
    <mergeCell ref="AV101:BB101"/>
    <mergeCell ref="E102:I103"/>
    <mergeCell ref="J102:S103"/>
    <mergeCell ref="T102:AU102"/>
    <mergeCell ref="AV102:BB103"/>
    <mergeCell ref="T103:Z103"/>
    <mergeCell ref="AA103:AG103"/>
    <mergeCell ref="AV104:BB104"/>
    <mergeCell ref="J105:S105"/>
    <mergeCell ref="T105:Z105"/>
    <mergeCell ref="AA105:AG105"/>
    <mergeCell ref="E94:I94"/>
    <mergeCell ref="J94:X94"/>
    <mergeCell ref="Y94:AM94"/>
    <mergeCell ref="AV89:BB89"/>
    <mergeCell ref="J90:S90"/>
    <mergeCell ref="T90:Z90"/>
    <mergeCell ref="AA90:AG90"/>
    <mergeCell ref="AH90:AN90"/>
    <mergeCell ref="AO90:AU90"/>
    <mergeCell ref="AV90:BB90"/>
    <mergeCell ref="E89:I90"/>
    <mergeCell ref="J89:S89"/>
    <mergeCell ref="T89:Z89"/>
    <mergeCell ref="AA89:AG89"/>
    <mergeCell ref="AH89:AN89"/>
    <mergeCell ref="AO89:AU89"/>
    <mergeCell ref="AA85:AG85"/>
    <mergeCell ref="AH85:AN85"/>
    <mergeCell ref="AO85:AU85"/>
    <mergeCell ref="AV85:BB85"/>
    <mergeCell ref="J86:S86"/>
    <mergeCell ref="T86:Z86"/>
    <mergeCell ref="AA86:AG86"/>
    <mergeCell ref="E92:BB92"/>
    <mergeCell ref="E93:I93"/>
    <mergeCell ref="J93:X93"/>
    <mergeCell ref="Y93:AM93"/>
    <mergeCell ref="AV87:BB87"/>
    <mergeCell ref="J88:S88"/>
    <mergeCell ref="T88:Z88"/>
    <mergeCell ref="AA88:AG88"/>
    <mergeCell ref="AH88:AN88"/>
    <mergeCell ref="AO88:AU88"/>
    <mergeCell ref="AV88:BB88"/>
    <mergeCell ref="E87:I88"/>
    <mergeCell ref="J87:S87"/>
    <mergeCell ref="T87:Z87"/>
    <mergeCell ref="AA87:AG87"/>
    <mergeCell ref="AH87:AN87"/>
    <mergeCell ref="AO87:AU87"/>
    <mergeCell ref="AH86:AN86"/>
    <mergeCell ref="AO86:AU86"/>
    <mergeCell ref="AV86:BB86"/>
    <mergeCell ref="AH84:AN84"/>
    <mergeCell ref="E76:I76"/>
    <mergeCell ref="J76:X76"/>
    <mergeCell ref="Y76:AM76"/>
    <mergeCell ref="E77:I77"/>
    <mergeCell ref="J77:X77"/>
    <mergeCell ref="Y77:AM77"/>
    <mergeCell ref="D79:G79"/>
    <mergeCell ref="H79:BB79"/>
    <mergeCell ref="H80:BB81"/>
    <mergeCell ref="AV82:BB82"/>
    <mergeCell ref="E83:I84"/>
    <mergeCell ref="J83:S84"/>
    <mergeCell ref="T83:AU83"/>
    <mergeCell ref="AV83:BB84"/>
    <mergeCell ref="T84:Z84"/>
    <mergeCell ref="AA84:AG84"/>
    <mergeCell ref="AO84:AU84"/>
    <mergeCell ref="E85:I86"/>
    <mergeCell ref="J85:S85"/>
    <mergeCell ref="T85:Z85"/>
    <mergeCell ref="E75:I75"/>
    <mergeCell ref="J75:X75"/>
    <mergeCell ref="Y75:AM75"/>
    <mergeCell ref="AV70:BB70"/>
    <mergeCell ref="J71:S71"/>
    <mergeCell ref="T71:Z71"/>
    <mergeCell ref="AA71:AG71"/>
    <mergeCell ref="AH71:AN71"/>
    <mergeCell ref="AO71:AU71"/>
    <mergeCell ref="AV71:BB71"/>
    <mergeCell ref="E70:I71"/>
    <mergeCell ref="J70:S70"/>
    <mergeCell ref="T70:Z70"/>
    <mergeCell ref="AA70:AG70"/>
    <mergeCell ref="AH70:AN70"/>
    <mergeCell ref="AO70:AU70"/>
    <mergeCell ref="AA66:AG66"/>
    <mergeCell ref="AH66:AN66"/>
    <mergeCell ref="AO66:AU66"/>
    <mergeCell ref="AV66:BB66"/>
    <mergeCell ref="J67:S67"/>
    <mergeCell ref="T67:Z67"/>
    <mergeCell ref="AA67:AG67"/>
    <mergeCell ref="E73:BB73"/>
    <mergeCell ref="E74:I74"/>
    <mergeCell ref="J74:X74"/>
    <mergeCell ref="Y74:AM74"/>
    <mergeCell ref="AV68:BB68"/>
    <mergeCell ref="J69:S69"/>
    <mergeCell ref="T69:Z69"/>
    <mergeCell ref="AA69:AG69"/>
    <mergeCell ref="AH69:AN69"/>
    <mergeCell ref="AO69:AU69"/>
    <mergeCell ref="AV69:BB69"/>
    <mergeCell ref="E68:I69"/>
    <mergeCell ref="J68:S68"/>
    <mergeCell ref="T68:Z68"/>
    <mergeCell ref="AA68:AG68"/>
    <mergeCell ref="AH68:AN68"/>
    <mergeCell ref="AO68:AU68"/>
    <mergeCell ref="AH67:AN67"/>
    <mergeCell ref="AO67:AU67"/>
    <mergeCell ref="AV67:BB67"/>
    <mergeCell ref="AH65:AN65"/>
    <mergeCell ref="E49:R49"/>
    <mergeCell ref="S49:AA49"/>
    <mergeCell ref="AB49:AJ49"/>
    <mergeCell ref="AK49:AS49"/>
    <mergeCell ref="AT49:BB49"/>
    <mergeCell ref="D50:BB50"/>
    <mergeCell ref="D60:G60"/>
    <mergeCell ref="H60:BB60"/>
    <mergeCell ref="H61:BB62"/>
    <mergeCell ref="AV63:BB63"/>
    <mergeCell ref="E64:I65"/>
    <mergeCell ref="J64:S65"/>
    <mergeCell ref="T64:AU64"/>
    <mergeCell ref="AV64:BB65"/>
    <mergeCell ref="T65:Z65"/>
    <mergeCell ref="AA65:AG65"/>
    <mergeCell ref="AO65:AU65"/>
    <mergeCell ref="E66:I67"/>
    <mergeCell ref="J66:S66"/>
    <mergeCell ref="T66:Z66"/>
    <mergeCell ref="E47:R47"/>
    <mergeCell ref="S47:AA47"/>
    <mergeCell ref="AB47:AJ47"/>
    <mergeCell ref="AK47:AS47"/>
    <mergeCell ref="AT47:BB47"/>
    <mergeCell ref="E48:R48"/>
    <mergeCell ref="S48:AA48"/>
    <mergeCell ref="AB48:AJ48"/>
    <mergeCell ref="AK48:AS48"/>
    <mergeCell ref="AT48:BB48"/>
    <mergeCell ref="E45:R45"/>
    <mergeCell ref="S45:AA45"/>
    <mergeCell ref="AB45:AJ45"/>
    <mergeCell ref="AK45:AS45"/>
    <mergeCell ref="AT45:BB45"/>
    <mergeCell ref="E46:R46"/>
    <mergeCell ref="S46:AA46"/>
    <mergeCell ref="AB46:AJ46"/>
    <mergeCell ref="AK46:AS46"/>
    <mergeCell ref="AT46:BB46"/>
    <mergeCell ref="E43:R43"/>
    <mergeCell ref="S43:AA43"/>
    <mergeCell ref="AB43:AJ43"/>
    <mergeCell ref="AK43:AS43"/>
    <mergeCell ref="AT43:BB43"/>
    <mergeCell ref="E44:R44"/>
    <mergeCell ref="S44:AA44"/>
    <mergeCell ref="AB44:AJ44"/>
    <mergeCell ref="AK44:AS44"/>
    <mergeCell ref="AT44:BB44"/>
    <mergeCell ref="E41:R41"/>
    <mergeCell ref="S41:AA41"/>
    <mergeCell ref="AB41:AJ41"/>
    <mergeCell ref="AK41:AS41"/>
    <mergeCell ref="AT41:BB41"/>
    <mergeCell ref="E42:R42"/>
    <mergeCell ref="S42:AA42"/>
    <mergeCell ref="AB42:AJ42"/>
    <mergeCell ref="AK42:AS42"/>
    <mergeCell ref="AT42:BB42"/>
    <mergeCell ref="E39:R39"/>
    <mergeCell ref="S39:AA39"/>
    <mergeCell ref="AB39:AJ39"/>
    <mergeCell ref="AK39:AS39"/>
    <mergeCell ref="AT39:BB39"/>
    <mergeCell ref="E40:R40"/>
    <mergeCell ref="S40:AA40"/>
    <mergeCell ref="AB40:AJ40"/>
    <mergeCell ref="AK40:AS40"/>
    <mergeCell ref="AT40:BB40"/>
    <mergeCell ref="E37:R38"/>
    <mergeCell ref="S37:AA37"/>
    <mergeCell ref="AB37:AJ37"/>
    <mergeCell ref="AK37:AS37"/>
    <mergeCell ref="AT37:BB37"/>
    <mergeCell ref="S38:AA38"/>
    <mergeCell ref="AB38:AJ38"/>
    <mergeCell ref="AK38:AS38"/>
    <mergeCell ref="AT38:BB38"/>
    <mergeCell ref="B33:C33"/>
    <mergeCell ref="D33:BB33"/>
    <mergeCell ref="D34:BB34"/>
    <mergeCell ref="D36:G36"/>
    <mergeCell ref="H36:AS36"/>
    <mergeCell ref="AT36:BB36"/>
    <mergeCell ref="E29:I29"/>
    <mergeCell ref="J29:X29"/>
    <mergeCell ref="Y29:AM29"/>
    <mergeCell ref="E30:I30"/>
    <mergeCell ref="J30:X30"/>
    <mergeCell ref="Y30:AM30"/>
    <mergeCell ref="E26:BB26"/>
    <mergeCell ref="E27:I27"/>
    <mergeCell ref="J27:X27"/>
    <mergeCell ref="Y27:AM27"/>
    <mergeCell ref="E28:I28"/>
    <mergeCell ref="J28:X28"/>
    <mergeCell ref="Y28:AM28"/>
    <mergeCell ref="AV23:BB23"/>
    <mergeCell ref="J24:S24"/>
    <mergeCell ref="T24:Z24"/>
    <mergeCell ref="AA24:AG24"/>
    <mergeCell ref="AH24:AN24"/>
    <mergeCell ref="AO24:AU24"/>
    <mergeCell ref="AV24:BB24"/>
    <mergeCell ref="E23:I24"/>
    <mergeCell ref="J23:S23"/>
    <mergeCell ref="T23:Z23"/>
    <mergeCell ref="AA23:AG23"/>
    <mergeCell ref="AH23:AN23"/>
    <mergeCell ref="AO23:AU23"/>
    <mergeCell ref="AV21:BB21"/>
    <mergeCell ref="J22:S22"/>
    <mergeCell ref="T22:Z22"/>
    <mergeCell ref="AA22:AG22"/>
    <mergeCell ref="AH22:AN22"/>
    <mergeCell ref="AO22:AU22"/>
    <mergeCell ref="AV22:BB22"/>
    <mergeCell ref="E21:I22"/>
    <mergeCell ref="J21:S21"/>
    <mergeCell ref="T21:Z21"/>
    <mergeCell ref="AA21:AG21"/>
    <mergeCell ref="AH21:AN21"/>
    <mergeCell ref="AO21:AU21"/>
    <mergeCell ref="AV19:BB19"/>
    <mergeCell ref="J20:S20"/>
    <mergeCell ref="T20:Z20"/>
    <mergeCell ref="AA20:AG20"/>
    <mergeCell ref="AH20:AN20"/>
    <mergeCell ref="AO20:AU20"/>
    <mergeCell ref="AV20:BB20"/>
    <mergeCell ref="E19:I20"/>
    <mergeCell ref="J19:S19"/>
    <mergeCell ref="T19:Z19"/>
    <mergeCell ref="AA19:AG19"/>
    <mergeCell ref="AH19:AN19"/>
    <mergeCell ref="AO19:AU19"/>
    <mergeCell ref="B1:BB2"/>
    <mergeCell ref="B4:C4"/>
    <mergeCell ref="D4:BB4"/>
    <mergeCell ref="D5:BB7"/>
    <mergeCell ref="B10:C10"/>
    <mergeCell ref="D10:BB10"/>
    <mergeCell ref="AV16:BB16"/>
    <mergeCell ref="E17:I18"/>
    <mergeCell ref="J17:S18"/>
    <mergeCell ref="T17:AU17"/>
    <mergeCell ref="AV17:BB18"/>
    <mergeCell ref="T18:Z18"/>
    <mergeCell ref="AA18:AG18"/>
    <mergeCell ref="AH18:AN18"/>
    <mergeCell ref="AO18:AU18"/>
    <mergeCell ref="D11:BB15"/>
  </mergeCells>
  <phoneticPr fontId="2"/>
  <printOptions horizontalCentered="1"/>
  <pageMargins left="0.78740157480314965" right="0.78740157480314965" top="0.78740157480314965" bottom="0.78740157480314965" header="0" footer="0"/>
  <pageSetup paperSize="9" orientation="portrait" r:id="rId1"/>
  <headerFooter>
    <oddFooter>&amp;C&amp;"ＭＳ 明朝,標準"-&amp;P+64-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210"/>
  <sheetViews>
    <sheetView zoomScaleNormal="100" zoomScaleSheetLayoutView="90" workbookViewId="0">
      <selection activeCell="B1" sqref="B1:BB2"/>
    </sheetView>
  </sheetViews>
  <sheetFormatPr defaultColWidth="1.625" defaultRowHeight="13.5" x14ac:dyDescent="0.15"/>
  <cols>
    <col min="1" max="6" width="1.625" style="1"/>
    <col min="7" max="54" width="1.625" style="1" customWidth="1"/>
    <col min="55" max="16384" width="1.625" style="1"/>
  </cols>
  <sheetData>
    <row r="1" spans="2:54" s="2" customFormat="1" x14ac:dyDescent="0.15">
      <c r="B1" s="48" t="s">
        <v>0</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row>
    <row r="2" spans="2:54" s="2" customFormat="1" x14ac:dyDescent="0.15">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row>
    <row r="3" spans="2:54" s="2" customForma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2:54" s="2" customFormat="1" x14ac:dyDescent="0.15">
      <c r="B4" s="49" t="s">
        <v>4</v>
      </c>
      <c r="C4" s="50"/>
      <c r="D4" s="50" t="s">
        <v>103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row>
    <row r="5" spans="2:54" s="2" customFormat="1" x14ac:dyDescent="0.15">
      <c r="B5" s="28"/>
      <c r="C5" s="29"/>
      <c r="D5" s="33" t="s">
        <v>169</v>
      </c>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row>
    <row r="6" spans="2:54" s="2" customFormat="1" x14ac:dyDescent="0.15">
      <c r="AV6" s="34" t="s">
        <v>21</v>
      </c>
      <c r="AW6" s="34"/>
      <c r="AX6" s="34"/>
      <c r="AY6" s="34"/>
      <c r="AZ6" s="34"/>
      <c r="BA6" s="34"/>
      <c r="BB6" s="34"/>
    </row>
    <row r="7" spans="2:54" s="2" customFormat="1" x14ac:dyDescent="0.15">
      <c r="E7" s="35" t="s">
        <v>12</v>
      </c>
      <c r="F7" s="36"/>
      <c r="G7" s="36"/>
      <c r="H7" s="36"/>
      <c r="I7" s="37"/>
      <c r="J7" s="35"/>
      <c r="K7" s="36"/>
      <c r="L7" s="36"/>
      <c r="M7" s="36"/>
      <c r="N7" s="36"/>
      <c r="O7" s="36"/>
      <c r="P7" s="36"/>
      <c r="Q7" s="36"/>
      <c r="R7" s="36"/>
      <c r="S7" s="37"/>
      <c r="T7" s="41" t="s">
        <v>18</v>
      </c>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3"/>
      <c r="AV7" s="35" t="s">
        <v>17</v>
      </c>
      <c r="AW7" s="36"/>
      <c r="AX7" s="36"/>
      <c r="AY7" s="36"/>
      <c r="AZ7" s="36"/>
      <c r="BA7" s="36"/>
      <c r="BB7" s="37"/>
    </row>
    <row r="8" spans="2:54" s="2" customFormat="1" x14ac:dyDescent="0.15">
      <c r="E8" s="38"/>
      <c r="F8" s="39"/>
      <c r="G8" s="39"/>
      <c r="H8" s="39"/>
      <c r="I8" s="40"/>
      <c r="J8" s="38"/>
      <c r="K8" s="39"/>
      <c r="L8" s="39"/>
      <c r="M8" s="39"/>
      <c r="N8" s="39"/>
      <c r="O8" s="39"/>
      <c r="P8" s="39"/>
      <c r="Q8" s="39"/>
      <c r="R8" s="39"/>
      <c r="S8" s="40"/>
      <c r="T8" s="51" t="s">
        <v>13</v>
      </c>
      <c r="U8" s="51"/>
      <c r="V8" s="51"/>
      <c r="W8" s="51"/>
      <c r="X8" s="51"/>
      <c r="Y8" s="51"/>
      <c r="Z8" s="51"/>
      <c r="AA8" s="51" t="s">
        <v>14</v>
      </c>
      <c r="AB8" s="51"/>
      <c r="AC8" s="51"/>
      <c r="AD8" s="51"/>
      <c r="AE8" s="51"/>
      <c r="AF8" s="51"/>
      <c r="AG8" s="51"/>
      <c r="AH8" s="51" t="s">
        <v>15</v>
      </c>
      <c r="AI8" s="51"/>
      <c r="AJ8" s="51"/>
      <c r="AK8" s="51"/>
      <c r="AL8" s="51"/>
      <c r="AM8" s="51"/>
      <c r="AN8" s="51"/>
      <c r="AO8" s="51" t="s">
        <v>16</v>
      </c>
      <c r="AP8" s="51"/>
      <c r="AQ8" s="51"/>
      <c r="AR8" s="51"/>
      <c r="AS8" s="51"/>
      <c r="AT8" s="51"/>
      <c r="AU8" s="51"/>
      <c r="AV8" s="38"/>
      <c r="AW8" s="39"/>
      <c r="AX8" s="39"/>
      <c r="AY8" s="39"/>
      <c r="AZ8" s="39"/>
      <c r="BA8" s="39"/>
      <c r="BB8" s="40"/>
    </row>
    <row r="9" spans="2:54" s="2" customFormat="1" x14ac:dyDescent="0.15">
      <c r="E9" s="35">
        <v>29</v>
      </c>
      <c r="F9" s="36"/>
      <c r="G9" s="36"/>
      <c r="H9" s="36"/>
      <c r="I9" s="37"/>
      <c r="J9" s="41" t="s">
        <v>19</v>
      </c>
      <c r="K9" s="42"/>
      <c r="L9" s="42"/>
      <c r="M9" s="42"/>
      <c r="N9" s="42"/>
      <c r="O9" s="42"/>
      <c r="P9" s="42"/>
      <c r="Q9" s="42"/>
      <c r="R9" s="42"/>
      <c r="S9" s="43"/>
      <c r="T9" s="52">
        <v>0</v>
      </c>
      <c r="U9" s="53"/>
      <c r="V9" s="53"/>
      <c r="W9" s="53"/>
      <c r="X9" s="53"/>
      <c r="Y9" s="53"/>
      <c r="Z9" s="54"/>
      <c r="AA9" s="52">
        <v>0</v>
      </c>
      <c r="AB9" s="53"/>
      <c r="AC9" s="53"/>
      <c r="AD9" s="53"/>
      <c r="AE9" s="53"/>
      <c r="AF9" s="53"/>
      <c r="AG9" s="54"/>
      <c r="AH9" s="52">
        <v>0</v>
      </c>
      <c r="AI9" s="53"/>
      <c r="AJ9" s="53"/>
      <c r="AK9" s="53"/>
      <c r="AL9" s="53"/>
      <c r="AM9" s="53"/>
      <c r="AN9" s="54"/>
      <c r="AO9" s="52">
        <v>2608</v>
      </c>
      <c r="AP9" s="53"/>
      <c r="AQ9" s="53"/>
      <c r="AR9" s="53"/>
      <c r="AS9" s="53"/>
      <c r="AT9" s="53"/>
      <c r="AU9" s="54"/>
      <c r="AV9" s="52">
        <f t="shared" ref="AV9:AV14" si="0">SUM(T9:AU9)</f>
        <v>2608</v>
      </c>
      <c r="AW9" s="53"/>
      <c r="AX9" s="53"/>
      <c r="AY9" s="53"/>
      <c r="AZ9" s="53"/>
      <c r="BA9" s="53"/>
      <c r="BB9" s="54"/>
    </row>
    <row r="10" spans="2:54" s="2" customFormat="1" x14ac:dyDescent="0.15">
      <c r="E10" s="38"/>
      <c r="F10" s="39"/>
      <c r="G10" s="39"/>
      <c r="H10" s="39"/>
      <c r="I10" s="40"/>
      <c r="J10" s="41" t="s">
        <v>20</v>
      </c>
      <c r="K10" s="42"/>
      <c r="L10" s="42"/>
      <c r="M10" s="42"/>
      <c r="N10" s="42"/>
      <c r="O10" s="42"/>
      <c r="P10" s="42"/>
      <c r="Q10" s="42"/>
      <c r="R10" s="42"/>
      <c r="S10" s="43"/>
      <c r="T10" s="52">
        <v>0</v>
      </c>
      <c r="U10" s="53"/>
      <c r="V10" s="53"/>
      <c r="W10" s="53"/>
      <c r="X10" s="53"/>
      <c r="Y10" s="53"/>
      <c r="Z10" s="54"/>
      <c r="AA10" s="52">
        <v>0</v>
      </c>
      <c r="AB10" s="53"/>
      <c r="AC10" s="53"/>
      <c r="AD10" s="53"/>
      <c r="AE10" s="53"/>
      <c r="AF10" s="53"/>
      <c r="AG10" s="54"/>
      <c r="AH10" s="52">
        <v>0</v>
      </c>
      <c r="AI10" s="53"/>
      <c r="AJ10" s="53"/>
      <c r="AK10" s="53"/>
      <c r="AL10" s="53"/>
      <c r="AM10" s="53"/>
      <c r="AN10" s="54"/>
      <c r="AO10" s="52">
        <v>1936</v>
      </c>
      <c r="AP10" s="53"/>
      <c r="AQ10" s="53"/>
      <c r="AR10" s="53"/>
      <c r="AS10" s="53"/>
      <c r="AT10" s="53"/>
      <c r="AU10" s="54"/>
      <c r="AV10" s="52">
        <f t="shared" si="0"/>
        <v>1936</v>
      </c>
      <c r="AW10" s="53"/>
      <c r="AX10" s="53"/>
      <c r="AY10" s="53"/>
      <c r="AZ10" s="53"/>
      <c r="BA10" s="53"/>
      <c r="BB10" s="54"/>
    </row>
    <row r="11" spans="2:54" s="2" customFormat="1" x14ac:dyDescent="0.15">
      <c r="E11" s="35">
        <v>30</v>
      </c>
      <c r="F11" s="36"/>
      <c r="G11" s="36"/>
      <c r="H11" s="36"/>
      <c r="I11" s="37"/>
      <c r="J11" s="41" t="s">
        <v>19</v>
      </c>
      <c r="K11" s="42"/>
      <c r="L11" s="42"/>
      <c r="M11" s="42"/>
      <c r="N11" s="42"/>
      <c r="O11" s="42"/>
      <c r="P11" s="42"/>
      <c r="Q11" s="42"/>
      <c r="R11" s="42"/>
      <c r="S11" s="43"/>
      <c r="T11" s="52">
        <v>0</v>
      </c>
      <c r="U11" s="53"/>
      <c r="V11" s="53"/>
      <c r="W11" s="53"/>
      <c r="X11" s="53"/>
      <c r="Y11" s="53"/>
      <c r="Z11" s="54"/>
      <c r="AA11" s="52">
        <v>0</v>
      </c>
      <c r="AB11" s="53"/>
      <c r="AC11" s="53"/>
      <c r="AD11" s="53"/>
      <c r="AE11" s="53"/>
      <c r="AF11" s="53"/>
      <c r="AG11" s="54"/>
      <c r="AH11" s="52">
        <v>0</v>
      </c>
      <c r="AI11" s="53"/>
      <c r="AJ11" s="53"/>
      <c r="AK11" s="53"/>
      <c r="AL11" s="53"/>
      <c r="AM11" s="53"/>
      <c r="AN11" s="54"/>
      <c r="AO11" s="129">
        <v>2608</v>
      </c>
      <c r="AP11" s="130"/>
      <c r="AQ11" s="130"/>
      <c r="AR11" s="130"/>
      <c r="AS11" s="130"/>
      <c r="AT11" s="130"/>
      <c r="AU11" s="131"/>
      <c r="AV11" s="52">
        <f t="shared" si="0"/>
        <v>2608</v>
      </c>
      <c r="AW11" s="53"/>
      <c r="AX11" s="53"/>
      <c r="AY11" s="53"/>
      <c r="AZ11" s="53"/>
      <c r="BA11" s="53"/>
      <c r="BB11" s="54"/>
    </row>
    <row r="12" spans="2:54" s="2" customFormat="1" x14ac:dyDescent="0.15">
      <c r="E12" s="38"/>
      <c r="F12" s="39"/>
      <c r="G12" s="39"/>
      <c r="H12" s="39"/>
      <c r="I12" s="40"/>
      <c r="J12" s="41" t="s">
        <v>20</v>
      </c>
      <c r="K12" s="42"/>
      <c r="L12" s="42"/>
      <c r="M12" s="42"/>
      <c r="N12" s="42"/>
      <c r="O12" s="42"/>
      <c r="P12" s="42"/>
      <c r="Q12" s="42"/>
      <c r="R12" s="42"/>
      <c r="S12" s="43"/>
      <c r="T12" s="52">
        <v>0</v>
      </c>
      <c r="U12" s="53"/>
      <c r="V12" s="53"/>
      <c r="W12" s="53"/>
      <c r="X12" s="53"/>
      <c r="Y12" s="53"/>
      <c r="Z12" s="54"/>
      <c r="AA12" s="52">
        <v>0</v>
      </c>
      <c r="AB12" s="53"/>
      <c r="AC12" s="53"/>
      <c r="AD12" s="53"/>
      <c r="AE12" s="53"/>
      <c r="AF12" s="53"/>
      <c r="AG12" s="54"/>
      <c r="AH12" s="52">
        <v>0</v>
      </c>
      <c r="AI12" s="53"/>
      <c r="AJ12" s="53"/>
      <c r="AK12" s="53"/>
      <c r="AL12" s="53"/>
      <c r="AM12" s="53"/>
      <c r="AN12" s="54"/>
      <c r="AO12" s="129">
        <v>2041</v>
      </c>
      <c r="AP12" s="130"/>
      <c r="AQ12" s="130"/>
      <c r="AR12" s="130"/>
      <c r="AS12" s="130"/>
      <c r="AT12" s="130"/>
      <c r="AU12" s="131"/>
      <c r="AV12" s="52">
        <f t="shared" si="0"/>
        <v>2041</v>
      </c>
      <c r="AW12" s="53"/>
      <c r="AX12" s="53"/>
      <c r="AY12" s="53"/>
      <c r="AZ12" s="53"/>
      <c r="BA12" s="53"/>
      <c r="BB12" s="54"/>
    </row>
    <row r="13" spans="2:54" s="2" customFormat="1" x14ac:dyDescent="0.15">
      <c r="E13" s="56" t="s">
        <v>250</v>
      </c>
      <c r="F13" s="36"/>
      <c r="G13" s="36"/>
      <c r="H13" s="36"/>
      <c r="I13" s="37"/>
      <c r="J13" s="41" t="s">
        <v>19</v>
      </c>
      <c r="K13" s="42"/>
      <c r="L13" s="42"/>
      <c r="M13" s="42"/>
      <c r="N13" s="42"/>
      <c r="O13" s="42"/>
      <c r="P13" s="42"/>
      <c r="Q13" s="42"/>
      <c r="R13" s="42"/>
      <c r="S13" s="43"/>
      <c r="T13" s="52">
        <v>0</v>
      </c>
      <c r="U13" s="53"/>
      <c r="V13" s="53"/>
      <c r="W13" s="53"/>
      <c r="X13" s="53"/>
      <c r="Y13" s="53"/>
      <c r="Z13" s="54"/>
      <c r="AA13" s="52">
        <v>0</v>
      </c>
      <c r="AB13" s="53"/>
      <c r="AC13" s="53"/>
      <c r="AD13" s="53"/>
      <c r="AE13" s="53"/>
      <c r="AF13" s="53"/>
      <c r="AG13" s="54"/>
      <c r="AH13" s="52">
        <v>0</v>
      </c>
      <c r="AI13" s="53"/>
      <c r="AJ13" s="53"/>
      <c r="AK13" s="53"/>
      <c r="AL13" s="53"/>
      <c r="AM13" s="53"/>
      <c r="AN13" s="54"/>
      <c r="AO13" s="129">
        <v>2661</v>
      </c>
      <c r="AP13" s="130"/>
      <c r="AQ13" s="130"/>
      <c r="AR13" s="130"/>
      <c r="AS13" s="130"/>
      <c r="AT13" s="130"/>
      <c r="AU13" s="131"/>
      <c r="AV13" s="52">
        <f t="shared" si="0"/>
        <v>2661</v>
      </c>
      <c r="AW13" s="53"/>
      <c r="AX13" s="53"/>
      <c r="AY13" s="53"/>
      <c r="AZ13" s="53"/>
      <c r="BA13" s="53"/>
      <c r="BB13" s="54"/>
    </row>
    <row r="14" spans="2:54" s="2" customFormat="1" x14ac:dyDescent="0.15">
      <c r="E14" s="38"/>
      <c r="F14" s="39"/>
      <c r="G14" s="39"/>
      <c r="H14" s="39"/>
      <c r="I14" s="40"/>
      <c r="J14" s="41" t="s">
        <v>20</v>
      </c>
      <c r="K14" s="42"/>
      <c r="L14" s="42"/>
      <c r="M14" s="42"/>
      <c r="N14" s="42"/>
      <c r="O14" s="42"/>
      <c r="P14" s="42"/>
      <c r="Q14" s="42"/>
      <c r="R14" s="42"/>
      <c r="S14" s="43"/>
      <c r="T14" s="52">
        <v>0</v>
      </c>
      <c r="U14" s="53"/>
      <c r="V14" s="53"/>
      <c r="W14" s="53"/>
      <c r="X14" s="53"/>
      <c r="Y14" s="53"/>
      <c r="Z14" s="54"/>
      <c r="AA14" s="52">
        <v>0</v>
      </c>
      <c r="AB14" s="53"/>
      <c r="AC14" s="53"/>
      <c r="AD14" s="53"/>
      <c r="AE14" s="53"/>
      <c r="AF14" s="53"/>
      <c r="AG14" s="54"/>
      <c r="AH14" s="52">
        <v>0</v>
      </c>
      <c r="AI14" s="53"/>
      <c r="AJ14" s="53"/>
      <c r="AK14" s="53"/>
      <c r="AL14" s="53"/>
      <c r="AM14" s="53"/>
      <c r="AN14" s="54"/>
      <c r="AO14" s="129">
        <v>1584</v>
      </c>
      <c r="AP14" s="130"/>
      <c r="AQ14" s="130"/>
      <c r="AR14" s="130"/>
      <c r="AS14" s="130"/>
      <c r="AT14" s="130"/>
      <c r="AU14" s="131"/>
      <c r="AV14" s="52">
        <f t="shared" si="0"/>
        <v>1584</v>
      </c>
      <c r="AW14" s="53"/>
      <c r="AX14" s="53"/>
      <c r="AY14" s="53"/>
      <c r="AZ14" s="53"/>
      <c r="BA14" s="53"/>
      <c r="BB14" s="54"/>
    </row>
    <row r="15" spans="2:54" x14ac:dyDescent="0.15">
      <c r="E15" s="36"/>
      <c r="F15" s="36"/>
      <c r="G15" s="55" t="s">
        <v>251</v>
      </c>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row>
    <row r="16" spans="2:54" x14ac:dyDescent="0.15">
      <c r="E16" s="27"/>
      <c r="F16" s="27"/>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row>
    <row r="18" spans="2:54" s="2" customFormat="1" x14ac:dyDescent="0.15">
      <c r="B18" s="49" t="s">
        <v>252</v>
      </c>
      <c r="C18" s="50"/>
      <c r="D18" s="50" t="s">
        <v>253</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row>
    <row r="19" spans="2:54" s="2" customFormat="1" x14ac:dyDescent="0.15">
      <c r="B19" s="28"/>
      <c r="C19" s="29"/>
      <c r="D19" s="101" t="s">
        <v>254</v>
      </c>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row>
    <row r="20" spans="2:54" s="2" customFormat="1" x14ac:dyDescent="0.15">
      <c r="B20" s="28"/>
      <c r="C20" s="29"/>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row>
    <row r="21" spans="2:54" s="2" customFormat="1" x14ac:dyDescent="0.15">
      <c r="B21" s="28"/>
      <c r="C21" s="29"/>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row>
    <row r="22" spans="2:54" s="2" customFormat="1" x14ac:dyDescent="0.15">
      <c r="B22" s="28"/>
      <c r="C22" s="29"/>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row>
    <row r="23" spans="2:54" s="2" customFormat="1" x14ac:dyDescent="0.15">
      <c r="AV23" s="34" t="s">
        <v>21</v>
      </c>
      <c r="AW23" s="34"/>
      <c r="AX23" s="34"/>
      <c r="AY23" s="34"/>
      <c r="AZ23" s="34"/>
      <c r="BA23" s="34"/>
      <c r="BB23" s="34"/>
    </row>
    <row r="24" spans="2:54" s="2" customFormat="1" x14ac:dyDescent="0.15">
      <c r="E24" s="35" t="s">
        <v>12</v>
      </c>
      <c r="F24" s="36"/>
      <c r="G24" s="36"/>
      <c r="H24" s="36"/>
      <c r="I24" s="37"/>
      <c r="J24" s="35"/>
      <c r="K24" s="36"/>
      <c r="L24" s="36"/>
      <c r="M24" s="36"/>
      <c r="N24" s="36"/>
      <c r="O24" s="36"/>
      <c r="P24" s="36"/>
      <c r="Q24" s="36"/>
      <c r="R24" s="36"/>
      <c r="S24" s="37"/>
      <c r="T24" s="41" t="s">
        <v>18</v>
      </c>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3"/>
      <c r="AV24" s="35" t="s">
        <v>17</v>
      </c>
      <c r="AW24" s="36"/>
      <c r="AX24" s="36"/>
      <c r="AY24" s="36"/>
      <c r="AZ24" s="36"/>
      <c r="BA24" s="36"/>
      <c r="BB24" s="37"/>
    </row>
    <row r="25" spans="2:54" s="2" customFormat="1" x14ac:dyDescent="0.15">
      <c r="E25" s="38"/>
      <c r="F25" s="39"/>
      <c r="G25" s="39"/>
      <c r="H25" s="39"/>
      <c r="I25" s="40"/>
      <c r="J25" s="38"/>
      <c r="K25" s="39"/>
      <c r="L25" s="39"/>
      <c r="M25" s="39"/>
      <c r="N25" s="39"/>
      <c r="O25" s="39"/>
      <c r="P25" s="39"/>
      <c r="Q25" s="39"/>
      <c r="R25" s="39"/>
      <c r="S25" s="40"/>
      <c r="T25" s="51" t="s">
        <v>13</v>
      </c>
      <c r="U25" s="51"/>
      <c r="V25" s="51"/>
      <c r="W25" s="51"/>
      <c r="X25" s="51"/>
      <c r="Y25" s="51"/>
      <c r="Z25" s="51"/>
      <c r="AA25" s="51" t="s">
        <v>14</v>
      </c>
      <c r="AB25" s="51"/>
      <c r="AC25" s="51"/>
      <c r="AD25" s="51"/>
      <c r="AE25" s="51"/>
      <c r="AF25" s="51"/>
      <c r="AG25" s="51"/>
      <c r="AH25" s="51" t="s">
        <v>15</v>
      </c>
      <c r="AI25" s="51"/>
      <c r="AJ25" s="51"/>
      <c r="AK25" s="51"/>
      <c r="AL25" s="51"/>
      <c r="AM25" s="51"/>
      <c r="AN25" s="51"/>
      <c r="AO25" s="51" t="s">
        <v>16</v>
      </c>
      <c r="AP25" s="51"/>
      <c r="AQ25" s="51"/>
      <c r="AR25" s="51"/>
      <c r="AS25" s="51"/>
      <c r="AT25" s="51"/>
      <c r="AU25" s="51"/>
      <c r="AV25" s="38"/>
      <c r="AW25" s="39"/>
      <c r="AX25" s="39"/>
      <c r="AY25" s="39"/>
      <c r="AZ25" s="39"/>
      <c r="BA25" s="39"/>
      <c r="BB25" s="40"/>
    </row>
    <row r="26" spans="2:54" s="2" customFormat="1" x14ac:dyDescent="0.15">
      <c r="E26" s="117">
        <v>29</v>
      </c>
      <c r="F26" s="118"/>
      <c r="G26" s="118"/>
      <c r="H26" s="118"/>
      <c r="I26" s="119"/>
      <c r="J26" s="94" t="s">
        <v>19</v>
      </c>
      <c r="K26" s="95"/>
      <c r="L26" s="95"/>
      <c r="M26" s="95"/>
      <c r="N26" s="95"/>
      <c r="O26" s="95"/>
      <c r="P26" s="95"/>
      <c r="Q26" s="95"/>
      <c r="R26" s="95"/>
      <c r="S26" s="96"/>
      <c r="T26" s="62">
        <v>225933</v>
      </c>
      <c r="U26" s="63"/>
      <c r="V26" s="63"/>
      <c r="W26" s="63"/>
      <c r="X26" s="63"/>
      <c r="Y26" s="63"/>
      <c r="Z26" s="64"/>
      <c r="AA26" s="62">
        <v>266000</v>
      </c>
      <c r="AB26" s="63"/>
      <c r="AC26" s="63"/>
      <c r="AD26" s="63"/>
      <c r="AE26" s="63"/>
      <c r="AF26" s="63"/>
      <c r="AG26" s="64"/>
      <c r="AH26" s="62">
        <v>0</v>
      </c>
      <c r="AI26" s="63"/>
      <c r="AJ26" s="63"/>
      <c r="AK26" s="63"/>
      <c r="AL26" s="63"/>
      <c r="AM26" s="63"/>
      <c r="AN26" s="64"/>
      <c r="AO26" s="62">
        <v>21090</v>
      </c>
      <c r="AP26" s="63"/>
      <c r="AQ26" s="63"/>
      <c r="AR26" s="63"/>
      <c r="AS26" s="63"/>
      <c r="AT26" s="63"/>
      <c r="AU26" s="64"/>
      <c r="AV26" s="52">
        <f t="shared" ref="AV26:AV34" si="1">SUM(T26:AU26)</f>
        <v>513023</v>
      </c>
      <c r="AW26" s="53"/>
      <c r="AX26" s="53"/>
      <c r="AY26" s="53"/>
      <c r="AZ26" s="53"/>
      <c r="BA26" s="53"/>
      <c r="BB26" s="54"/>
    </row>
    <row r="27" spans="2:54" s="2" customFormat="1" x14ac:dyDescent="0.15">
      <c r="E27" s="120"/>
      <c r="F27" s="110"/>
      <c r="G27" s="110"/>
      <c r="H27" s="110"/>
      <c r="I27" s="121"/>
      <c r="J27" s="94" t="s">
        <v>20</v>
      </c>
      <c r="K27" s="95"/>
      <c r="L27" s="95"/>
      <c r="M27" s="95"/>
      <c r="N27" s="95"/>
      <c r="O27" s="95"/>
      <c r="P27" s="95"/>
      <c r="Q27" s="95"/>
      <c r="R27" s="95"/>
      <c r="S27" s="96"/>
      <c r="T27" s="62">
        <v>153297</v>
      </c>
      <c r="U27" s="63"/>
      <c r="V27" s="63"/>
      <c r="W27" s="63"/>
      <c r="X27" s="63"/>
      <c r="Y27" s="63"/>
      <c r="Z27" s="64"/>
      <c r="AA27" s="62">
        <v>191000</v>
      </c>
      <c r="AB27" s="63"/>
      <c r="AC27" s="63"/>
      <c r="AD27" s="63"/>
      <c r="AE27" s="63"/>
      <c r="AF27" s="63"/>
      <c r="AG27" s="64"/>
      <c r="AH27" s="62">
        <v>0</v>
      </c>
      <c r="AI27" s="63"/>
      <c r="AJ27" s="63"/>
      <c r="AK27" s="63"/>
      <c r="AL27" s="63"/>
      <c r="AM27" s="63"/>
      <c r="AN27" s="64"/>
      <c r="AO27" s="62">
        <v>18040</v>
      </c>
      <c r="AP27" s="63"/>
      <c r="AQ27" s="63"/>
      <c r="AR27" s="63"/>
      <c r="AS27" s="63"/>
      <c r="AT27" s="63"/>
      <c r="AU27" s="64"/>
      <c r="AV27" s="52">
        <f t="shared" si="1"/>
        <v>362337</v>
      </c>
      <c r="AW27" s="53"/>
      <c r="AX27" s="53"/>
      <c r="AY27" s="53"/>
      <c r="AZ27" s="53"/>
      <c r="BA27" s="53"/>
      <c r="BB27" s="54"/>
    </row>
    <row r="28" spans="2:54" s="2" customFormat="1" x14ac:dyDescent="0.15">
      <c r="E28" s="122"/>
      <c r="F28" s="123"/>
      <c r="G28" s="123"/>
      <c r="H28" s="123"/>
      <c r="I28" s="124"/>
      <c r="J28" s="94" t="s">
        <v>24</v>
      </c>
      <c r="K28" s="95"/>
      <c r="L28" s="95"/>
      <c r="M28" s="95"/>
      <c r="N28" s="95"/>
      <c r="O28" s="95"/>
      <c r="P28" s="95"/>
      <c r="Q28" s="95"/>
      <c r="R28" s="95"/>
      <c r="S28" s="96"/>
      <c r="T28" s="62">
        <v>72636</v>
      </c>
      <c r="U28" s="63"/>
      <c r="V28" s="63"/>
      <c r="W28" s="63"/>
      <c r="X28" s="63"/>
      <c r="Y28" s="63"/>
      <c r="Z28" s="64"/>
      <c r="AA28" s="62">
        <v>69000</v>
      </c>
      <c r="AB28" s="63"/>
      <c r="AC28" s="63"/>
      <c r="AD28" s="63"/>
      <c r="AE28" s="63"/>
      <c r="AF28" s="63"/>
      <c r="AG28" s="64"/>
      <c r="AH28" s="62">
        <v>0</v>
      </c>
      <c r="AI28" s="63"/>
      <c r="AJ28" s="63"/>
      <c r="AK28" s="63"/>
      <c r="AL28" s="63"/>
      <c r="AM28" s="63"/>
      <c r="AN28" s="64"/>
      <c r="AO28" s="62">
        <v>3636</v>
      </c>
      <c r="AP28" s="63"/>
      <c r="AQ28" s="63"/>
      <c r="AR28" s="63"/>
      <c r="AS28" s="63"/>
      <c r="AT28" s="63"/>
      <c r="AU28" s="64"/>
      <c r="AV28" s="52">
        <f t="shared" si="1"/>
        <v>145272</v>
      </c>
      <c r="AW28" s="53"/>
      <c r="AX28" s="53"/>
      <c r="AY28" s="53"/>
      <c r="AZ28" s="53"/>
      <c r="BA28" s="53"/>
      <c r="BB28" s="54"/>
    </row>
    <row r="29" spans="2:54" s="2" customFormat="1" x14ac:dyDescent="0.15">
      <c r="E29" s="117">
        <v>30</v>
      </c>
      <c r="F29" s="118"/>
      <c r="G29" s="118"/>
      <c r="H29" s="118"/>
      <c r="I29" s="119"/>
      <c r="J29" s="94" t="s">
        <v>19</v>
      </c>
      <c r="K29" s="95"/>
      <c r="L29" s="95"/>
      <c r="M29" s="95"/>
      <c r="N29" s="95"/>
      <c r="O29" s="95"/>
      <c r="P29" s="95"/>
      <c r="Q29" s="95"/>
      <c r="R29" s="95"/>
      <c r="S29" s="96"/>
      <c r="T29" s="62">
        <v>288944</v>
      </c>
      <c r="U29" s="63"/>
      <c r="V29" s="63"/>
      <c r="W29" s="63"/>
      <c r="X29" s="63"/>
      <c r="Y29" s="63"/>
      <c r="Z29" s="64"/>
      <c r="AA29" s="62">
        <v>314000</v>
      </c>
      <c r="AB29" s="63"/>
      <c r="AC29" s="63"/>
      <c r="AD29" s="63"/>
      <c r="AE29" s="63"/>
      <c r="AF29" s="63"/>
      <c r="AG29" s="64"/>
      <c r="AH29" s="62">
        <v>0</v>
      </c>
      <c r="AI29" s="63"/>
      <c r="AJ29" s="63"/>
      <c r="AK29" s="63"/>
      <c r="AL29" s="63"/>
      <c r="AM29" s="63"/>
      <c r="AN29" s="64"/>
      <c r="AO29" s="62">
        <v>25481</v>
      </c>
      <c r="AP29" s="63"/>
      <c r="AQ29" s="63"/>
      <c r="AR29" s="63"/>
      <c r="AS29" s="63"/>
      <c r="AT29" s="63"/>
      <c r="AU29" s="64"/>
      <c r="AV29" s="52">
        <f t="shared" si="1"/>
        <v>628425</v>
      </c>
      <c r="AW29" s="53"/>
      <c r="AX29" s="53"/>
      <c r="AY29" s="53"/>
      <c r="AZ29" s="53"/>
      <c r="BA29" s="53"/>
      <c r="BB29" s="54"/>
    </row>
    <row r="30" spans="2:54" s="2" customFormat="1" x14ac:dyDescent="0.15">
      <c r="E30" s="120"/>
      <c r="F30" s="110"/>
      <c r="G30" s="110"/>
      <c r="H30" s="110"/>
      <c r="I30" s="121"/>
      <c r="J30" s="94" t="s">
        <v>20</v>
      </c>
      <c r="K30" s="95"/>
      <c r="L30" s="95"/>
      <c r="M30" s="95"/>
      <c r="N30" s="95"/>
      <c r="O30" s="95"/>
      <c r="P30" s="95"/>
      <c r="Q30" s="95"/>
      <c r="R30" s="95"/>
      <c r="S30" s="96"/>
      <c r="T30" s="62">
        <v>136042</v>
      </c>
      <c r="U30" s="63"/>
      <c r="V30" s="63"/>
      <c r="W30" s="63"/>
      <c r="X30" s="63"/>
      <c r="Y30" s="63"/>
      <c r="Z30" s="64"/>
      <c r="AA30" s="62">
        <v>169000</v>
      </c>
      <c r="AB30" s="63"/>
      <c r="AC30" s="63"/>
      <c r="AD30" s="63"/>
      <c r="AE30" s="63"/>
      <c r="AF30" s="63"/>
      <c r="AG30" s="64"/>
      <c r="AH30" s="62">
        <v>0</v>
      </c>
      <c r="AI30" s="63"/>
      <c r="AJ30" s="63"/>
      <c r="AK30" s="63"/>
      <c r="AL30" s="63"/>
      <c r="AM30" s="63"/>
      <c r="AN30" s="64"/>
      <c r="AO30" s="62">
        <v>17675</v>
      </c>
      <c r="AP30" s="63"/>
      <c r="AQ30" s="63"/>
      <c r="AR30" s="63"/>
      <c r="AS30" s="63"/>
      <c r="AT30" s="63"/>
      <c r="AU30" s="64"/>
      <c r="AV30" s="52">
        <f t="shared" si="1"/>
        <v>322717</v>
      </c>
      <c r="AW30" s="53"/>
      <c r="AX30" s="53"/>
      <c r="AY30" s="53"/>
      <c r="AZ30" s="53"/>
      <c r="BA30" s="53"/>
      <c r="BB30" s="54"/>
    </row>
    <row r="31" spans="2:54" s="2" customFormat="1" x14ac:dyDescent="0.15">
      <c r="E31" s="122"/>
      <c r="F31" s="123"/>
      <c r="G31" s="123"/>
      <c r="H31" s="123"/>
      <c r="I31" s="124"/>
      <c r="J31" s="94" t="s">
        <v>24</v>
      </c>
      <c r="K31" s="95"/>
      <c r="L31" s="95"/>
      <c r="M31" s="95"/>
      <c r="N31" s="95"/>
      <c r="O31" s="95"/>
      <c r="P31" s="95"/>
      <c r="Q31" s="95"/>
      <c r="R31" s="95"/>
      <c r="S31" s="96"/>
      <c r="T31" s="62">
        <v>152902</v>
      </c>
      <c r="U31" s="63"/>
      <c r="V31" s="63"/>
      <c r="W31" s="63"/>
      <c r="X31" s="63"/>
      <c r="Y31" s="63"/>
      <c r="Z31" s="64"/>
      <c r="AA31" s="62">
        <v>133000</v>
      </c>
      <c r="AB31" s="63"/>
      <c r="AC31" s="63"/>
      <c r="AD31" s="63"/>
      <c r="AE31" s="63"/>
      <c r="AF31" s="63"/>
      <c r="AG31" s="64"/>
      <c r="AH31" s="62">
        <v>0</v>
      </c>
      <c r="AI31" s="63"/>
      <c r="AJ31" s="63"/>
      <c r="AK31" s="63"/>
      <c r="AL31" s="63"/>
      <c r="AM31" s="63"/>
      <c r="AN31" s="64"/>
      <c r="AO31" s="62">
        <v>9901</v>
      </c>
      <c r="AP31" s="63"/>
      <c r="AQ31" s="63"/>
      <c r="AR31" s="63"/>
      <c r="AS31" s="63"/>
      <c r="AT31" s="63"/>
      <c r="AU31" s="64"/>
      <c r="AV31" s="52">
        <f t="shared" si="1"/>
        <v>295803</v>
      </c>
      <c r="AW31" s="53"/>
      <c r="AX31" s="53"/>
      <c r="AY31" s="53"/>
      <c r="AZ31" s="53"/>
      <c r="BA31" s="53"/>
      <c r="BB31" s="54"/>
    </row>
    <row r="32" spans="2:54" s="2" customFormat="1" x14ac:dyDescent="0.15">
      <c r="E32" s="125" t="s">
        <v>250</v>
      </c>
      <c r="F32" s="118"/>
      <c r="G32" s="118"/>
      <c r="H32" s="118"/>
      <c r="I32" s="119"/>
      <c r="J32" s="94" t="s">
        <v>19</v>
      </c>
      <c r="K32" s="95"/>
      <c r="L32" s="95"/>
      <c r="M32" s="95"/>
      <c r="N32" s="95"/>
      <c r="O32" s="95"/>
      <c r="P32" s="95"/>
      <c r="Q32" s="95"/>
      <c r="R32" s="95"/>
      <c r="S32" s="96"/>
      <c r="T32" s="62">
        <v>315166</v>
      </c>
      <c r="U32" s="63"/>
      <c r="V32" s="63"/>
      <c r="W32" s="63"/>
      <c r="X32" s="63"/>
      <c r="Y32" s="63"/>
      <c r="Z32" s="64"/>
      <c r="AA32" s="62">
        <v>482000</v>
      </c>
      <c r="AB32" s="63"/>
      <c r="AC32" s="63"/>
      <c r="AD32" s="63"/>
      <c r="AE32" s="63"/>
      <c r="AF32" s="63"/>
      <c r="AG32" s="64"/>
      <c r="AH32" s="62">
        <v>0</v>
      </c>
      <c r="AI32" s="63"/>
      <c r="AJ32" s="63"/>
      <c r="AK32" s="63"/>
      <c r="AL32" s="63"/>
      <c r="AM32" s="63"/>
      <c r="AN32" s="64"/>
      <c r="AO32" s="62">
        <v>57576</v>
      </c>
      <c r="AP32" s="63"/>
      <c r="AQ32" s="63"/>
      <c r="AR32" s="63"/>
      <c r="AS32" s="63"/>
      <c r="AT32" s="63"/>
      <c r="AU32" s="64"/>
      <c r="AV32" s="52">
        <f t="shared" si="1"/>
        <v>854742</v>
      </c>
      <c r="AW32" s="53"/>
      <c r="AX32" s="53"/>
      <c r="AY32" s="53"/>
      <c r="AZ32" s="53"/>
      <c r="BA32" s="53"/>
      <c r="BB32" s="54"/>
    </row>
    <row r="33" spans="2:54" s="2" customFormat="1" x14ac:dyDescent="0.15">
      <c r="E33" s="120"/>
      <c r="F33" s="110"/>
      <c r="G33" s="110"/>
      <c r="H33" s="110"/>
      <c r="I33" s="121"/>
      <c r="J33" s="94" t="s">
        <v>20</v>
      </c>
      <c r="K33" s="95"/>
      <c r="L33" s="95"/>
      <c r="M33" s="95"/>
      <c r="N33" s="95"/>
      <c r="O33" s="95"/>
      <c r="P33" s="95"/>
      <c r="Q33" s="95"/>
      <c r="R33" s="95"/>
      <c r="S33" s="96"/>
      <c r="T33" s="62">
        <v>159854</v>
      </c>
      <c r="U33" s="63"/>
      <c r="V33" s="63"/>
      <c r="W33" s="63"/>
      <c r="X33" s="63"/>
      <c r="Y33" s="63"/>
      <c r="Z33" s="64"/>
      <c r="AA33" s="62">
        <v>262000</v>
      </c>
      <c r="AB33" s="63"/>
      <c r="AC33" s="63"/>
      <c r="AD33" s="63"/>
      <c r="AE33" s="63"/>
      <c r="AF33" s="63"/>
      <c r="AG33" s="64"/>
      <c r="AH33" s="62">
        <v>0</v>
      </c>
      <c r="AI33" s="63"/>
      <c r="AJ33" s="63"/>
      <c r="AK33" s="63"/>
      <c r="AL33" s="63"/>
      <c r="AM33" s="63"/>
      <c r="AN33" s="64"/>
      <c r="AO33" s="62">
        <v>45982</v>
      </c>
      <c r="AP33" s="63"/>
      <c r="AQ33" s="63"/>
      <c r="AR33" s="63"/>
      <c r="AS33" s="63"/>
      <c r="AT33" s="63"/>
      <c r="AU33" s="64"/>
      <c r="AV33" s="52">
        <f t="shared" si="1"/>
        <v>467836</v>
      </c>
      <c r="AW33" s="53"/>
      <c r="AX33" s="53"/>
      <c r="AY33" s="53"/>
      <c r="AZ33" s="53"/>
      <c r="BA33" s="53"/>
      <c r="BB33" s="54"/>
    </row>
    <row r="34" spans="2:54" s="2" customFormat="1" x14ac:dyDescent="0.15">
      <c r="E34" s="122"/>
      <c r="F34" s="123"/>
      <c r="G34" s="123"/>
      <c r="H34" s="123"/>
      <c r="I34" s="124"/>
      <c r="J34" s="94" t="s">
        <v>24</v>
      </c>
      <c r="K34" s="95"/>
      <c r="L34" s="95"/>
      <c r="M34" s="95"/>
      <c r="N34" s="95"/>
      <c r="O34" s="95"/>
      <c r="P34" s="95"/>
      <c r="Q34" s="95"/>
      <c r="R34" s="95"/>
      <c r="S34" s="96"/>
      <c r="T34" s="62">
        <v>155312</v>
      </c>
      <c r="U34" s="63"/>
      <c r="V34" s="63"/>
      <c r="W34" s="63"/>
      <c r="X34" s="63"/>
      <c r="Y34" s="63"/>
      <c r="Z34" s="64"/>
      <c r="AA34" s="62">
        <v>210000</v>
      </c>
      <c r="AB34" s="63"/>
      <c r="AC34" s="63"/>
      <c r="AD34" s="63"/>
      <c r="AE34" s="63"/>
      <c r="AF34" s="63"/>
      <c r="AG34" s="64"/>
      <c r="AH34" s="62">
        <v>0</v>
      </c>
      <c r="AI34" s="63"/>
      <c r="AJ34" s="63"/>
      <c r="AK34" s="63"/>
      <c r="AL34" s="63"/>
      <c r="AM34" s="63"/>
      <c r="AN34" s="64"/>
      <c r="AO34" s="62">
        <v>9471</v>
      </c>
      <c r="AP34" s="63"/>
      <c r="AQ34" s="63"/>
      <c r="AR34" s="63"/>
      <c r="AS34" s="63"/>
      <c r="AT34" s="63"/>
      <c r="AU34" s="64"/>
      <c r="AV34" s="52">
        <f t="shared" si="1"/>
        <v>374783</v>
      </c>
      <c r="AW34" s="53"/>
      <c r="AX34" s="53"/>
      <c r="AY34" s="53"/>
      <c r="AZ34" s="53"/>
      <c r="BA34" s="53"/>
      <c r="BB34" s="54"/>
    </row>
    <row r="35" spans="2:54" x14ac:dyDescent="0.15">
      <c r="E35" s="36"/>
      <c r="F35" s="36"/>
      <c r="G35" s="55" t="s">
        <v>255</v>
      </c>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row>
    <row r="36" spans="2:54" s="23" customFormat="1" x14ac:dyDescent="0.15">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row>
    <row r="37" spans="2:54" x14ac:dyDescent="0.15">
      <c r="F37" s="7"/>
    </row>
    <row r="38" spans="2:54" s="2" customFormat="1" x14ac:dyDescent="0.15">
      <c r="B38" s="49" t="s">
        <v>256</v>
      </c>
      <c r="C38" s="50"/>
      <c r="D38" s="50" t="s">
        <v>257</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row>
    <row r="39" spans="2:54" s="2" customFormat="1" x14ac:dyDescent="0.15">
      <c r="B39" s="28"/>
      <c r="C39" s="29"/>
      <c r="D39" s="101" t="s">
        <v>258</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row>
    <row r="40" spans="2:54" s="2" customFormat="1" x14ac:dyDescent="0.15">
      <c r="B40" s="28"/>
      <c r="C40" s="29"/>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row>
    <row r="41" spans="2:54" s="2" customFormat="1" x14ac:dyDescent="0.15">
      <c r="B41" s="28"/>
      <c r="C41" s="29"/>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row>
    <row r="42" spans="2:54" s="2" customFormat="1" x14ac:dyDescent="0.15">
      <c r="B42" s="28"/>
      <c r="C42" s="29"/>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row>
    <row r="43" spans="2:54" s="2" customFormat="1" x14ac:dyDescent="0.15">
      <c r="B43" s="28"/>
      <c r="C43" s="29"/>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row>
    <row r="44" spans="2:54" s="2" customFormat="1" x14ac:dyDescent="0.15">
      <c r="AV44" s="34" t="s">
        <v>21</v>
      </c>
      <c r="AW44" s="34"/>
      <c r="AX44" s="34"/>
      <c r="AY44" s="34"/>
      <c r="AZ44" s="34"/>
      <c r="BA44" s="34"/>
      <c r="BB44" s="34"/>
    </row>
    <row r="45" spans="2:54" s="2" customFormat="1" x14ac:dyDescent="0.15">
      <c r="E45" s="35" t="s">
        <v>12</v>
      </c>
      <c r="F45" s="36"/>
      <c r="G45" s="36"/>
      <c r="H45" s="36"/>
      <c r="I45" s="37"/>
      <c r="J45" s="35"/>
      <c r="K45" s="36"/>
      <c r="L45" s="36"/>
      <c r="M45" s="36"/>
      <c r="N45" s="36"/>
      <c r="O45" s="36"/>
      <c r="P45" s="36"/>
      <c r="Q45" s="36"/>
      <c r="R45" s="36"/>
      <c r="S45" s="37"/>
      <c r="T45" s="41" t="s">
        <v>18</v>
      </c>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3"/>
      <c r="AV45" s="35" t="s">
        <v>17</v>
      </c>
      <c r="AW45" s="36"/>
      <c r="AX45" s="36"/>
      <c r="AY45" s="36"/>
      <c r="AZ45" s="36"/>
      <c r="BA45" s="36"/>
      <c r="BB45" s="37"/>
    </row>
    <row r="46" spans="2:54" s="2" customFormat="1" x14ac:dyDescent="0.15">
      <c r="E46" s="38"/>
      <c r="F46" s="39"/>
      <c r="G46" s="39"/>
      <c r="H46" s="39"/>
      <c r="I46" s="40"/>
      <c r="J46" s="38"/>
      <c r="K46" s="39"/>
      <c r="L46" s="39"/>
      <c r="M46" s="39"/>
      <c r="N46" s="39"/>
      <c r="O46" s="39"/>
      <c r="P46" s="39"/>
      <c r="Q46" s="39"/>
      <c r="R46" s="39"/>
      <c r="S46" s="40"/>
      <c r="T46" s="51" t="s">
        <v>13</v>
      </c>
      <c r="U46" s="51"/>
      <c r="V46" s="51"/>
      <c r="W46" s="51"/>
      <c r="X46" s="51"/>
      <c r="Y46" s="51"/>
      <c r="Z46" s="51"/>
      <c r="AA46" s="51" t="s">
        <v>14</v>
      </c>
      <c r="AB46" s="51"/>
      <c r="AC46" s="51"/>
      <c r="AD46" s="51"/>
      <c r="AE46" s="51"/>
      <c r="AF46" s="51"/>
      <c r="AG46" s="51"/>
      <c r="AH46" s="51" t="s">
        <v>15</v>
      </c>
      <c r="AI46" s="51"/>
      <c r="AJ46" s="51"/>
      <c r="AK46" s="51"/>
      <c r="AL46" s="51"/>
      <c r="AM46" s="51"/>
      <c r="AN46" s="51"/>
      <c r="AO46" s="51" t="s">
        <v>16</v>
      </c>
      <c r="AP46" s="51"/>
      <c r="AQ46" s="51"/>
      <c r="AR46" s="51"/>
      <c r="AS46" s="51"/>
      <c r="AT46" s="51"/>
      <c r="AU46" s="51"/>
      <c r="AV46" s="38"/>
      <c r="AW46" s="39"/>
      <c r="AX46" s="39"/>
      <c r="AY46" s="39"/>
      <c r="AZ46" s="39"/>
      <c r="BA46" s="39"/>
      <c r="BB46" s="40"/>
    </row>
    <row r="47" spans="2:54" s="2" customFormat="1" x14ac:dyDescent="0.15">
      <c r="E47" s="117">
        <v>29</v>
      </c>
      <c r="F47" s="118"/>
      <c r="G47" s="118"/>
      <c r="H47" s="118"/>
      <c r="I47" s="119"/>
      <c r="J47" s="94" t="s">
        <v>19</v>
      </c>
      <c r="K47" s="95"/>
      <c r="L47" s="95"/>
      <c r="M47" s="95"/>
      <c r="N47" s="95"/>
      <c r="O47" s="95"/>
      <c r="P47" s="95"/>
      <c r="Q47" s="95"/>
      <c r="R47" s="95"/>
      <c r="S47" s="96"/>
      <c r="T47" s="62">
        <v>71666</v>
      </c>
      <c r="U47" s="63"/>
      <c r="V47" s="63"/>
      <c r="W47" s="63"/>
      <c r="X47" s="63"/>
      <c r="Y47" s="63"/>
      <c r="Z47" s="64"/>
      <c r="AA47" s="62">
        <v>64000</v>
      </c>
      <c r="AB47" s="63"/>
      <c r="AC47" s="63"/>
      <c r="AD47" s="63"/>
      <c r="AE47" s="63"/>
      <c r="AF47" s="63"/>
      <c r="AG47" s="64"/>
      <c r="AH47" s="62">
        <v>0</v>
      </c>
      <c r="AI47" s="63"/>
      <c r="AJ47" s="63"/>
      <c r="AK47" s="63"/>
      <c r="AL47" s="63"/>
      <c r="AM47" s="63"/>
      <c r="AN47" s="64"/>
      <c r="AO47" s="62">
        <v>76926</v>
      </c>
      <c r="AP47" s="63"/>
      <c r="AQ47" s="63"/>
      <c r="AR47" s="63"/>
      <c r="AS47" s="63"/>
      <c r="AT47" s="63"/>
      <c r="AU47" s="64"/>
      <c r="AV47" s="62">
        <f t="shared" ref="AV47:AV55" si="2">SUM(T47:AU47)</f>
        <v>212592</v>
      </c>
      <c r="AW47" s="63"/>
      <c r="AX47" s="63"/>
      <c r="AY47" s="63"/>
      <c r="AZ47" s="63"/>
      <c r="BA47" s="63"/>
      <c r="BB47" s="64"/>
    </row>
    <row r="48" spans="2:54" s="2" customFormat="1" x14ac:dyDescent="0.15">
      <c r="E48" s="120"/>
      <c r="F48" s="110"/>
      <c r="G48" s="110"/>
      <c r="H48" s="110"/>
      <c r="I48" s="121"/>
      <c r="J48" s="94" t="s">
        <v>20</v>
      </c>
      <c r="K48" s="95"/>
      <c r="L48" s="95"/>
      <c r="M48" s="95"/>
      <c r="N48" s="95"/>
      <c r="O48" s="95"/>
      <c r="P48" s="95"/>
      <c r="Q48" s="95"/>
      <c r="R48" s="95"/>
      <c r="S48" s="96"/>
      <c r="T48" s="62">
        <v>55864</v>
      </c>
      <c r="U48" s="63"/>
      <c r="V48" s="63"/>
      <c r="W48" s="63"/>
      <c r="X48" s="63"/>
      <c r="Y48" s="63"/>
      <c r="Z48" s="64"/>
      <c r="AA48" s="62">
        <v>50000</v>
      </c>
      <c r="AB48" s="63"/>
      <c r="AC48" s="63"/>
      <c r="AD48" s="63"/>
      <c r="AE48" s="63"/>
      <c r="AF48" s="63"/>
      <c r="AG48" s="64"/>
      <c r="AH48" s="62">
        <v>0</v>
      </c>
      <c r="AI48" s="63"/>
      <c r="AJ48" s="63"/>
      <c r="AK48" s="63"/>
      <c r="AL48" s="63"/>
      <c r="AM48" s="63"/>
      <c r="AN48" s="64"/>
      <c r="AO48" s="62">
        <v>62283</v>
      </c>
      <c r="AP48" s="63"/>
      <c r="AQ48" s="63"/>
      <c r="AR48" s="63"/>
      <c r="AS48" s="63"/>
      <c r="AT48" s="63"/>
      <c r="AU48" s="64"/>
      <c r="AV48" s="62">
        <f t="shared" si="2"/>
        <v>168147</v>
      </c>
      <c r="AW48" s="63"/>
      <c r="AX48" s="63"/>
      <c r="AY48" s="63"/>
      <c r="AZ48" s="63"/>
      <c r="BA48" s="63"/>
      <c r="BB48" s="64"/>
    </row>
    <row r="49" spans="2:54" s="2" customFormat="1" x14ac:dyDescent="0.15">
      <c r="E49" s="122"/>
      <c r="F49" s="123"/>
      <c r="G49" s="123"/>
      <c r="H49" s="123"/>
      <c r="I49" s="124"/>
      <c r="J49" s="94" t="s">
        <v>24</v>
      </c>
      <c r="K49" s="95"/>
      <c r="L49" s="95"/>
      <c r="M49" s="95"/>
      <c r="N49" s="95"/>
      <c r="O49" s="95"/>
      <c r="P49" s="95"/>
      <c r="Q49" s="95"/>
      <c r="R49" s="95"/>
      <c r="S49" s="96"/>
      <c r="T49" s="62">
        <v>15802</v>
      </c>
      <c r="U49" s="63"/>
      <c r="V49" s="63"/>
      <c r="W49" s="63"/>
      <c r="X49" s="63"/>
      <c r="Y49" s="63"/>
      <c r="Z49" s="64"/>
      <c r="AA49" s="62">
        <v>13000</v>
      </c>
      <c r="AB49" s="63"/>
      <c r="AC49" s="63"/>
      <c r="AD49" s="63"/>
      <c r="AE49" s="63"/>
      <c r="AF49" s="63"/>
      <c r="AG49" s="64"/>
      <c r="AH49" s="62">
        <v>0</v>
      </c>
      <c r="AI49" s="63"/>
      <c r="AJ49" s="63"/>
      <c r="AK49" s="63"/>
      <c r="AL49" s="63"/>
      <c r="AM49" s="63"/>
      <c r="AN49" s="64"/>
      <c r="AO49" s="62">
        <v>2802.16</v>
      </c>
      <c r="AP49" s="63"/>
      <c r="AQ49" s="63"/>
      <c r="AR49" s="63"/>
      <c r="AS49" s="63"/>
      <c r="AT49" s="63"/>
      <c r="AU49" s="64"/>
      <c r="AV49" s="62">
        <f t="shared" si="2"/>
        <v>31604.16</v>
      </c>
      <c r="AW49" s="63"/>
      <c r="AX49" s="63"/>
      <c r="AY49" s="63"/>
      <c r="AZ49" s="63"/>
      <c r="BA49" s="63"/>
      <c r="BB49" s="64"/>
    </row>
    <row r="50" spans="2:54" s="2" customFormat="1" x14ac:dyDescent="0.15">
      <c r="E50" s="117">
        <v>30</v>
      </c>
      <c r="F50" s="118"/>
      <c r="G50" s="118"/>
      <c r="H50" s="118"/>
      <c r="I50" s="119"/>
      <c r="J50" s="94" t="s">
        <v>19</v>
      </c>
      <c r="K50" s="95"/>
      <c r="L50" s="95"/>
      <c r="M50" s="95"/>
      <c r="N50" s="95"/>
      <c r="O50" s="95"/>
      <c r="P50" s="95"/>
      <c r="Q50" s="95"/>
      <c r="R50" s="95"/>
      <c r="S50" s="96"/>
      <c r="T50" s="62">
        <v>52200</v>
      </c>
      <c r="U50" s="63"/>
      <c r="V50" s="63"/>
      <c r="W50" s="63"/>
      <c r="X50" s="63"/>
      <c r="Y50" s="63"/>
      <c r="Z50" s="64"/>
      <c r="AA50" s="62">
        <v>47000</v>
      </c>
      <c r="AB50" s="63"/>
      <c r="AC50" s="63"/>
      <c r="AD50" s="63"/>
      <c r="AE50" s="63"/>
      <c r="AF50" s="63"/>
      <c r="AG50" s="64"/>
      <c r="AH50" s="62">
        <v>0</v>
      </c>
      <c r="AI50" s="63"/>
      <c r="AJ50" s="63"/>
      <c r="AK50" s="63"/>
      <c r="AL50" s="63"/>
      <c r="AM50" s="63"/>
      <c r="AN50" s="64"/>
      <c r="AO50" s="62">
        <v>73552</v>
      </c>
      <c r="AP50" s="63"/>
      <c r="AQ50" s="63"/>
      <c r="AR50" s="63"/>
      <c r="AS50" s="63"/>
      <c r="AT50" s="63"/>
      <c r="AU50" s="64"/>
      <c r="AV50" s="62">
        <f t="shared" si="2"/>
        <v>172752</v>
      </c>
      <c r="AW50" s="63"/>
      <c r="AX50" s="63"/>
      <c r="AY50" s="63"/>
      <c r="AZ50" s="63"/>
      <c r="BA50" s="63"/>
      <c r="BB50" s="64"/>
    </row>
    <row r="51" spans="2:54" s="2" customFormat="1" x14ac:dyDescent="0.15">
      <c r="E51" s="120"/>
      <c r="F51" s="110"/>
      <c r="G51" s="110"/>
      <c r="H51" s="110"/>
      <c r="I51" s="121"/>
      <c r="J51" s="94" t="s">
        <v>20</v>
      </c>
      <c r="K51" s="95"/>
      <c r="L51" s="95"/>
      <c r="M51" s="95"/>
      <c r="N51" s="95"/>
      <c r="O51" s="95"/>
      <c r="P51" s="95"/>
      <c r="Q51" s="95"/>
      <c r="R51" s="95"/>
      <c r="S51" s="96"/>
      <c r="T51" s="62">
        <v>47637</v>
      </c>
      <c r="U51" s="63"/>
      <c r="V51" s="63"/>
      <c r="W51" s="63"/>
      <c r="X51" s="63"/>
      <c r="Y51" s="63"/>
      <c r="Z51" s="64"/>
      <c r="AA51" s="62">
        <v>43000</v>
      </c>
      <c r="AB51" s="63"/>
      <c r="AC51" s="63"/>
      <c r="AD51" s="63"/>
      <c r="AE51" s="63"/>
      <c r="AF51" s="63"/>
      <c r="AG51" s="64"/>
      <c r="AH51" s="62">
        <v>0</v>
      </c>
      <c r="AI51" s="63"/>
      <c r="AJ51" s="63"/>
      <c r="AK51" s="63"/>
      <c r="AL51" s="63"/>
      <c r="AM51" s="63"/>
      <c r="AN51" s="64"/>
      <c r="AO51" s="62">
        <v>45322</v>
      </c>
      <c r="AP51" s="63"/>
      <c r="AQ51" s="63"/>
      <c r="AR51" s="63"/>
      <c r="AS51" s="63"/>
      <c r="AT51" s="63"/>
      <c r="AU51" s="64"/>
      <c r="AV51" s="62">
        <f t="shared" si="2"/>
        <v>135959</v>
      </c>
      <c r="AW51" s="63"/>
      <c r="AX51" s="63"/>
      <c r="AY51" s="63"/>
      <c r="AZ51" s="63"/>
      <c r="BA51" s="63"/>
      <c r="BB51" s="64"/>
    </row>
    <row r="52" spans="2:54" s="2" customFormat="1" x14ac:dyDescent="0.15">
      <c r="E52" s="122"/>
      <c r="F52" s="123"/>
      <c r="G52" s="123"/>
      <c r="H52" s="123"/>
      <c r="I52" s="124"/>
      <c r="J52" s="94" t="s">
        <v>24</v>
      </c>
      <c r="K52" s="95"/>
      <c r="L52" s="95"/>
      <c r="M52" s="95"/>
      <c r="N52" s="95"/>
      <c r="O52" s="95"/>
      <c r="P52" s="95"/>
      <c r="Q52" s="95"/>
      <c r="R52" s="95"/>
      <c r="S52" s="96"/>
      <c r="T52" s="62">
        <v>4563</v>
      </c>
      <c r="U52" s="63"/>
      <c r="V52" s="63"/>
      <c r="W52" s="63"/>
      <c r="X52" s="63"/>
      <c r="Y52" s="63"/>
      <c r="Z52" s="64"/>
      <c r="AA52" s="62">
        <v>4000</v>
      </c>
      <c r="AB52" s="63"/>
      <c r="AC52" s="63"/>
      <c r="AD52" s="63"/>
      <c r="AE52" s="63"/>
      <c r="AF52" s="63"/>
      <c r="AG52" s="64"/>
      <c r="AH52" s="62">
        <v>0</v>
      </c>
      <c r="AI52" s="63"/>
      <c r="AJ52" s="63"/>
      <c r="AK52" s="63"/>
      <c r="AL52" s="63"/>
      <c r="AM52" s="63"/>
      <c r="AN52" s="64"/>
      <c r="AO52" s="62">
        <v>563</v>
      </c>
      <c r="AP52" s="63"/>
      <c r="AQ52" s="63"/>
      <c r="AR52" s="63"/>
      <c r="AS52" s="63"/>
      <c r="AT52" s="63"/>
      <c r="AU52" s="64"/>
      <c r="AV52" s="62">
        <f t="shared" si="2"/>
        <v>9126</v>
      </c>
      <c r="AW52" s="63"/>
      <c r="AX52" s="63"/>
      <c r="AY52" s="63"/>
      <c r="AZ52" s="63"/>
      <c r="BA52" s="63"/>
      <c r="BB52" s="64"/>
    </row>
    <row r="53" spans="2:54" s="2" customFormat="1" x14ac:dyDescent="0.15">
      <c r="E53" s="125" t="s">
        <v>250</v>
      </c>
      <c r="F53" s="118"/>
      <c r="G53" s="118"/>
      <c r="H53" s="118"/>
      <c r="I53" s="119"/>
      <c r="J53" s="94" t="s">
        <v>19</v>
      </c>
      <c r="K53" s="95"/>
      <c r="L53" s="95"/>
      <c r="M53" s="95"/>
      <c r="N53" s="95"/>
      <c r="O53" s="95"/>
      <c r="P53" s="95"/>
      <c r="Q53" s="95"/>
      <c r="R53" s="95"/>
      <c r="S53" s="96"/>
      <c r="T53" s="62">
        <v>17675</v>
      </c>
      <c r="U53" s="63"/>
      <c r="V53" s="63"/>
      <c r="W53" s="63"/>
      <c r="X53" s="63"/>
      <c r="Y53" s="63"/>
      <c r="Z53" s="64"/>
      <c r="AA53" s="62">
        <v>15000</v>
      </c>
      <c r="AB53" s="63"/>
      <c r="AC53" s="63"/>
      <c r="AD53" s="63"/>
      <c r="AE53" s="63"/>
      <c r="AF53" s="63"/>
      <c r="AG53" s="64"/>
      <c r="AH53" s="62">
        <v>0</v>
      </c>
      <c r="AI53" s="63"/>
      <c r="AJ53" s="63"/>
      <c r="AK53" s="63"/>
      <c r="AL53" s="63"/>
      <c r="AM53" s="63"/>
      <c r="AN53" s="64"/>
      <c r="AO53" s="62">
        <v>18075</v>
      </c>
      <c r="AP53" s="63"/>
      <c r="AQ53" s="63"/>
      <c r="AR53" s="63"/>
      <c r="AS53" s="63"/>
      <c r="AT53" s="63"/>
      <c r="AU53" s="64"/>
      <c r="AV53" s="62">
        <f t="shared" si="2"/>
        <v>50750</v>
      </c>
      <c r="AW53" s="63"/>
      <c r="AX53" s="63"/>
      <c r="AY53" s="63"/>
      <c r="AZ53" s="63"/>
      <c r="BA53" s="63"/>
      <c r="BB53" s="64"/>
    </row>
    <row r="54" spans="2:54" s="2" customFormat="1" x14ac:dyDescent="0.15">
      <c r="E54" s="120"/>
      <c r="F54" s="110"/>
      <c r="G54" s="110"/>
      <c r="H54" s="110"/>
      <c r="I54" s="121"/>
      <c r="J54" s="94" t="s">
        <v>20</v>
      </c>
      <c r="K54" s="95"/>
      <c r="L54" s="95"/>
      <c r="M54" s="95"/>
      <c r="N54" s="95"/>
      <c r="O54" s="95"/>
      <c r="P54" s="95"/>
      <c r="Q54" s="95"/>
      <c r="R54" s="95"/>
      <c r="S54" s="96"/>
      <c r="T54" s="62">
        <v>17675</v>
      </c>
      <c r="U54" s="63"/>
      <c r="V54" s="63"/>
      <c r="W54" s="63"/>
      <c r="X54" s="63"/>
      <c r="Y54" s="63"/>
      <c r="Z54" s="64"/>
      <c r="AA54" s="62">
        <v>15000</v>
      </c>
      <c r="AB54" s="63"/>
      <c r="AC54" s="63"/>
      <c r="AD54" s="63"/>
      <c r="AE54" s="63"/>
      <c r="AF54" s="63"/>
      <c r="AG54" s="64"/>
      <c r="AH54" s="62">
        <v>0</v>
      </c>
      <c r="AI54" s="63"/>
      <c r="AJ54" s="63"/>
      <c r="AK54" s="63"/>
      <c r="AL54" s="63"/>
      <c r="AM54" s="63"/>
      <c r="AN54" s="64"/>
      <c r="AO54" s="62">
        <v>13482</v>
      </c>
      <c r="AP54" s="63"/>
      <c r="AQ54" s="63"/>
      <c r="AR54" s="63"/>
      <c r="AS54" s="63"/>
      <c r="AT54" s="63"/>
      <c r="AU54" s="64"/>
      <c r="AV54" s="62">
        <f t="shared" si="2"/>
        <v>46157</v>
      </c>
      <c r="AW54" s="63"/>
      <c r="AX54" s="63"/>
      <c r="AY54" s="63"/>
      <c r="AZ54" s="63"/>
      <c r="BA54" s="63"/>
      <c r="BB54" s="64"/>
    </row>
    <row r="55" spans="2:54" s="2" customFormat="1" x14ac:dyDescent="0.15">
      <c r="E55" s="122"/>
      <c r="F55" s="123"/>
      <c r="G55" s="123"/>
      <c r="H55" s="123"/>
      <c r="I55" s="124"/>
      <c r="J55" s="94" t="s">
        <v>24</v>
      </c>
      <c r="K55" s="95"/>
      <c r="L55" s="95"/>
      <c r="M55" s="95"/>
      <c r="N55" s="95"/>
      <c r="O55" s="95"/>
      <c r="P55" s="95"/>
      <c r="Q55" s="95"/>
      <c r="R55" s="95"/>
      <c r="S55" s="96"/>
      <c r="T55" s="62">
        <v>0</v>
      </c>
      <c r="U55" s="63"/>
      <c r="V55" s="63"/>
      <c r="W55" s="63"/>
      <c r="X55" s="63"/>
      <c r="Y55" s="63"/>
      <c r="Z55" s="64"/>
      <c r="AA55" s="62">
        <v>0</v>
      </c>
      <c r="AB55" s="63"/>
      <c r="AC55" s="63"/>
      <c r="AD55" s="63"/>
      <c r="AE55" s="63"/>
      <c r="AF55" s="63"/>
      <c r="AG55" s="64"/>
      <c r="AH55" s="62">
        <v>0</v>
      </c>
      <c r="AI55" s="63"/>
      <c r="AJ55" s="63"/>
      <c r="AK55" s="63"/>
      <c r="AL55" s="63"/>
      <c r="AM55" s="63"/>
      <c r="AN55" s="64"/>
      <c r="AO55" s="62">
        <v>0</v>
      </c>
      <c r="AP55" s="63"/>
      <c r="AQ55" s="63"/>
      <c r="AR55" s="63"/>
      <c r="AS55" s="63"/>
      <c r="AT55" s="63"/>
      <c r="AU55" s="64"/>
      <c r="AV55" s="62">
        <f t="shared" si="2"/>
        <v>0</v>
      </c>
      <c r="AW55" s="63"/>
      <c r="AX55" s="63"/>
      <c r="AY55" s="63"/>
      <c r="AZ55" s="63"/>
      <c r="BA55" s="63"/>
      <c r="BB55" s="64"/>
    </row>
    <row r="56" spans="2:54" s="2" customFormat="1" x14ac:dyDescent="0.15">
      <c r="E56" s="30"/>
      <c r="F56" s="27"/>
      <c r="G56" s="27"/>
      <c r="H56" s="27"/>
      <c r="I56" s="27"/>
      <c r="J56" s="27"/>
      <c r="K56" s="27"/>
      <c r="L56" s="27"/>
      <c r="M56" s="27"/>
      <c r="N56" s="27"/>
      <c r="O56" s="27"/>
      <c r="P56" s="27"/>
      <c r="Q56" s="27"/>
      <c r="R56" s="27"/>
      <c r="S56" s="27"/>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row>
    <row r="57" spans="2:54" s="2" customFormat="1" x14ac:dyDescent="0.15">
      <c r="E57" s="27"/>
      <c r="F57" s="27"/>
      <c r="G57" s="27"/>
      <c r="H57" s="27"/>
      <c r="I57" s="27"/>
      <c r="J57" s="27"/>
      <c r="K57" s="27"/>
      <c r="L57" s="27"/>
      <c r="M57" s="27"/>
      <c r="N57" s="27"/>
      <c r="O57" s="27"/>
      <c r="P57" s="27"/>
      <c r="Q57" s="27"/>
      <c r="R57" s="27"/>
      <c r="S57" s="27"/>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row>
    <row r="58" spans="2:54" s="2" customFormat="1" x14ac:dyDescent="0.15">
      <c r="E58" s="27"/>
      <c r="F58" s="27"/>
      <c r="G58" s="27"/>
      <c r="H58" s="27"/>
      <c r="I58" s="27"/>
      <c r="J58" s="27"/>
      <c r="K58" s="27"/>
      <c r="L58" s="27"/>
      <c r="M58" s="27"/>
      <c r="N58" s="27"/>
      <c r="O58" s="27"/>
      <c r="P58" s="27"/>
      <c r="Q58" s="27"/>
      <c r="R58" s="27"/>
      <c r="S58" s="27"/>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row>
    <row r="59" spans="2:54" s="2" customFormat="1" x14ac:dyDescent="0.15">
      <c r="E59" s="27"/>
      <c r="F59" s="27"/>
      <c r="G59" s="27"/>
      <c r="H59" s="27"/>
      <c r="I59" s="27"/>
      <c r="J59" s="27"/>
      <c r="K59" s="27"/>
      <c r="L59" s="27"/>
      <c r="M59" s="27"/>
      <c r="N59" s="27"/>
      <c r="O59" s="27"/>
      <c r="P59" s="27"/>
      <c r="Q59" s="27"/>
      <c r="R59" s="27"/>
      <c r="S59" s="27"/>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row>
    <row r="60" spans="2:54" s="2" customFormat="1" x14ac:dyDescent="0.15">
      <c r="B60" s="49" t="s">
        <v>259</v>
      </c>
      <c r="C60" s="50"/>
      <c r="D60" s="50" t="s">
        <v>104</v>
      </c>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row>
    <row r="61" spans="2:54" s="2" customFormat="1" x14ac:dyDescent="0.15">
      <c r="B61" s="28"/>
      <c r="C61" s="29"/>
      <c r="D61" s="128" t="s">
        <v>260</v>
      </c>
      <c r="E61" s="128"/>
      <c r="F61" s="101" t="s">
        <v>261</v>
      </c>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row>
    <row r="62" spans="2:54" s="2" customFormat="1" x14ac:dyDescent="0.15">
      <c r="B62" s="28"/>
      <c r="C62" s="29"/>
      <c r="D62" s="31"/>
      <c r="E62" s="3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row>
    <row r="63" spans="2:54" s="2" customFormat="1" x14ac:dyDescent="0.15">
      <c r="B63" s="28"/>
      <c r="C63" s="29"/>
      <c r="D63" s="128" t="s">
        <v>260</v>
      </c>
      <c r="E63" s="128"/>
      <c r="F63" s="101" t="s">
        <v>244</v>
      </c>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row>
    <row r="64" spans="2:54" s="2" customFormat="1" x14ac:dyDescent="0.15">
      <c r="B64" s="28"/>
      <c r="C64" s="29"/>
      <c r="D64" s="31"/>
      <c r="E64" s="3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row>
    <row r="65" spans="2:54" s="2" customFormat="1" x14ac:dyDescent="0.15">
      <c r="B65" s="28"/>
      <c r="C65" s="29"/>
      <c r="D65" s="31"/>
      <c r="E65" s="3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row>
    <row r="66" spans="2:54" s="2" customFormat="1" x14ac:dyDescent="0.15">
      <c r="AV66" s="34" t="s">
        <v>21</v>
      </c>
      <c r="AW66" s="34"/>
      <c r="AX66" s="34"/>
      <c r="AY66" s="34"/>
      <c r="AZ66" s="34"/>
      <c r="BA66" s="34"/>
      <c r="BB66" s="34"/>
    </row>
    <row r="67" spans="2:54" s="2" customFormat="1" x14ac:dyDescent="0.15">
      <c r="E67" s="35" t="s">
        <v>12</v>
      </c>
      <c r="F67" s="36"/>
      <c r="G67" s="36"/>
      <c r="H67" s="36"/>
      <c r="I67" s="37"/>
      <c r="J67" s="35"/>
      <c r="K67" s="36"/>
      <c r="L67" s="36"/>
      <c r="M67" s="36"/>
      <c r="N67" s="36"/>
      <c r="O67" s="36"/>
      <c r="P67" s="36"/>
      <c r="Q67" s="36"/>
      <c r="R67" s="36"/>
      <c r="S67" s="37"/>
      <c r="T67" s="41" t="s">
        <v>18</v>
      </c>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3"/>
      <c r="AV67" s="35" t="s">
        <v>17</v>
      </c>
      <c r="AW67" s="36"/>
      <c r="AX67" s="36"/>
      <c r="AY67" s="36"/>
      <c r="AZ67" s="36"/>
      <c r="BA67" s="36"/>
      <c r="BB67" s="37"/>
    </row>
    <row r="68" spans="2:54" s="2" customFormat="1" x14ac:dyDescent="0.15">
      <c r="E68" s="38"/>
      <c r="F68" s="39"/>
      <c r="G68" s="39"/>
      <c r="H68" s="39"/>
      <c r="I68" s="40"/>
      <c r="J68" s="38"/>
      <c r="K68" s="39"/>
      <c r="L68" s="39"/>
      <c r="M68" s="39"/>
      <c r="N68" s="39"/>
      <c r="O68" s="39"/>
      <c r="P68" s="39"/>
      <c r="Q68" s="39"/>
      <c r="R68" s="39"/>
      <c r="S68" s="40"/>
      <c r="T68" s="51" t="s">
        <v>13</v>
      </c>
      <c r="U68" s="51"/>
      <c r="V68" s="51"/>
      <c r="W68" s="51"/>
      <c r="X68" s="51"/>
      <c r="Y68" s="51"/>
      <c r="Z68" s="51"/>
      <c r="AA68" s="51" t="s">
        <v>14</v>
      </c>
      <c r="AB68" s="51"/>
      <c r="AC68" s="51"/>
      <c r="AD68" s="51"/>
      <c r="AE68" s="51"/>
      <c r="AF68" s="51"/>
      <c r="AG68" s="51"/>
      <c r="AH68" s="51" t="s">
        <v>15</v>
      </c>
      <c r="AI68" s="51"/>
      <c r="AJ68" s="51"/>
      <c r="AK68" s="51"/>
      <c r="AL68" s="51"/>
      <c r="AM68" s="51"/>
      <c r="AN68" s="51"/>
      <c r="AO68" s="51" t="s">
        <v>16</v>
      </c>
      <c r="AP68" s="51"/>
      <c r="AQ68" s="51"/>
      <c r="AR68" s="51"/>
      <c r="AS68" s="51"/>
      <c r="AT68" s="51"/>
      <c r="AU68" s="51"/>
      <c r="AV68" s="38"/>
      <c r="AW68" s="39"/>
      <c r="AX68" s="39"/>
      <c r="AY68" s="39"/>
      <c r="AZ68" s="39"/>
      <c r="BA68" s="39"/>
      <c r="BB68" s="40"/>
    </row>
    <row r="69" spans="2:54" s="2" customFormat="1" x14ac:dyDescent="0.15">
      <c r="E69" s="51">
        <v>29</v>
      </c>
      <c r="F69" s="51"/>
      <c r="G69" s="51"/>
      <c r="H69" s="51"/>
      <c r="I69" s="51"/>
      <c r="J69" s="51" t="s">
        <v>19</v>
      </c>
      <c r="K69" s="51"/>
      <c r="L69" s="51"/>
      <c r="M69" s="51"/>
      <c r="N69" s="51"/>
      <c r="O69" s="51"/>
      <c r="P69" s="51"/>
      <c r="Q69" s="51"/>
      <c r="R69" s="51"/>
      <c r="S69" s="51"/>
      <c r="T69" s="57">
        <v>85927</v>
      </c>
      <c r="U69" s="57"/>
      <c r="V69" s="57"/>
      <c r="W69" s="57"/>
      <c r="X69" s="57"/>
      <c r="Y69" s="57"/>
      <c r="Z69" s="57"/>
      <c r="AA69" s="57">
        <v>0</v>
      </c>
      <c r="AB69" s="57"/>
      <c r="AC69" s="57"/>
      <c r="AD69" s="57"/>
      <c r="AE69" s="57"/>
      <c r="AF69" s="57"/>
      <c r="AG69" s="57"/>
      <c r="AH69" s="57">
        <v>0</v>
      </c>
      <c r="AI69" s="57"/>
      <c r="AJ69" s="57"/>
      <c r="AK69" s="57"/>
      <c r="AL69" s="57"/>
      <c r="AM69" s="57"/>
      <c r="AN69" s="57"/>
      <c r="AO69" s="57">
        <v>18480</v>
      </c>
      <c r="AP69" s="57"/>
      <c r="AQ69" s="57"/>
      <c r="AR69" s="57"/>
      <c r="AS69" s="57"/>
      <c r="AT69" s="57"/>
      <c r="AU69" s="57"/>
      <c r="AV69" s="57">
        <f t="shared" ref="AV69:AV76" si="3">SUM(T69:AU69)</f>
        <v>104407</v>
      </c>
      <c r="AW69" s="57"/>
      <c r="AX69" s="57"/>
      <c r="AY69" s="57"/>
      <c r="AZ69" s="57"/>
      <c r="BA69" s="57"/>
      <c r="BB69" s="57"/>
    </row>
    <row r="70" spans="2:54" s="2" customFormat="1" x14ac:dyDescent="0.15">
      <c r="E70" s="51"/>
      <c r="F70" s="51"/>
      <c r="G70" s="51"/>
      <c r="H70" s="51"/>
      <c r="I70" s="51"/>
      <c r="J70" s="51" t="s">
        <v>20</v>
      </c>
      <c r="K70" s="51"/>
      <c r="L70" s="51"/>
      <c r="M70" s="51"/>
      <c r="N70" s="51"/>
      <c r="O70" s="51"/>
      <c r="P70" s="51"/>
      <c r="Q70" s="51"/>
      <c r="R70" s="51"/>
      <c r="S70" s="51"/>
      <c r="T70" s="57">
        <v>73139</v>
      </c>
      <c r="U70" s="57"/>
      <c r="V70" s="57"/>
      <c r="W70" s="57"/>
      <c r="X70" s="57"/>
      <c r="Y70" s="57"/>
      <c r="Z70" s="57"/>
      <c r="AA70" s="57">
        <v>0</v>
      </c>
      <c r="AB70" s="57"/>
      <c r="AC70" s="57"/>
      <c r="AD70" s="57"/>
      <c r="AE70" s="57"/>
      <c r="AF70" s="57"/>
      <c r="AG70" s="57"/>
      <c r="AH70" s="57">
        <v>0</v>
      </c>
      <c r="AI70" s="57"/>
      <c r="AJ70" s="57"/>
      <c r="AK70" s="57"/>
      <c r="AL70" s="57"/>
      <c r="AM70" s="57"/>
      <c r="AN70" s="57"/>
      <c r="AO70" s="57">
        <v>17793</v>
      </c>
      <c r="AP70" s="57"/>
      <c r="AQ70" s="57"/>
      <c r="AR70" s="57"/>
      <c r="AS70" s="57"/>
      <c r="AT70" s="57"/>
      <c r="AU70" s="57"/>
      <c r="AV70" s="57">
        <f t="shared" si="3"/>
        <v>90932</v>
      </c>
      <c r="AW70" s="57"/>
      <c r="AX70" s="57"/>
      <c r="AY70" s="57"/>
      <c r="AZ70" s="57"/>
      <c r="BA70" s="57"/>
      <c r="BB70" s="57"/>
    </row>
    <row r="71" spans="2:54" s="2" customFormat="1" x14ac:dyDescent="0.15">
      <c r="E71" s="51">
        <v>30</v>
      </c>
      <c r="F71" s="51"/>
      <c r="G71" s="51"/>
      <c r="H71" s="51"/>
      <c r="I71" s="51"/>
      <c r="J71" s="51" t="s">
        <v>19</v>
      </c>
      <c r="K71" s="51"/>
      <c r="L71" s="51"/>
      <c r="M71" s="51"/>
      <c r="N71" s="51"/>
      <c r="O71" s="51"/>
      <c r="P71" s="51"/>
      <c r="Q71" s="51"/>
      <c r="R71" s="51"/>
      <c r="S71" s="51"/>
      <c r="T71" s="100">
        <f>55437+20252+30491</f>
        <v>106180</v>
      </c>
      <c r="U71" s="100"/>
      <c r="V71" s="100"/>
      <c r="W71" s="100"/>
      <c r="X71" s="100"/>
      <c r="Y71" s="100"/>
      <c r="Z71" s="100"/>
      <c r="AA71" s="100">
        <v>0</v>
      </c>
      <c r="AB71" s="100"/>
      <c r="AC71" s="100"/>
      <c r="AD71" s="100"/>
      <c r="AE71" s="100"/>
      <c r="AF71" s="100"/>
      <c r="AG71" s="100"/>
      <c r="AH71" s="100">
        <v>0</v>
      </c>
      <c r="AI71" s="100"/>
      <c r="AJ71" s="100"/>
      <c r="AK71" s="100"/>
      <c r="AL71" s="100"/>
      <c r="AM71" s="100"/>
      <c r="AN71" s="100"/>
      <c r="AO71" s="100">
        <f>18207+6751</f>
        <v>24958</v>
      </c>
      <c r="AP71" s="100"/>
      <c r="AQ71" s="100"/>
      <c r="AR71" s="100"/>
      <c r="AS71" s="100"/>
      <c r="AT71" s="100"/>
      <c r="AU71" s="100"/>
      <c r="AV71" s="57">
        <f t="shared" si="3"/>
        <v>131138</v>
      </c>
      <c r="AW71" s="57"/>
      <c r="AX71" s="57"/>
      <c r="AY71" s="57"/>
      <c r="AZ71" s="57"/>
      <c r="BA71" s="57"/>
      <c r="BB71" s="57"/>
    </row>
    <row r="72" spans="2:54" s="2" customFormat="1" x14ac:dyDescent="0.15">
      <c r="E72" s="51"/>
      <c r="F72" s="51"/>
      <c r="G72" s="51"/>
      <c r="H72" s="51"/>
      <c r="I72" s="51"/>
      <c r="J72" s="51" t="s">
        <v>20</v>
      </c>
      <c r="K72" s="51"/>
      <c r="L72" s="51"/>
      <c r="M72" s="51"/>
      <c r="N72" s="51"/>
      <c r="O72" s="51"/>
      <c r="P72" s="51"/>
      <c r="Q72" s="51"/>
      <c r="R72" s="51"/>
      <c r="S72" s="51"/>
      <c r="T72" s="100">
        <f>36657+26953</f>
        <v>63610</v>
      </c>
      <c r="U72" s="100"/>
      <c r="V72" s="100"/>
      <c r="W72" s="100"/>
      <c r="X72" s="100"/>
      <c r="Y72" s="100"/>
      <c r="Z72" s="100"/>
      <c r="AA72" s="100">
        <v>0</v>
      </c>
      <c r="AB72" s="100"/>
      <c r="AC72" s="100"/>
      <c r="AD72" s="100"/>
      <c r="AE72" s="100"/>
      <c r="AF72" s="100"/>
      <c r="AG72" s="100"/>
      <c r="AH72" s="100">
        <v>0</v>
      </c>
      <c r="AI72" s="100"/>
      <c r="AJ72" s="100"/>
      <c r="AK72" s="100"/>
      <c r="AL72" s="100"/>
      <c r="AM72" s="100"/>
      <c r="AN72" s="100"/>
      <c r="AO72" s="100">
        <v>12219</v>
      </c>
      <c r="AP72" s="100"/>
      <c r="AQ72" s="100"/>
      <c r="AR72" s="100"/>
      <c r="AS72" s="100"/>
      <c r="AT72" s="100"/>
      <c r="AU72" s="100"/>
      <c r="AV72" s="57">
        <f t="shared" si="3"/>
        <v>75829</v>
      </c>
      <c r="AW72" s="57"/>
      <c r="AX72" s="57"/>
      <c r="AY72" s="57"/>
      <c r="AZ72" s="57"/>
      <c r="BA72" s="57"/>
      <c r="BB72" s="57"/>
    </row>
    <row r="73" spans="2:54" s="2" customFormat="1" x14ac:dyDescent="0.15">
      <c r="E73" s="51"/>
      <c r="F73" s="51"/>
      <c r="G73" s="51"/>
      <c r="H73" s="51"/>
      <c r="I73" s="51"/>
      <c r="J73" s="51" t="s">
        <v>24</v>
      </c>
      <c r="K73" s="51"/>
      <c r="L73" s="51"/>
      <c r="M73" s="51"/>
      <c r="N73" s="51"/>
      <c r="O73" s="51"/>
      <c r="P73" s="51"/>
      <c r="Q73" s="51"/>
      <c r="R73" s="51"/>
      <c r="S73" s="51"/>
      <c r="T73" s="100">
        <f>15000+20252</f>
        <v>35252</v>
      </c>
      <c r="U73" s="100"/>
      <c r="V73" s="100"/>
      <c r="W73" s="100"/>
      <c r="X73" s="100"/>
      <c r="Y73" s="100"/>
      <c r="Z73" s="100"/>
      <c r="AA73" s="100">
        <v>0</v>
      </c>
      <c r="AB73" s="100"/>
      <c r="AC73" s="100"/>
      <c r="AD73" s="100"/>
      <c r="AE73" s="100"/>
      <c r="AF73" s="100"/>
      <c r="AG73" s="100"/>
      <c r="AH73" s="100">
        <v>0</v>
      </c>
      <c r="AI73" s="100"/>
      <c r="AJ73" s="100"/>
      <c r="AK73" s="100"/>
      <c r="AL73" s="100"/>
      <c r="AM73" s="100"/>
      <c r="AN73" s="100"/>
      <c r="AO73" s="100">
        <f>5000+6751</f>
        <v>11751</v>
      </c>
      <c r="AP73" s="100"/>
      <c r="AQ73" s="100"/>
      <c r="AR73" s="100"/>
      <c r="AS73" s="100"/>
      <c r="AT73" s="100"/>
      <c r="AU73" s="100"/>
      <c r="AV73" s="57">
        <f t="shared" si="3"/>
        <v>47003</v>
      </c>
      <c r="AW73" s="57"/>
      <c r="AX73" s="57"/>
      <c r="AY73" s="57"/>
      <c r="AZ73" s="57"/>
      <c r="BA73" s="57"/>
      <c r="BB73" s="57"/>
    </row>
    <row r="74" spans="2:54" s="2" customFormat="1" x14ac:dyDescent="0.15">
      <c r="E74" s="92" t="s">
        <v>250</v>
      </c>
      <c r="F74" s="51"/>
      <c r="G74" s="51"/>
      <c r="H74" s="51"/>
      <c r="I74" s="51"/>
      <c r="J74" s="51" t="s">
        <v>19</v>
      </c>
      <c r="K74" s="51"/>
      <c r="L74" s="51"/>
      <c r="M74" s="51"/>
      <c r="N74" s="51"/>
      <c r="O74" s="51"/>
      <c r="P74" s="51"/>
      <c r="Q74" s="51"/>
      <c r="R74" s="51"/>
      <c r="S74" s="51"/>
      <c r="T74" s="100">
        <f>44186+29500</f>
        <v>73686</v>
      </c>
      <c r="U74" s="100"/>
      <c r="V74" s="100"/>
      <c r="W74" s="100"/>
      <c r="X74" s="100"/>
      <c r="Y74" s="100"/>
      <c r="Z74" s="100"/>
      <c r="AA74" s="100">
        <v>0</v>
      </c>
      <c r="AB74" s="100"/>
      <c r="AC74" s="100"/>
      <c r="AD74" s="100"/>
      <c r="AE74" s="100"/>
      <c r="AF74" s="100"/>
      <c r="AG74" s="100"/>
      <c r="AH74" s="100">
        <v>0</v>
      </c>
      <c r="AI74" s="100"/>
      <c r="AJ74" s="100"/>
      <c r="AK74" s="100"/>
      <c r="AL74" s="100"/>
      <c r="AM74" s="100"/>
      <c r="AN74" s="100"/>
      <c r="AO74" s="100">
        <f>14729</f>
        <v>14729</v>
      </c>
      <c r="AP74" s="100"/>
      <c r="AQ74" s="100"/>
      <c r="AR74" s="100"/>
      <c r="AS74" s="100"/>
      <c r="AT74" s="100"/>
      <c r="AU74" s="100"/>
      <c r="AV74" s="57">
        <f t="shared" si="3"/>
        <v>88415</v>
      </c>
      <c r="AW74" s="57"/>
      <c r="AX74" s="57"/>
      <c r="AY74" s="57"/>
      <c r="AZ74" s="57"/>
      <c r="BA74" s="57"/>
      <c r="BB74" s="57"/>
    </row>
    <row r="75" spans="2:54" s="2" customFormat="1" x14ac:dyDescent="0.15">
      <c r="E75" s="51"/>
      <c r="F75" s="51"/>
      <c r="G75" s="51"/>
      <c r="H75" s="51"/>
      <c r="I75" s="51"/>
      <c r="J75" s="51" t="s">
        <v>20</v>
      </c>
      <c r="K75" s="51"/>
      <c r="L75" s="51"/>
      <c r="M75" s="51"/>
      <c r="N75" s="51"/>
      <c r="O75" s="51"/>
      <c r="P75" s="51"/>
      <c r="Q75" s="51"/>
      <c r="R75" s="51"/>
      <c r="S75" s="51"/>
      <c r="T75" s="100">
        <f>35580</f>
        <v>35580</v>
      </c>
      <c r="U75" s="100"/>
      <c r="V75" s="100"/>
      <c r="W75" s="100"/>
      <c r="X75" s="100"/>
      <c r="Y75" s="100"/>
      <c r="Z75" s="100"/>
      <c r="AA75" s="100">
        <v>0</v>
      </c>
      <c r="AB75" s="100"/>
      <c r="AC75" s="100"/>
      <c r="AD75" s="100"/>
      <c r="AE75" s="100"/>
      <c r="AF75" s="100"/>
      <c r="AG75" s="100"/>
      <c r="AH75" s="100">
        <v>0</v>
      </c>
      <c r="AI75" s="100"/>
      <c r="AJ75" s="100"/>
      <c r="AK75" s="100"/>
      <c r="AL75" s="100"/>
      <c r="AM75" s="100"/>
      <c r="AN75" s="100"/>
      <c r="AO75" s="100">
        <v>11860</v>
      </c>
      <c r="AP75" s="100"/>
      <c r="AQ75" s="100"/>
      <c r="AR75" s="100"/>
      <c r="AS75" s="100"/>
      <c r="AT75" s="100"/>
      <c r="AU75" s="100"/>
      <c r="AV75" s="57">
        <f t="shared" si="3"/>
        <v>47440</v>
      </c>
      <c r="AW75" s="57"/>
      <c r="AX75" s="57"/>
      <c r="AY75" s="57"/>
      <c r="AZ75" s="57"/>
      <c r="BA75" s="57"/>
      <c r="BB75" s="57"/>
    </row>
    <row r="76" spans="2:54" s="2" customFormat="1" x14ac:dyDescent="0.15">
      <c r="E76" s="51"/>
      <c r="F76" s="51"/>
      <c r="G76" s="51"/>
      <c r="H76" s="51"/>
      <c r="I76" s="51"/>
      <c r="J76" s="51" t="s">
        <v>24</v>
      </c>
      <c r="K76" s="51"/>
      <c r="L76" s="51"/>
      <c r="M76" s="51"/>
      <c r="N76" s="51"/>
      <c r="O76" s="51"/>
      <c r="P76" s="51"/>
      <c r="Q76" s="51"/>
      <c r="R76" s="51"/>
      <c r="S76" s="51"/>
      <c r="T76" s="100">
        <f>8592+29500</f>
        <v>38092</v>
      </c>
      <c r="U76" s="100"/>
      <c r="V76" s="100"/>
      <c r="W76" s="100"/>
      <c r="X76" s="100"/>
      <c r="Y76" s="100"/>
      <c r="Z76" s="100"/>
      <c r="AA76" s="100">
        <v>0</v>
      </c>
      <c r="AB76" s="100"/>
      <c r="AC76" s="100"/>
      <c r="AD76" s="100"/>
      <c r="AE76" s="100"/>
      <c r="AF76" s="100"/>
      <c r="AG76" s="100"/>
      <c r="AH76" s="100">
        <v>0</v>
      </c>
      <c r="AI76" s="100"/>
      <c r="AJ76" s="100"/>
      <c r="AK76" s="100"/>
      <c r="AL76" s="100"/>
      <c r="AM76" s="100"/>
      <c r="AN76" s="100"/>
      <c r="AO76" s="100">
        <v>2864</v>
      </c>
      <c r="AP76" s="100"/>
      <c r="AQ76" s="100"/>
      <c r="AR76" s="100"/>
      <c r="AS76" s="100"/>
      <c r="AT76" s="100"/>
      <c r="AU76" s="100"/>
      <c r="AV76" s="57">
        <f t="shared" si="3"/>
        <v>40956</v>
      </c>
      <c r="AW76" s="57"/>
      <c r="AX76" s="57"/>
      <c r="AY76" s="57"/>
      <c r="AZ76" s="57"/>
      <c r="BA76" s="57"/>
      <c r="BB76" s="57"/>
    </row>
    <row r="77" spans="2:54" x14ac:dyDescent="0.15">
      <c r="E77" s="36"/>
      <c r="F77" s="36"/>
      <c r="G77" s="55" t="s">
        <v>262</v>
      </c>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row>
    <row r="80" spans="2:54" s="2" customFormat="1" x14ac:dyDescent="0.15">
      <c r="B80" s="49" t="s">
        <v>234</v>
      </c>
      <c r="C80" s="50"/>
      <c r="D80" s="50" t="s">
        <v>263</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row>
    <row r="81" spans="2:54" s="2" customFormat="1" x14ac:dyDescent="0.15">
      <c r="B81" s="28"/>
      <c r="C81" s="29"/>
      <c r="D81" s="29"/>
      <c r="E81" s="29"/>
      <c r="F81" s="29"/>
      <c r="G81" s="29" t="s">
        <v>264</v>
      </c>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row>
    <row r="82" spans="2:54" s="2" customFormat="1" x14ac:dyDescent="0.15">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row>
    <row r="83" spans="2:54" s="2" customFormat="1" x14ac:dyDescent="0.15">
      <c r="D83" s="49" t="s">
        <v>11</v>
      </c>
      <c r="E83" s="49"/>
      <c r="F83" s="49"/>
      <c r="G83" s="49"/>
      <c r="H83" s="50" t="s">
        <v>80</v>
      </c>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row>
    <row r="84" spans="2:54" s="2" customFormat="1" x14ac:dyDescent="0.15">
      <c r="H84" s="33" t="s">
        <v>265</v>
      </c>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row>
    <row r="85" spans="2:54" s="2" customFormat="1" x14ac:dyDescent="0.15">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row>
    <row r="86" spans="2:54" s="2" customFormat="1" x14ac:dyDescent="0.15">
      <c r="AV86" s="34" t="s">
        <v>21</v>
      </c>
      <c r="AW86" s="34"/>
      <c r="AX86" s="34"/>
      <c r="AY86" s="34"/>
      <c r="AZ86" s="34"/>
      <c r="BA86" s="34"/>
      <c r="BB86" s="34"/>
    </row>
    <row r="87" spans="2:54" s="2" customFormat="1" x14ac:dyDescent="0.15">
      <c r="E87" s="35" t="s">
        <v>12</v>
      </c>
      <c r="F87" s="36"/>
      <c r="G87" s="36"/>
      <c r="H87" s="36"/>
      <c r="I87" s="37"/>
      <c r="J87" s="35"/>
      <c r="K87" s="36"/>
      <c r="L87" s="36"/>
      <c r="M87" s="36"/>
      <c r="N87" s="36"/>
      <c r="O87" s="36"/>
      <c r="P87" s="36"/>
      <c r="Q87" s="36"/>
      <c r="R87" s="36"/>
      <c r="S87" s="37"/>
      <c r="T87" s="41" t="s">
        <v>18</v>
      </c>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3"/>
      <c r="AV87" s="35" t="s">
        <v>17</v>
      </c>
      <c r="AW87" s="36"/>
      <c r="AX87" s="36"/>
      <c r="AY87" s="36"/>
      <c r="AZ87" s="36"/>
      <c r="BA87" s="36"/>
      <c r="BB87" s="37"/>
    </row>
    <row r="88" spans="2:54" s="2" customFormat="1" x14ac:dyDescent="0.15">
      <c r="E88" s="38"/>
      <c r="F88" s="39"/>
      <c r="G88" s="39"/>
      <c r="H88" s="39"/>
      <c r="I88" s="40"/>
      <c r="J88" s="38"/>
      <c r="K88" s="39"/>
      <c r="L88" s="39"/>
      <c r="M88" s="39"/>
      <c r="N88" s="39"/>
      <c r="O88" s="39"/>
      <c r="P88" s="39"/>
      <c r="Q88" s="39"/>
      <c r="R88" s="39"/>
      <c r="S88" s="40"/>
      <c r="T88" s="51" t="s">
        <v>13</v>
      </c>
      <c r="U88" s="51"/>
      <c r="V88" s="51"/>
      <c r="W88" s="51"/>
      <c r="X88" s="51"/>
      <c r="Y88" s="51"/>
      <c r="Z88" s="51"/>
      <c r="AA88" s="51" t="s">
        <v>14</v>
      </c>
      <c r="AB88" s="51"/>
      <c r="AC88" s="51"/>
      <c r="AD88" s="51"/>
      <c r="AE88" s="51"/>
      <c r="AF88" s="51"/>
      <c r="AG88" s="51"/>
      <c r="AH88" s="51" t="s">
        <v>15</v>
      </c>
      <c r="AI88" s="51"/>
      <c r="AJ88" s="51"/>
      <c r="AK88" s="51"/>
      <c r="AL88" s="51"/>
      <c r="AM88" s="51"/>
      <c r="AN88" s="51"/>
      <c r="AO88" s="51" t="s">
        <v>16</v>
      </c>
      <c r="AP88" s="51"/>
      <c r="AQ88" s="51"/>
      <c r="AR88" s="51"/>
      <c r="AS88" s="51"/>
      <c r="AT88" s="51"/>
      <c r="AU88" s="51"/>
      <c r="AV88" s="38"/>
      <c r="AW88" s="39"/>
      <c r="AX88" s="39"/>
      <c r="AY88" s="39"/>
      <c r="AZ88" s="39"/>
      <c r="BA88" s="39"/>
      <c r="BB88" s="40"/>
    </row>
    <row r="89" spans="2:54" s="2" customFormat="1" x14ac:dyDescent="0.15">
      <c r="E89" s="117">
        <v>29</v>
      </c>
      <c r="F89" s="118"/>
      <c r="G89" s="118"/>
      <c r="H89" s="118"/>
      <c r="I89" s="119"/>
      <c r="J89" s="94" t="s">
        <v>19</v>
      </c>
      <c r="K89" s="95"/>
      <c r="L89" s="95"/>
      <c r="M89" s="95"/>
      <c r="N89" s="95"/>
      <c r="O89" s="95"/>
      <c r="P89" s="95"/>
      <c r="Q89" s="95"/>
      <c r="R89" s="95"/>
      <c r="S89" s="96"/>
      <c r="T89" s="62">
        <v>0</v>
      </c>
      <c r="U89" s="63"/>
      <c r="V89" s="63"/>
      <c r="W89" s="63"/>
      <c r="X89" s="63"/>
      <c r="Y89" s="63"/>
      <c r="Z89" s="64"/>
      <c r="AA89" s="62">
        <v>0</v>
      </c>
      <c r="AB89" s="63"/>
      <c r="AC89" s="63"/>
      <c r="AD89" s="63"/>
      <c r="AE89" s="63"/>
      <c r="AF89" s="63"/>
      <c r="AG89" s="64"/>
      <c r="AH89" s="62">
        <v>0</v>
      </c>
      <c r="AI89" s="63"/>
      <c r="AJ89" s="63"/>
      <c r="AK89" s="63"/>
      <c r="AL89" s="63"/>
      <c r="AM89" s="63"/>
      <c r="AN89" s="64"/>
      <c r="AO89" s="62">
        <v>498300</v>
      </c>
      <c r="AP89" s="63"/>
      <c r="AQ89" s="63"/>
      <c r="AR89" s="63"/>
      <c r="AS89" s="63"/>
      <c r="AT89" s="63"/>
      <c r="AU89" s="64"/>
      <c r="AV89" s="62">
        <f t="shared" ref="AV89:AV97" si="4">SUM(T89:AU89)</f>
        <v>498300</v>
      </c>
      <c r="AW89" s="63"/>
      <c r="AX89" s="63"/>
      <c r="AY89" s="63"/>
      <c r="AZ89" s="63"/>
      <c r="BA89" s="63"/>
      <c r="BB89" s="64"/>
    </row>
    <row r="90" spans="2:54" s="2" customFormat="1" x14ac:dyDescent="0.15">
      <c r="E90" s="120"/>
      <c r="F90" s="110"/>
      <c r="G90" s="110"/>
      <c r="H90" s="110"/>
      <c r="I90" s="121"/>
      <c r="J90" s="94" t="s">
        <v>20</v>
      </c>
      <c r="K90" s="95"/>
      <c r="L90" s="95"/>
      <c r="M90" s="95"/>
      <c r="N90" s="95"/>
      <c r="O90" s="95"/>
      <c r="P90" s="95"/>
      <c r="Q90" s="95"/>
      <c r="R90" s="95"/>
      <c r="S90" s="96"/>
      <c r="T90" s="62">
        <v>0</v>
      </c>
      <c r="U90" s="63"/>
      <c r="V90" s="63"/>
      <c r="W90" s="63"/>
      <c r="X90" s="63"/>
      <c r="Y90" s="63"/>
      <c r="Z90" s="64"/>
      <c r="AA90" s="62">
        <v>0</v>
      </c>
      <c r="AB90" s="63"/>
      <c r="AC90" s="63"/>
      <c r="AD90" s="63"/>
      <c r="AE90" s="63"/>
      <c r="AF90" s="63"/>
      <c r="AG90" s="64"/>
      <c r="AH90" s="62">
        <v>0</v>
      </c>
      <c r="AI90" s="63"/>
      <c r="AJ90" s="63"/>
      <c r="AK90" s="63"/>
      <c r="AL90" s="63"/>
      <c r="AM90" s="63"/>
      <c r="AN90" s="64"/>
      <c r="AO90" s="62">
        <v>397719</v>
      </c>
      <c r="AP90" s="63"/>
      <c r="AQ90" s="63"/>
      <c r="AR90" s="63"/>
      <c r="AS90" s="63"/>
      <c r="AT90" s="63"/>
      <c r="AU90" s="64"/>
      <c r="AV90" s="62">
        <f t="shared" si="4"/>
        <v>397719</v>
      </c>
      <c r="AW90" s="63"/>
      <c r="AX90" s="63"/>
      <c r="AY90" s="63"/>
      <c r="AZ90" s="63"/>
      <c r="BA90" s="63"/>
      <c r="BB90" s="64"/>
    </row>
    <row r="91" spans="2:54" s="2" customFormat="1" x14ac:dyDescent="0.15">
      <c r="E91" s="122"/>
      <c r="F91" s="123"/>
      <c r="G91" s="123"/>
      <c r="H91" s="123"/>
      <c r="I91" s="124"/>
      <c r="J91" s="94" t="s">
        <v>24</v>
      </c>
      <c r="K91" s="95"/>
      <c r="L91" s="95"/>
      <c r="M91" s="95"/>
      <c r="N91" s="95"/>
      <c r="O91" s="95"/>
      <c r="P91" s="95"/>
      <c r="Q91" s="95"/>
      <c r="R91" s="95"/>
      <c r="S91" s="96"/>
      <c r="T91" s="62">
        <v>0</v>
      </c>
      <c r="U91" s="63"/>
      <c r="V91" s="63"/>
      <c r="W91" s="63"/>
      <c r="X91" s="63"/>
      <c r="Y91" s="63"/>
      <c r="Z91" s="64"/>
      <c r="AA91" s="62">
        <v>0</v>
      </c>
      <c r="AB91" s="63"/>
      <c r="AC91" s="63"/>
      <c r="AD91" s="63"/>
      <c r="AE91" s="63"/>
      <c r="AF91" s="63"/>
      <c r="AG91" s="64"/>
      <c r="AH91" s="62">
        <v>0</v>
      </c>
      <c r="AI91" s="63"/>
      <c r="AJ91" s="63"/>
      <c r="AK91" s="63"/>
      <c r="AL91" s="63"/>
      <c r="AM91" s="63"/>
      <c r="AN91" s="64"/>
      <c r="AO91" s="62">
        <v>49697</v>
      </c>
      <c r="AP91" s="63"/>
      <c r="AQ91" s="63"/>
      <c r="AR91" s="63"/>
      <c r="AS91" s="63"/>
      <c r="AT91" s="63"/>
      <c r="AU91" s="64"/>
      <c r="AV91" s="62">
        <f t="shared" si="4"/>
        <v>49697</v>
      </c>
      <c r="AW91" s="63"/>
      <c r="AX91" s="63"/>
      <c r="AY91" s="63"/>
      <c r="AZ91" s="63"/>
      <c r="BA91" s="63"/>
      <c r="BB91" s="64"/>
    </row>
    <row r="92" spans="2:54" s="2" customFormat="1" x14ac:dyDescent="0.15">
      <c r="E92" s="117">
        <v>30</v>
      </c>
      <c r="F92" s="118"/>
      <c r="G92" s="118"/>
      <c r="H92" s="118"/>
      <c r="I92" s="119"/>
      <c r="J92" s="94" t="s">
        <v>19</v>
      </c>
      <c r="K92" s="95"/>
      <c r="L92" s="95"/>
      <c r="M92" s="95"/>
      <c r="N92" s="95"/>
      <c r="O92" s="95"/>
      <c r="P92" s="95"/>
      <c r="Q92" s="95"/>
      <c r="R92" s="95"/>
      <c r="S92" s="96"/>
      <c r="T92" s="62">
        <v>0</v>
      </c>
      <c r="U92" s="63"/>
      <c r="V92" s="63"/>
      <c r="W92" s="63"/>
      <c r="X92" s="63"/>
      <c r="Y92" s="63"/>
      <c r="Z92" s="64"/>
      <c r="AA92" s="62">
        <v>0</v>
      </c>
      <c r="AB92" s="63"/>
      <c r="AC92" s="63"/>
      <c r="AD92" s="63"/>
      <c r="AE92" s="63"/>
      <c r="AF92" s="63"/>
      <c r="AG92" s="64"/>
      <c r="AH92" s="62">
        <v>0</v>
      </c>
      <c r="AI92" s="63"/>
      <c r="AJ92" s="63"/>
      <c r="AK92" s="63"/>
      <c r="AL92" s="63"/>
      <c r="AM92" s="63"/>
      <c r="AN92" s="64"/>
      <c r="AO92" s="62">
        <v>555080</v>
      </c>
      <c r="AP92" s="63"/>
      <c r="AQ92" s="63"/>
      <c r="AR92" s="63"/>
      <c r="AS92" s="63"/>
      <c r="AT92" s="63"/>
      <c r="AU92" s="64"/>
      <c r="AV92" s="62">
        <f t="shared" si="4"/>
        <v>555080</v>
      </c>
      <c r="AW92" s="63"/>
      <c r="AX92" s="63"/>
      <c r="AY92" s="63"/>
      <c r="AZ92" s="63"/>
      <c r="BA92" s="63"/>
      <c r="BB92" s="64"/>
    </row>
    <row r="93" spans="2:54" s="2" customFormat="1" x14ac:dyDescent="0.15">
      <c r="E93" s="120"/>
      <c r="F93" s="110"/>
      <c r="G93" s="110"/>
      <c r="H93" s="110"/>
      <c r="I93" s="121"/>
      <c r="J93" s="94" t="s">
        <v>20</v>
      </c>
      <c r="K93" s="95"/>
      <c r="L93" s="95"/>
      <c r="M93" s="95"/>
      <c r="N93" s="95"/>
      <c r="O93" s="95"/>
      <c r="P93" s="95"/>
      <c r="Q93" s="95"/>
      <c r="R93" s="95"/>
      <c r="S93" s="96"/>
      <c r="T93" s="62">
        <v>0</v>
      </c>
      <c r="U93" s="63"/>
      <c r="V93" s="63"/>
      <c r="W93" s="63"/>
      <c r="X93" s="63"/>
      <c r="Y93" s="63"/>
      <c r="Z93" s="64"/>
      <c r="AA93" s="62">
        <v>0</v>
      </c>
      <c r="AB93" s="63"/>
      <c r="AC93" s="63"/>
      <c r="AD93" s="63"/>
      <c r="AE93" s="63"/>
      <c r="AF93" s="63"/>
      <c r="AG93" s="64"/>
      <c r="AH93" s="62">
        <v>0</v>
      </c>
      <c r="AI93" s="63"/>
      <c r="AJ93" s="63"/>
      <c r="AK93" s="63"/>
      <c r="AL93" s="63"/>
      <c r="AM93" s="63"/>
      <c r="AN93" s="64"/>
      <c r="AO93" s="62">
        <v>327404</v>
      </c>
      <c r="AP93" s="63"/>
      <c r="AQ93" s="63"/>
      <c r="AR93" s="63"/>
      <c r="AS93" s="63"/>
      <c r="AT93" s="63"/>
      <c r="AU93" s="64"/>
      <c r="AV93" s="62">
        <f t="shared" si="4"/>
        <v>327404</v>
      </c>
      <c r="AW93" s="63"/>
      <c r="AX93" s="63"/>
      <c r="AY93" s="63"/>
      <c r="AZ93" s="63"/>
      <c r="BA93" s="63"/>
      <c r="BB93" s="64"/>
    </row>
    <row r="94" spans="2:54" s="2" customFormat="1" x14ac:dyDescent="0.15">
      <c r="E94" s="122"/>
      <c r="F94" s="123"/>
      <c r="G94" s="123"/>
      <c r="H94" s="123"/>
      <c r="I94" s="124"/>
      <c r="J94" s="94" t="s">
        <v>24</v>
      </c>
      <c r="K94" s="95"/>
      <c r="L94" s="95"/>
      <c r="M94" s="95"/>
      <c r="N94" s="95"/>
      <c r="O94" s="95"/>
      <c r="P94" s="95"/>
      <c r="Q94" s="95"/>
      <c r="R94" s="95"/>
      <c r="S94" s="96"/>
      <c r="T94" s="62">
        <v>0</v>
      </c>
      <c r="U94" s="63"/>
      <c r="V94" s="63"/>
      <c r="W94" s="63"/>
      <c r="X94" s="63"/>
      <c r="Y94" s="63"/>
      <c r="Z94" s="64"/>
      <c r="AA94" s="62">
        <v>0</v>
      </c>
      <c r="AB94" s="63"/>
      <c r="AC94" s="63"/>
      <c r="AD94" s="63"/>
      <c r="AE94" s="63"/>
      <c r="AF94" s="63"/>
      <c r="AG94" s="64"/>
      <c r="AH94" s="62">
        <v>0</v>
      </c>
      <c r="AI94" s="63"/>
      <c r="AJ94" s="63"/>
      <c r="AK94" s="63"/>
      <c r="AL94" s="63"/>
      <c r="AM94" s="63"/>
      <c r="AN94" s="64"/>
      <c r="AO94" s="62">
        <v>181924</v>
      </c>
      <c r="AP94" s="63"/>
      <c r="AQ94" s="63"/>
      <c r="AR94" s="63"/>
      <c r="AS94" s="63"/>
      <c r="AT94" s="63"/>
      <c r="AU94" s="64"/>
      <c r="AV94" s="62">
        <f t="shared" si="4"/>
        <v>181924</v>
      </c>
      <c r="AW94" s="63"/>
      <c r="AX94" s="63"/>
      <c r="AY94" s="63"/>
      <c r="AZ94" s="63"/>
      <c r="BA94" s="63"/>
      <c r="BB94" s="64"/>
    </row>
    <row r="95" spans="2:54" s="2" customFormat="1" x14ac:dyDescent="0.15">
      <c r="E95" s="125" t="s">
        <v>250</v>
      </c>
      <c r="F95" s="118"/>
      <c r="G95" s="118"/>
      <c r="H95" s="118"/>
      <c r="I95" s="119"/>
      <c r="J95" s="94" t="s">
        <v>19</v>
      </c>
      <c r="K95" s="95"/>
      <c r="L95" s="95"/>
      <c r="M95" s="95"/>
      <c r="N95" s="95"/>
      <c r="O95" s="95"/>
      <c r="P95" s="95"/>
      <c r="Q95" s="95"/>
      <c r="R95" s="95"/>
      <c r="S95" s="96"/>
      <c r="T95" s="62">
        <v>0</v>
      </c>
      <c r="U95" s="63"/>
      <c r="V95" s="63"/>
      <c r="W95" s="63"/>
      <c r="X95" s="63"/>
      <c r="Y95" s="63"/>
      <c r="Z95" s="64"/>
      <c r="AA95" s="62">
        <v>0</v>
      </c>
      <c r="AB95" s="63"/>
      <c r="AC95" s="63"/>
      <c r="AD95" s="63"/>
      <c r="AE95" s="63"/>
      <c r="AF95" s="63"/>
      <c r="AG95" s="64"/>
      <c r="AH95" s="62">
        <v>0</v>
      </c>
      <c r="AI95" s="63"/>
      <c r="AJ95" s="63"/>
      <c r="AK95" s="63"/>
      <c r="AL95" s="63"/>
      <c r="AM95" s="63"/>
      <c r="AN95" s="64"/>
      <c r="AO95" s="62">
        <v>689265</v>
      </c>
      <c r="AP95" s="63"/>
      <c r="AQ95" s="63"/>
      <c r="AR95" s="63"/>
      <c r="AS95" s="63"/>
      <c r="AT95" s="63"/>
      <c r="AU95" s="64"/>
      <c r="AV95" s="62">
        <f t="shared" si="4"/>
        <v>689265</v>
      </c>
      <c r="AW95" s="63"/>
      <c r="AX95" s="63"/>
      <c r="AY95" s="63"/>
      <c r="AZ95" s="63"/>
      <c r="BA95" s="63"/>
      <c r="BB95" s="64"/>
    </row>
    <row r="96" spans="2:54" s="2" customFormat="1" x14ac:dyDescent="0.15">
      <c r="E96" s="120"/>
      <c r="F96" s="110"/>
      <c r="G96" s="110"/>
      <c r="H96" s="110"/>
      <c r="I96" s="121"/>
      <c r="J96" s="94" t="s">
        <v>20</v>
      </c>
      <c r="K96" s="95"/>
      <c r="L96" s="95"/>
      <c r="M96" s="95"/>
      <c r="N96" s="95"/>
      <c r="O96" s="95"/>
      <c r="P96" s="95"/>
      <c r="Q96" s="95"/>
      <c r="R96" s="95"/>
      <c r="S96" s="96"/>
      <c r="T96" s="62">
        <v>0</v>
      </c>
      <c r="U96" s="63"/>
      <c r="V96" s="63"/>
      <c r="W96" s="63"/>
      <c r="X96" s="63"/>
      <c r="Y96" s="63"/>
      <c r="Z96" s="64"/>
      <c r="AA96" s="62">
        <v>0</v>
      </c>
      <c r="AB96" s="63"/>
      <c r="AC96" s="63"/>
      <c r="AD96" s="63"/>
      <c r="AE96" s="63"/>
      <c r="AF96" s="63"/>
      <c r="AG96" s="64"/>
      <c r="AH96" s="62">
        <v>0</v>
      </c>
      <c r="AI96" s="63"/>
      <c r="AJ96" s="63"/>
      <c r="AK96" s="63"/>
      <c r="AL96" s="63"/>
      <c r="AM96" s="63"/>
      <c r="AN96" s="64"/>
      <c r="AO96" s="62">
        <v>484544</v>
      </c>
      <c r="AP96" s="63"/>
      <c r="AQ96" s="63"/>
      <c r="AR96" s="63"/>
      <c r="AS96" s="63"/>
      <c r="AT96" s="63"/>
      <c r="AU96" s="64"/>
      <c r="AV96" s="62">
        <f t="shared" si="4"/>
        <v>484544</v>
      </c>
      <c r="AW96" s="63"/>
      <c r="AX96" s="63"/>
      <c r="AY96" s="63"/>
      <c r="AZ96" s="63"/>
      <c r="BA96" s="63"/>
      <c r="BB96" s="64"/>
    </row>
    <row r="97" spans="4:54" s="2" customFormat="1" x14ac:dyDescent="0.15">
      <c r="E97" s="122"/>
      <c r="F97" s="123"/>
      <c r="G97" s="123"/>
      <c r="H97" s="123"/>
      <c r="I97" s="124"/>
      <c r="J97" s="94" t="s">
        <v>24</v>
      </c>
      <c r="K97" s="95"/>
      <c r="L97" s="95"/>
      <c r="M97" s="95"/>
      <c r="N97" s="95"/>
      <c r="O97" s="95"/>
      <c r="P97" s="95"/>
      <c r="Q97" s="95"/>
      <c r="R97" s="95"/>
      <c r="S97" s="96"/>
      <c r="T97" s="62">
        <v>0</v>
      </c>
      <c r="U97" s="63"/>
      <c r="V97" s="63"/>
      <c r="W97" s="63"/>
      <c r="X97" s="63"/>
      <c r="Y97" s="63"/>
      <c r="Z97" s="64"/>
      <c r="AA97" s="62">
        <v>0</v>
      </c>
      <c r="AB97" s="63"/>
      <c r="AC97" s="63"/>
      <c r="AD97" s="63"/>
      <c r="AE97" s="63"/>
      <c r="AF97" s="63"/>
      <c r="AG97" s="64"/>
      <c r="AH97" s="62">
        <v>0</v>
      </c>
      <c r="AI97" s="63"/>
      <c r="AJ97" s="63"/>
      <c r="AK97" s="63"/>
      <c r="AL97" s="63"/>
      <c r="AM97" s="63"/>
      <c r="AN97" s="64"/>
      <c r="AO97" s="62">
        <v>178774</v>
      </c>
      <c r="AP97" s="63"/>
      <c r="AQ97" s="63"/>
      <c r="AR97" s="63"/>
      <c r="AS97" s="63"/>
      <c r="AT97" s="63"/>
      <c r="AU97" s="64"/>
      <c r="AV97" s="62">
        <f t="shared" si="4"/>
        <v>178774</v>
      </c>
      <c r="AW97" s="63"/>
      <c r="AX97" s="63"/>
      <c r="AY97" s="63"/>
      <c r="AZ97" s="63"/>
      <c r="BA97" s="63"/>
      <c r="BB97" s="64"/>
    </row>
    <row r="98" spans="4:54" s="2" customFormat="1" x14ac:dyDescent="0.15"/>
    <row r="99" spans="4:54" s="2" customFormat="1" x14ac:dyDescent="0.15">
      <c r="D99" s="49" t="s">
        <v>266</v>
      </c>
      <c r="E99" s="49"/>
      <c r="F99" s="49"/>
      <c r="G99" s="49"/>
      <c r="H99" s="50" t="s">
        <v>267</v>
      </c>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row>
    <row r="100" spans="4:54" s="2" customFormat="1" ht="13.5" customHeight="1" x14ac:dyDescent="0.15">
      <c r="H100" s="33" t="s">
        <v>245</v>
      </c>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row>
    <row r="101" spans="4:54" s="2" customFormat="1" x14ac:dyDescent="0.15">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row>
    <row r="102" spans="4:54" s="2" customFormat="1" x14ac:dyDescent="0.15">
      <c r="AV102" s="34" t="s">
        <v>21</v>
      </c>
      <c r="AW102" s="34"/>
      <c r="AX102" s="34"/>
      <c r="AY102" s="34"/>
      <c r="AZ102" s="34"/>
      <c r="BA102" s="34"/>
      <c r="BB102" s="34"/>
    </row>
    <row r="103" spans="4:54" s="2" customFormat="1" x14ac:dyDescent="0.15">
      <c r="E103" s="35" t="s">
        <v>12</v>
      </c>
      <c r="F103" s="36"/>
      <c r="G103" s="36"/>
      <c r="H103" s="36"/>
      <c r="I103" s="37"/>
      <c r="J103" s="35"/>
      <c r="K103" s="36"/>
      <c r="L103" s="36"/>
      <c r="M103" s="36"/>
      <c r="N103" s="36"/>
      <c r="O103" s="36"/>
      <c r="P103" s="36"/>
      <c r="Q103" s="36"/>
      <c r="R103" s="36"/>
      <c r="S103" s="37"/>
      <c r="T103" s="41" t="s">
        <v>18</v>
      </c>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3"/>
      <c r="AV103" s="35" t="s">
        <v>17</v>
      </c>
      <c r="AW103" s="36"/>
      <c r="AX103" s="36"/>
      <c r="AY103" s="36"/>
      <c r="AZ103" s="36"/>
      <c r="BA103" s="36"/>
      <c r="BB103" s="37"/>
    </row>
    <row r="104" spans="4:54" s="2" customFormat="1" x14ac:dyDescent="0.15">
      <c r="E104" s="38"/>
      <c r="F104" s="39"/>
      <c r="G104" s="39"/>
      <c r="H104" s="39"/>
      <c r="I104" s="40"/>
      <c r="J104" s="38"/>
      <c r="K104" s="39"/>
      <c r="L104" s="39"/>
      <c r="M104" s="39"/>
      <c r="N104" s="39"/>
      <c r="O104" s="39"/>
      <c r="P104" s="39"/>
      <c r="Q104" s="39"/>
      <c r="R104" s="39"/>
      <c r="S104" s="40"/>
      <c r="T104" s="51" t="s">
        <v>13</v>
      </c>
      <c r="U104" s="51"/>
      <c r="V104" s="51"/>
      <c r="W104" s="51"/>
      <c r="X104" s="51"/>
      <c r="Y104" s="51"/>
      <c r="Z104" s="51"/>
      <c r="AA104" s="51" t="s">
        <v>14</v>
      </c>
      <c r="AB104" s="51"/>
      <c r="AC104" s="51"/>
      <c r="AD104" s="51"/>
      <c r="AE104" s="51"/>
      <c r="AF104" s="51"/>
      <c r="AG104" s="51"/>
      <c r="AH104" s="51" t="s">
        <v>15</v>
      </c>
      <c r="AI104" s="51"/>
      <c r="AJ104" s="51"/>
      <c r="AK104" s="51"/>
      <c r="AL104" s="51"/>
      <c r="AM104" s="51"/>
      <c r="AN104" s="51"/>
      <c r="AO104" s="51" t="s">
        <v>16</v>
      </c>
      <c r="AP104" s="51"/>
      <c r="AQ104" s="51"/>
      <c r="AR104" s="51"/>
      <c r="AS104" s="51"/>
      <c r="AT104" s="51"/>
      <c r="AU104" s="51"/>
      <c r="AV104" s="38"/>
      <c r="AW104" s="39"/>
      <c r="AX104" s="39"/>
      <c r="AY104" s="39"/>
      <c r="AZ104" s="39"/>
      <c r="BA104" s="39"/>
      <c r="BB104" s="40"/>
    </row>
    <row r="105" spans="4:54" s="2" customFormat="1" x14ac:dyDescent="0.15">
      <c r="E105" s="117">
        <v>29</v>
      </c>
      <c r="F105" s="118"/>
      <c r="G105" s="118"/>
      <c r="H105" s="118"/>
      <c r="I105" s="119"/>
      <c r="J105" s="94" t="s">
        <v>19</v>
      </c>
      <c r="K105" s="95"/>
      <c r="L105" s="95"/>
      <c r="M105" s="95"/>
      <c r="N105" s="95"/>
      <c r="O105" s="95"/>
      <c r="P105" s="95"/>
      <c r="Q105" s="95"/>
      <c r="R105" s="95"/>
      <c r="S105" s="96"/>
      <c r="T105" s="62">
        <v>0</v>
      </c>
      <c r="U105" s="63"/>
      <c r="V105" s="63"/>
      <c r="W105" s="63"/>
      <c r="X105" s="63"/>
      <c r="Y105" s="63"/>
      <c r="Z105" s="64"/>
      <c r="AA105" s="62">
        <v>0</v>
      </c>
      <c r="AB105" s="63"/>
      <c r="AC105" s="63"/>
      <c r="AD105" s="63"/>
      <c r="AE105" s="63"/>
      <c r="AF105" s="63"/>
      <c r="AG105" s="64"/>
      <c r="AH105" s="62">
        <v>0</v>
      </c>
      <c r="AI105" s="63"/>
      <c r="AJ105" s="63"/>
      <c r="AK105" s="63"/>
      <c r="AL105" s="63"/>
      <c r="AM105" s="63"/>
      <c r="AN105" s="64"/>
      <c r="AO105" s="62">
        <v>272000</v>
      </c>
      <c r="AP105" s="63"/>
      <c r="AQ105" s="63"/>
      <c r="AR105" s="63"/>
      <c r="AS105" s="63"/>
      <c r="AT105" s="63"/>
      <c r="AU105" s="64"/>
      <c r="AV105" s="62">
        <f t="shared" ref="AV105:AV111" si="5">SUM(T105:AU105)</f>
        <v>272000</v>
      </c>
      <c r="AW105" s="63"/>
      <c r="AX105" s="63"/>
      <c r="AY105" s="63"/>
      <c r="AZ105" s="63"/>
      <c r="BA105" s="63"/>
      <c r="BB105" s="64"/>
    </row>
    <row r="106" spans="4:54" s="2" customFormat="1" x14ac:dyDescent="0.15">
      <c r="E106" s="120"/>
      <c r="F106" s="110"/>
      <c r="G106" s="110"/>
      <c r="H106" s="110"/>
      <c r="I106" s="121"/>
      <c r="J106" s="94" t="s">
        <v>20</v>
      </c>
      <c r="K106" s="95"/>
      <c r="L106" s="95"/>
      <c r="M106" s="95"/>
      <c r="N106" s="95"/>
      <c r="O106" s="95"/>
      <c r="P106" s="95"/>
      <c r="Q106" s="95"/>
      <c r="R106" s="95"/>
      <c r="S106" s="96"/>
      <c r="T106" s="62">
        <v>0</v>
      </c>
      <c r="U106" s="63"/>
      <c r="V106" s="63"/>
      <c r="W106" s="63"/>
      <c r="X106" s="63"/>
      <c r="Y106" s="63"/>
      <c r="Z106" s="64"/>
      <c r="AA106" s="62">
        <v>0</v>
      </c>
      <c r="AB106" s="63"/>
      <c r="AC106" s="63"/>
      <c r="AD106" s="63"/>
      <c r="AE106" s="63"/>
      <c r="AF106" s="63"/>
      <c r="AG106" s="64"/>
      <c r="AH106" s="62">
        <v>0</v>
      </c>
      <c r="AI106" s="63"/>
      <c r="AJ106" s="63"/>
      <c r="AK106" s="63"/>
      <c r="AL106" s="63"/>
      <c r="AM106" s="63"/>
      <c r="AN106" s="64"/>
      <c r="AO106" s="62">
        <v>207057</v>
      </c>
      <c r="AP106" s="63"/>
      <c r="AQ106" s="63"/>
      <c r="AR106" s="63"/>
      <c r="AS106" s="63"/>
      <c r="AT106" s="63"/>
      <c r="AU106" s="64"/>
      <c r="AV106" s="62">
        <f t="shared" si="5"/>
        <v>207057</v>
      </c>
      <c r="AW106" s="63"/>
      <c r="AX106" s="63"/>
      <c r="AY106" s="63"/>
      <c r="AZ106" s="63"/>
      <c r="BA106" s="63"/>
      <c r="BB106" s="64"/>
    </row>
    <row r="107" spans="4:54" s="2" customFormat="1" x14ac:dyDescent="0.15">
      <c r="E107" s="122"/>
      <c r="F107" s="123"/>
      <c r="G107" s="123"/>
      <c r="H107" s="123"/>
      <c r="I107" s="124"/>
      <c r="J107" s="94" t="s">
        <v>24</v>
      </c>
      <c r="K107" s="95"/>
      <c r="L107" s="95"/>
      <c r="M107" s="95"/>
      <c r="N107" s="95"/>
      <c r="O107" s="95"/>
      <c r="P107" s="95"/>
      <c r="Q107" s="95"/>
      <c r="R107" s="95"/>
      <c r="S107" s="96"/>
      <c r="T107" s="62">
        <v>0</v>
      </c>
      <c r="U107" s="63"/>
      <c r="V107" s="63"/>
      <c r="W107" s="63"/>
      <c r="X107" s="63"/>
      <c r="Y107" s="63"/>
      <c r="Z107" s="64"/>
      <c r="AA107" s="62">
        <v>0</v>
      </c>
      <c r="AB107" s="63"/>
      <c r="AC107" s="63"/>
      <c r="AD107" s="63"/>
      <c r="AE107" s="63"/>
      <c r="AF107" s="63"/>
      <c r="AG107" s="64"/>
      <c r="AH107" s="62">
        <v>0</v>
      </c>
      <c r="AI107" s="63"/>
      <c r="AJ107" s="63"/>
      <c r="AK107" s="63"/>
      <c r="AL107" s="63"/>
      <c r="AM107" s="63"/>
      <c r="AN107" s="64"/>
      <c r="AO107" s="62">
        <v>7372</v>
      </c>
      <c r="AP107" s="63"/>
      <c r="AQ107" s="63"/>
      <c r="AR107" s="63"/>
      <c r="AS107" s="63"/>
      <c r="AT107" s="63"/>
      <c r="AU107" s="64"/>
      <c r="AV107" s="62">
        <f t="shared" si="5"/>
        <v>7372</v>
      </c>
      <c r="AW107" s="63"/>
      <c r="AX107" s="63"/>
      <c r="AY107" s="63"/>
      <c r="AZ107" s="63"/>
      <c r="BA107" s="63"/>
      <c r="BB107" s="64"/>
    </row>
    <row r="108" spans="4:54" s="2" customFormat="1" x14ac:dyDescent="0.15">
      <c r="E108" s="117">
        <v>30</v>
      </c>
      <c r="F108" s="118"/>
      <c r="G108" s="118"/>
      <c r="H108" s="118"/>
      <c r="I108" s="119"/>
      <c r="J108" s="94" t="s">
        <v>19</v>
      </c>
      <c r="K108" s="95"/>
      <c r="L108" s="95"/>
      <c r="M108" s="95"/>
      <c r="N108" s="95"/>
      <c r="O108" s="95"/>
      <c r="P108" s="95"/>
      <c r="Q108" s="95"/>
      <c r="R108" s="95"/>
      <c r="S108" s="96"/>
      <c r="T108" s="62">
        <v>0</v>
      </c>
      <c r="U108" s="63"/>
      <c r="V108" s="63"/>
      <c r="W108" s="63"/>
      <c r="X108" s="63"/>
      <c r="Y108" s="63"/>
      <c r="Z108" s="64"/>
      <c r="AA108" s="62">
        <v>0</v>
      </c>
      <c r="AB108" s="63"/>
      <c r="AC108" s="63"/>
      <c r="AD108" s="63"/>
      <c r="AE108" s="63"/>
      <c r="AF108" s="63"/>
      <c r="AG108" s="64"/>
      <c r="AH108" s="62">
        <v>0</v>
      </c>
      <c r="AI108" s="63"/>
      <c r="AJ108" s="63"/>
      <c r="AK108" s="63"/>
      <c r="AL108" s="63"/>
      <c r="AM108" s="63"/>
      <c r="AN108" s="64"/>
      <c r="AO108" s="62">
        <v>250600</v>
      </c>
      <c r="AP108" s="63"/>
      <c r="AQ108" s="63"/>
      <c r="AR108" s="63"/>
      <c r="AS108" s="63"/>
      <c r="AT108" s="63"/>
      <c r="AU108" s="64"/>
      <c r="AV108" s="62">
        <f t="shared" si="5"/>
        <v>250600</v>
      </c>
      <c r="AW108" s="63"/>
      <c r="AX108" s="63"/>
      <c r="AY108" s="63"/>
      <c r="AZ108" s="63"/>
      <c r="BA108" s="63"/>
      <c r="BB108" s="64"/>
    </row>
    <row r="109" spans="4:54" s="2" customFormat="1" x14ac:dyDescent="0.15">
      <c r="E109" s="122"/>
      <c r="F109" s="123"/>
      <c r="G109" s="123"/>
      <c r="H109" s="123"/>
      <c r="I109" s="124"/>
      <c r="J109" s="94" t="s">
        <v>20</v>
      </c>
      <c r="K109" s="95"/>
      <c r="L109" s="95"/>
      <c r="M109" s="95"/>
      <c r="N109" s="95"/>
      <c r="O109" s="95"/>
      <c r="P109" s="95"/>
      <c r="Q109" s="95"/>
      <c r="R109" s="95"/>
      <c r="S109" s="96"/>
      <c r="T109" s="62">
        <v>0</v>
      </c>
      <c r="U109" s="63"/>
      <c r="V109" s="63"/>
      <c r="W109" s="63"/>
      <c r="X109" s="63"/>
      <c r="Y109" s="63"/>
      <c r="Z109" s="64"/>
      <c r="AA109" s="62">
        <v>0</v>
      </c>
      <c r="AB109" s="63"/>
      <c r="AC109" s="63"/>
      <c r="AD109" s="63"/>
      <c r="AE109" s="63"/>
      <c r="AF109" s="63"/>
      <c r="AG109" s="64"/>
      <c r="AH109" s="62">
        <v>0</v>
      </c>
      <c r="AI109" s="63"/>
      <c r="AJ109" s="63"/>
      <c r="AK109" s="63"/>
      <c r="AL109" s="63"/>
      <c r="AM109" s="63"/>
      <c r="AN109" s="64"/>
      <c r="AO109" s="62">
        <v>215902</v>
      </c>
      <c r="AP109" s="63"/>
      <c r="AQ109" s="63"/>
      <c r="AR109" s="63"/>
      <c r="AS109" s="63"/>
      <c r="AT109" s="63"/>
      <c r="AU109" s="64"/>
      <c r="AV109" s="62">
        <f t="shared" si="5"/>
        <v>215902</v>
      </c>
      <c r="AW109" s="63"/>
      <c r="AX109" s="63"/>
      <c r="AY109" s="63"/>
      <c r="AZ109" s="63"/>
      <c r="BA109" s="63"/>
      <c r="BB109" s="64"/>
    </row>
    <row r="110" spans="4:54" s="2" customFormat="1" x14ac:dyDescent="0.15">
      <c r="E110" s="56" t="s">
        <v>250</v>
      </c>
      <c r="F110" s="36"/>
      <c r="G110" s="36"/>
      <c r="H110" s="36"/>
      <c r="I110" s="37"/>
      <c r="J110" s="94" t="s">
        <v>19</v>
      </c>
      <c r="K110" s="95"/>
      <c r="L110" s="95"/>
      <c r="M110" s="95"/>
      <c r="N110" s="95"/>
      <c r="O110" s="95"/>
      <c r="P110" s="95"/>
      <c r="Q110" s="95"/>
      <c r="R110" s="95"/>
      <c r="S110" s="96"/>
      <c r="T110" s="62">
        <v>0</v>
      </c>
      <c r="U110" s="63"/>
      <c r="V110" s="63"/>
      <c r="W110" s="63"/>
      <c r="X110" s="63"/>
      <c r="Y110" s="63"/>
      <c r="Z110" s="64"/>
      <c r="AA110" s="62">
        <v>0</v>
      </c>
      <c r="AB110" s="63"/>
      <c r="AC110" s="63"/>
      <c r="AD110" s="63"/>
      <c r="AE110" s="63"/>
      <c r="AF110" s="63"/>
      <c r="AG110" s="64"/>
      <c r="AH110" s="62">
        <v>0</v>
      </c>
      <c r="AI110" s="63"/>
      <c r="AJ110" s="63"/>
      <c r="AK110" s="63"/>
      <c r="AL110" s="63"/>
      <c r="AM110" s="63"/>
      <c r="AN110" s="64"/>
      <c r="AO110" s="62">
        <v>284680</v>
      </c>
      <c r="AP110" s="63"/>
      <c r="AQ110" s="63"/>
      <c r="AR110" s="63"/>
      <c r="AS110" s="63"/>
      <c r="AT110" s="63"/>
      <c r="AU110" s="64"/>
      <c r="AV110" s="62">
        <f t="shared" si="5"/>
        <v>284680</v>
      </c>
      <c r="AW110" s="63"/>
      <c r="AX110" s="63"/>
      <c r="AY110" s="63"/>
      <c r="AZ110" s="63"/>
      <c r="BA110" s="63"/>
      <c r="BB110" s="64"/>
    </row>
    <row r="111" spans="4:54" s="2" customFormat="1" x14ac:dyDescent="0.15">
      <c r="E111" s="38"/>
      <c r="F111" s="39"/>
      <c r="G111" s="39"/>
      <c r="H111" s="39"/>
      <c r="I111" s="40"/>
      <c r="J111" s="94" t="s">
        <v>20</v>
      </c>
      <c r="K111" s="95"/>
      <c r="L111" s="95"/>
      <c r="M111" s="95"/>
      <c r="N111" s="95"/>
      <c r="O111" s="95"/>
      <c r="P111" s="95"/>
      <c r="Q111" s="95"/>
      <c r="R111" s="95"/>
      <c r="S111" s="96"/>
      <c r="T111" s="62">
        <v>0</v>
      </c>
      <c r="U111" s="63"/>
      <c r="V111" s="63"/>
      <c r="W111" s="63"/>
      <c r="X111" s="63"/>
      <c r="Y111" s="63"/>
      <c r="Z111" s="64"/>
      <c r="AA111" s="62">
        <v>0</v>
      </c>
      <c r="AB111" s="63"/>
      <c r="AC111" s="63"/>
      <c r="AD111" s="63"/>
      <c r="AE111" s="63"/>
      <c r="AF111" s="63"/>
      <c r="AG111" s="64"/>
      <c r="AH111" s="62">
        <v>0</v>
      </c>
      <c r="AI111" s="63"/>
      <c r="AJ111" s="63"/>
      <c r="AK111" s="63"/>
      <c r="AL111" s="63"/>
      <c r="AM111" s="63"/>
      <c r="AN111" s="64"/>
      <c r="AO111" s="62">
        <v>279468</v>
      </c>
      <c r="AP111" s="63"/>
      <c r="AQ111" s="63"/>
      <c r="AR111" s="63"/>
      <c r="AS111" s="63"/>
      <c r="AT111" s="63"/>
      <c r="AU111" s="64"/>
      <c r="AV111" s="62">
        <f t="shared" si="5"/>
        <v>279468</v>
      </c>
      <c r="AW111" s="63"/>
      <c r="AX111" s="63"/>
      <c r="AY111" s="63"/>
      <c r="AZ111" s="63"/>
      <c r="BA111" s="63"/>
      <c r="BB111" s="64"/>
    </row>
    <row r="113" spans="2:64" s="2" customFormat="1" ht="18" x14ac:dyDescent="0.15">
      <c r="G113" s="2" t="s">
        <v>268</v>
      </c>
      <c r="I113" s="33" t="s">
        <v>308</v>
      </c>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L113" s="32"/>
    </row>
    <row r="114" spans="2:64" s="2" customFormat="1" x14ac:dyDescent="0.15">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row>
    <row r="115" spans="2:64" s="2" customFormat="1" x14ac:dyDescent="0.15">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row>
    <row r="116" spans="2:64" s="2" customFormat="1" x14ac:dyDescent="0.15">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row>
    <row r="119" spans="2:64" s="2" customFormat="1" x14ac:dyDescent="0.15">
      <c r="B119" s="49" t="s">
        <v>269</v>
      </c>
      <c r="C119" s="50"/>
      <c r="D119" s="50" t="s">
        <v>270</v>
      </c>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row>
    <row r="120" spans="2:64" s="2" customFormat="1" ht="13.5" customHeight="1" x14ac:dyDescent="0.15">
      <c r="B120" s="28"/>
      <c r="C120" s="29"/>
      <c r="D120" s="132" t="s">
        <v>248</v>
      </c>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row>
    <row r="121" spans="2:64" s="2" customFormat="1" x14ac:dyDescent="0.15">
      <c r="B121" s="28"/>
      <c r="C121" s="29"/>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row>
    <row r="122" spans="2:64" s="2" customFormat="1" x14ac:dyDescent="0.15">
      <c r="B122" s="28"/>
      <c r="C122" s="29"/>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row>
    <row r="123" spans="2:64" s="2" customFormat="1" x14ac:dyDescent="0.15">
      <c r="AV123" s="34" t="s">
        <v>21</v>
      </c>
      <c r="AW123" s="34"/>
      <c r="AX123" s="34"/>
      <c r="AY123" s="34"/>
      <c r="AZ123" s="34"/>
      <c r="BA123" s="34"/>
      <c r="BB123" s="34"/>
    </row>
    <row r="124" spans="2:64" s="2" customFormat="1" x14ac:dyDescent="0.15">
      <c r="E124" s="35" t="s">
        <v>12</v>
      </c>
      <c r="F124" s="36"/>
      <c r="G124" s="36"/>
      <c r="H124" s="36"/>
      <c r="I124" s="37"/>
      <c r="J124" s="35"/>
      <c r="K124" s="36"/>
      <c r="L124" s="36"/>
      <c r="M124" s="36"/>
      <c r="N124" s="36"/>
      <c r="O124" s="36"/>
      <c r="P124" s="36"/>
      <c r="Q124" s="36"/>
      <c r="R124" s="36"/>
      <c r="S124" s="37"/>
      <c r="T124" s="41" t="s">
        <v>18</v>
      </c>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3"/>
      <c r="AV124" s="35" t="s">
        <v>17</v>
      </c>
      <c r="AW124" s="36"/>
      <c r="AX124" s="36"/>
      <c r="AY124" s="36"/>
      <c r="AZ124" s="36"/>
      <c r="BA124" s="36"/>
      <c r="BB124" s="37"/>
    </row>
    <row r="125" spans="2:64" s="2" customFormat="1" x14ac:dyDescent="0.15">
      <c r="E125" s="38"/>
      <c r="F125" s="39"/>
      <c r="G125" s="39"/>
      <c r="H125" s="39"/>
      <c r="I125" s="40"/>
      <c r="J125" s="38"/>
      <c r="K125" s="39"/>
      <c r="L125" s="39"/>
      <c r="M125" s="39"/>
      <c r="N125" s="39"/>
      <c r="O125" s="39"/>
      <c r="P125" s="39"/>
      <c r="Q125" s="39"/>
      <c r="R125" s="39"/>
      <c r="S125" s="40"/>
      <c r="T125" s="51" t="s">
        <v>13</v>
      </c>
      <c r="U125" s="51"/>
      <c r="V125" s="51"/>
      <c r="W125" s="51"/>
      <c r="X125" s="51"/>
      <c r="Y125" s="51"/>
      <c r="Z125" s="51"/>
      <c r="AA125" s="51" t="s">
        <v>14</v>
      </c>
      <c r="AB125" s="51"/>
      <c r="AC125" s="51"/>
      <c r="AD125" s="51"/>
      <c r="AE125" s="51"/>
      <c r="AF125" s="51"/>
      <c r="AG125" s="51"/>
      <c r="AH125" s="51" t="s">
        <v>15</v>
      </c>
      <c r="AI125" s="51"/>
      <c r="AJ125" s="51"/>
      <c r="AK125" s="51"/>
      <c r="AL125" s="51"/>
      <c r="AM125" s="51"/>
      <c r="AN125" s="51"/>
      <c r="AO125" s="51" t="s">
        <v>16</v>
      </c>
      <c r="AP125" s="51"/>
      <c r="AQ125" s="51"/>
      <c r="AR125" s="51"/>
      <c r="AS125" s="51"/>
      <c r="AT125" s="51"/>
      <c r="AU125" s="51"/>
      <c r="AV125" s="38"/>
      <c r="AW125" s="39"/>
      <c r="AX125" s="39"/>
      <c r="AY125" s="39"/>
      <c r="AZ125" s="39"/>
      <c r="BA125" s="39"/>
      <c r="BB125" s="40"/>
    </row>
    <row r="126" spans="2:64" s="2" customFormat="1" x14ac:dyDescent="0.15">
      <c r="E126" s="68">
        <v>29</v>
      </c>
      <c r="F126" s="68"/>
      <c r="G126" s="68"/>
      <c r="H126" s="68"/>
      <c r="I126" s="68"/>
      <c r="J126" s="68" t="s">
        <v>19</v>
      </c>
      <c r="K126" s="68"/>
      <c r="L126" s="68"/>
      <c r="M126" s="68"/>
      <c r="N126" s="68"/>
      <c r="O126" s="68"/>
      <c r="P126" s="68"/>
      <c r="Q126" s="68"/>
      <c r="R126" s="68"/>
      <c r="S126" s="68"/>
      <c r="T126" s="100">
        <v>0</v>
      </c>
      <c r="U126" s="100"/>
      <c r="V126" s="100"/>
      <c r="W126" s="100"/>
      <c r="X126" s="100"/>
      <c r="Y126" s="100"/>
      <c r="Z126" s="100"/>
      <c r="AA126" s="100">
        <v>0</v>
      </c>
      <c r="AB126" s="100"/>
      <c r="AC126" s="100"/>
      <c r="AD126" s="100"/>
      <c r="AE126" s="100"/>
      <c r="AF126" s="100"/>
      <c r="AG126" s="100"/>
      <c r="AH126" s="100">
        <v>1868</v>
      </c>
      <c r="AI126" s="100"/>
      <c r="AJ126" s="100"/>
      <c r="AK126" s="100"/>
      <c r="AL126" s="100"/>
      <c r="AM126" s="100"/>
      <c r="AN126" s="100"/>
      <c r="AO126" s="100">
        <v>14430</v>
      </c>
      <c r="AP126" s="100"/>
      <c r="AQ126" s="100"/>
      <c r="AR126" s="100"/>
      <c r="AS126" s="100"/>
      <c r="AT126" s="100"/>
      <c r="AU126" s="100"/>
      <c r="AV126" s="100">
        <f t="shared" ref="AV126:AV131" si="6">SUM(T126:AU126)</f>
        <v>16298</v>
      </c>
      <c r="AW126" s="100"/>
      <c r="AX126" s="100"/>
      <c r="AY126" s="100"/>
      <c r="AZ126" s="100"/>
      <c r="BA126" s="100"/>
      <c r="BB126" s="100"/>
    </row>
    <row r="127" spans="2:64" s="2" customFormat="1" x14ac:dyDescent="0.15">
      <c r="E127" s="68"/>
      <c r="F127" s="68"/>
      <c r="G127" s="68"/>
      <c r="H127" s="68"/>
      <c r="I127" s="68"/>
      <c r="J127" s="68" t="s">
        <v>20</v>
      </c>
      <c r="K127" s="68"/>
      <c r="L127" s="68"/>
      <c r="M127" s="68"/>
      <c r="N127" s="68"/>
      <c r="O127" s="68"/>
      <c r="P127" s="68"/>
      <c r="Q127" s="68"/>
      <c r="R127" s="68"/>
      <c r="S127" s="68"/>
      <c r="T127" s="100">
        <v>0</v>
      </c>
      <c r="U127" s="100"/>
      <c r="V127" s="100"/>
      <c r="W127" s="100"/>
      <c r="X127" s="100"/>
      <c r="Y127" s="100"/>
      <c r="Z127" s="100"/>
      <c r="AA127" s="100">
        <v>0</v>
      </c>
      <c r="AB127" s="100"/>
      <c r="AC127" s="100"/>
      <c r="AD127" s="100"/>
      <c r="AE127" s="100"/>
      <c r="AF127" s="100"/>
      <c r="AG127" s="100"/>
      <c r="AH127" s="100">
        <v>1109</v>
      </c>
      <c r="AI127" s="100"/>
      <c r="AJ127" s="100"/>
      <c r="AK127" s="100"/>
      <c r="AL127" s="100"/>
      <c r="AM127" s="100"/>
      <c r="AN127" s="100"/>
      <c r="AO127" s="100">
        <v>12067</v>
      </c>
      <c r="AP127" s="100"/>
      <c r="AQ127" s="100"/>
      <c r="AR127" s="100"/>
      <c r="AS127" s="100"/>
      <c r="AT127" s="100"/>
      <c r="AU127" s="100"/>
      <c r="AV127" s="100">
        <f t="shared" si="6"/>
        <v>13176</v>
      </c>
      <c r="AW127" s="100"/>
      <c r="AX127" s="100"/>
      <c r="AY127" s="100"/>
      <c r="AZ127" s="100"/>
      <c r="BA127" s="100"/>
      <c r="BB127" s="100"/>
    </row>
    <row r="128" spans="2:64" s="2" customFormat="1" x14ac:dyDescent="0.15">
      <c r="E128" s="68">
        <v>30</v>
      </c>
      <c r="F128" s="68"/>
      <c r="G128" s="68"/>
      <c r="H128" s="68"/>
      <c r="I128" s="68"/>
      <c r="J128" s="68" t="s">
        <v>19</v>
      </c>
      <c r="K128" s="68"/>
      <c r="L128" s="68"/>
      <c r="M128" s="68"/>
      <c r="N128" s="68"/>
      <c r="O128" s="68"/>
      <c r="P128" s="68"/>
      <c r="Q128" s="68"/>
      <c r="R128" s="68"/>
      <c r="S128" s="68"/>
      <c r="T128" s="100">
        <v>0</v>
      </c>
      <c r="U128" s="100"/>
      <c r="V128" s="100"/>
      <c r="W128" s="100"/>
      <c r="X128" s="100"/>
      <c r="Y128" s="100"/>
      <c r="Z128" s="100"/>
      <c r="AA128" s="100">
        <v>0</v>
      </c>
      <c r="AB128" s="100"/>
      <c r="AC128" s="100"/>
      <c r="AD128" s="100"/>
      <c r="AE128" s="100"/>
      <c r="AF128" s="100"/>
      <c r="AG128" s="100"/>
      <c r="AH128" s="100">
        <v>1719</v>
      </c>
      <c r="AI128" s="100"/>
      <c r="AJ128" s="100"/>
      <c r="AK128" s="100"/>
      <c r="AL128" s="100"/>
      <c r="AM128" s="100"/>
      <c r="AN128" s="100"/>
      <c r="AO128" s="100">
        <v>14430</v>
      </c>
      <c r="AP128" s="100"/>
      <c r="AQ128" s="100"/>
      <c r="AR128" s="100"/>
      <c r="AS128" s="100"/>
      <c r="AT128" s="100"/>
      <c r="AU128" s="100"/>
      <c r="AV128" s="100">
        <f t="shared" si="6"/>
        <v>16149</v>
      </c>
      <c r="AW128" s="100"/>
      <c r="AX128" s="100"/>
      <c r="AY128" s="100"/>
      <c r="AZ128" s="100"/>
      <c r="BA128" s="100"/>
      <c r="BB128" s="100"/>
    </row>
    <row r="129" spans="2:54" s="2" customFormat="1" x14ac:dyDescent="0.15">
      <c r="E129" s="68"/>
      <c r="F129" s="68"/>
      <c r="G129" s="68"/>
      <c r="H129" s="68"/>
      <c r="I129" s="68"/>
      <c r="J129" s="68" t="s">
        <v>20</v>
      </c>
      <c r="K129" s="68"/>
      <c r="L129" s="68"/>
      <c r="M129" s="68"/>
      <c r="N129" s="68"/>
      <c r="O129" s="68"/>
      <c r="P129" s="68"/>
      <c r="Q129" s="68"/>
      <c r="R129" s="68"/>
      <c r="S129" s="68"/>
      <c r="T129" s="100">
        <v>0</v>
      </c>
      <c r="U129" s="100"/>
      <c r="V129" s="100"/>
      <c r="W129" s="100"/>
      <c r="X129" s="100"/>
      <c r="Y129" s="100"/>
      <c r="Z129" s="100"/>
      <c r="AA129" s="100">
        <v>0</v>
      </c>
      <c r="AB129" s="100"/>
      <c r="AC129" s="100"/>
      <c r="AD129" s="100"/>
      <c r="AE129" s="100"/>
      <c r="AF129" s="100"/>
      <c r="AG129" s="100"/>
      <c r="AH129" s="100">
        <f>ROUND((1055700+230529)/1000,0)</f>
        <v>1286</v>
      </c>
      <c r="AI129" s="100"/>
      <c r="AJ129" s="100"/>
      <c r="AK129" s="100"/>
      <c r="AL129" s="100"/>
      <c r="AM129" s="100"/>
      <c r="AN129" s="100"/>
      <c r="AO129" s="100">
        <f>ROUND((6725160+4529846+1055700+230529)/1000,0)</f>
        <v>12541</v>
      </c>
      <c r="AP129" s="100"/>
      <c r="AQ129" s="100"/>
      <c r="AR129" s="100"/>
      <c r="AS129" s="100"/>
      <c r="AT129" s="100"/>
      <c r="AU129" s="100"/>
      <c r="AV129" s="100">
        <f t="shared" si="6"/>
        <v>13827</v>
      </c>
      <c r="AW129" s="100"/>
      <c r="AX129" s="100"/>
      <c r="AY129" s="100"/>
      <c r="AZ129" s="100"/>
      <c r="BA129" s="100"/>
      <c r="BB129" s="100"/>
    </row>
    <row r="130" spans="2:54" s="2" customFormat="1" x14ac:dyDescent="0.15">
      <c r="E130" s="56" t="s">
        <v>250</v>
      </c>
      <c r="F130" s="36"/>
      <c r="G130" s="36"/>
      <c r="H130" s="36"/>
      <c r="I130" s="37"/>
      <c r="J130" s="68" t="s">
        <v>19</v>
      </c>
      <c r="K130" s="68"/>
      <c r="L130" s="68"/>
      <c r="M130" s="68"/>
      <c r="N130" s="68"/>
      <c r="O130" s="68"/>
      <c r="P130" s="68"/>
      <c r="Q130" s="68"/>
      <c r="R130" s="68"/>
      <c r="S130" s="68"/>
      <c r="T130" s="100">
        <v>0</v>
      </c>
      <c r="U130" s="100"/>
      <c r="V130" s="100"/>
      <c r="W130" s="100"/>
      <c r="X130" s="100"/>
      <c r="Y130" s="100"/>
      <c r="Z130" s="100"/>
      <c r="AA130" s="100">
        <v>0</v>
      </c>
      <c r="AB130" s="100"/>
      <c r="AC130" s="100"/>
      <c r="AD130" s="100"/>
      <c r="AE130" s="100"/>
      <c r="AF130" s="100"/>
      <c r="AG130" s="100"/>
      <c r="AH130" s="100">
        <f>200+2056</f>
        <v>2256</v>
      </c>
      <c r="AI130" s="100"/>
      <c r="AJ130" s="100"/>
      <c r="AK130" s="100"/>
      <c r="AL130" s="100"/>
      <c r="AM130" s="100"/>
      <c r="AN130" s="100"/>
      <c r="AO130" s="100">
        <f>16404-275-332-34</f>
        <v>15763</v>
      </c>
      <c r="AP130" s="100"/>
      <c r="AQ130" s="100"/>
      <c r="AR130" s="100"/>
      <c r="AS130" s="100"/>
      <c r="AT130" s="100"/>
      <c r="AU130" s="100"/>
      <c r="AV130" s="100">
        <f t="shared" si="6"/>
        <v>18019</v>
      </c>
      <c r="AW130" s="100"/>
      <c r="AX130" s="100"/>
      <c r="AY130" s="100"/>
      <c r="AZ130" s="100"/>
      <c r="BA130" s="100"/>
      <c r="BB130" s="100"/>
    </row>
    <row r="131" spans="2:54" s="2" customFormat="1" x14ac:dyDescent="0.15">
      <c r="E131" s="38"/>
      <c r="F131" s="39"/>
      <c r="G131" s="39"/>
      <c r="H131" s="39"/>
      <c r="I131" s="40"/>
      <c r="J131" s="68" t="s">
        <v>20</v>
      </c>
      <c r="K131" s="68"/>
      <c r="L131" s="68"/>
      <c r="M131" s="68"/>
      <c r="N131" s="68"/>
      <c r="O131" s="68"/>
      <c r="P131" s="68"/>
      <c r="Q131" s="68"/>
      <c r="R131" s="68"/>
      <c r="S131" s="68"/>
      <c r="T131" s="100">
        <v>0</v>
      </c>
      <c r="U131" s="100"/>
      <c r="V131" s="100"/>
      <c r="W131" s="100"/>
      <c r="X131" s="100"/>
      <c r="Y131" s="100"/>
      <c r="Z131" s="100"/>
      <c r="AA131" s="100">
        <v>0</v>
      </c>
      <c r="AB131" s="100"/>
      <c r="AC131" s="100"/>
      <c r="AD131" s="100"/>
      <c r="AE131" s="100"/>
      <c r="AF131" s="100"/>
      <c r="AG131" s="100"/>
      <c r="AH131" s="100">
        <f>ROUND((193048+811250+15518)/1000,0)</f>
        <v>1020</v>
      </c>
      <c r="AI131" s="100"/>
      <c r="AJ131" s="100"/>
      <c r="AK131" s="100"/>
      <c r="AL131" s="100"/>
      <c r="AM131" s="100"/>
      <c r="AN131" s="100"/>
      <c r="AO131" s="100">
        <f>ROUND((3677730+5989700+193045+811250)/1000,0)</f>
        <v>10672</v>
      </c>
      <c r="AP131" s="100"/>
      <c r="AQ131" s="100"/>
      <c r="AR131" s="100"/>
      <c r="AS131" s="100"/>
      <c r="AT131" s="100"/>
      <c r="AU131" s="100"/>
      <c r="AV131" s="100">
        <f t="shared" si="6"/>
        <v>11692</v>
      </c>
      <c r="AW131" s="100"/>
      <c r="AX131" s="100"/>
      <c r="AY131" s="100"/>
      <c r="AZ131" s="100"/>
      <c r="BA131" s="100"/>
      <c r="BB131" s="100"/>
    </row>
    <row r="132" spans="2:54" x14ac:dyDescent="0.15">
      <c r="E132" s="36"/>
      <c r="F132" s="36"/>
      <c r="G132" s="126" t="s">
        <v>271</v>
      </c>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row>
    <row r="133" spans="2:54" s="23" customFormat="1" x14ac:dyDescent="0.15">
      <c r="E133" s="45"/>
      <c r="F133" s="45"/>
      <c r="G133" s="126"/>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row>
    <row r="135" spans="2:54" s="2" customFormat="1" x14ac:dyDescent="0.15">
      <c r="B135" s="49" t="s">
        <v>272</v>
      </c>
      <c r="C135" s="50"/>
      <c r="D135" s="50" t="s">
        <v>273</v>
      </c>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row>
    <row r="136" spans="2:54" s="2" customFormat="1" x14ac:dyDescent="0.15">
      <c r="B136" s="28"/>
      <c r="C136" s="29"/>
      <c r="D136" s="101" t="s">
        <v>246</v>
      </c>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row>
    <row r="137" spans="2:54" s="2" customFormat="1" x14ac:dyDescent="0.15">
      <c r="B137" s="28"/>
      <c r="C137" s="29"/>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row>
    <row r="138" spans="2:54" s="2" customFormat="1" x14ac:dyDescent="0.15">
      <c r="AV138" s="34" t="s">
        <v>21</v>
      </c>
      <c r="AW138" s="34"/>
      <c r="AX138" s="34"/>
      <c r="AY138" s="34"/>
      <c r="AZ138" s="34"/>
      <c r="BA138" s="34"/>
      <c r="BB138" s="34"/>
    </row>
    <row r="139" spans="2:54" s="2" customFormat="1" x14ac:dyDescent="0.15">
      <c r="E139" s="35" t="s">
        <v>12</v>
      </c>
      <c r="F139" s="36"/>
      <c r="G139" s="36"/>
      <c r="H139" s="36"/>
      <c r="I139" s="37"/>
      <c r="J139" s="35"/>
      <c r="K139" s="36"/>
      <c r="L139" s="36"/>
      <c r="M139" s="36"/>
      <c r="N139" s="36"/>
      <c r="O139" s="36"/>
      <c r="P139" s="36"/>
      <c r="Q139" s="36"/>
      <c r="R139" s="36"/>
      <c r="S139" s="37"/>
      <c r="T139" s="41" t="s">
        <v>18</v>
      </c>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3"/>
      <c r="AV139" s="35" t="s">
        <v>17</v>
      </c>
      <c r="AW139" s="36"/>
      <c r="AX139" s="36"/>
      <c r="AY139" s="36"/>
      <c r="AZ139" s="36"/>
      <c r="BA139" s="36"/>
      <c r="BB139" s="37"/>
    </row>
    <row r="140" spans="2:54" s="2" customFormat="1" x14ac:dyDescent="0.15">
      <c r="E140" s="38"/>
      <c r="F140" s="39"/>
      <c r="G140" s="39"/>
      <c r="H140" s="39"/>
      <c r="I140" s="40"/>
      <c r="J140" s="38"/>
      <c r="K140" s="39"/>
      <c r="L140" s="39"/>
      <c r="M140" s="39"/>
      <c r="N140" s="39"/>
      <c r="O140" s="39"/>
      <c r="P140" s="39"/>
      <c r="Q140" s="39"/>
      <c r="R140" s="39"/>
      <c r="S140" s="40"/>
      <c r="T140" s="51" t="s">
        <v>13</v>
      </c>
      <c r="U140" s="51"/>
      <c r="V140" s="51"/>
      <c r="W140" s="51"/>
      <c r="X140" s="51"/>
      <c r="Y140" s="51"/>
      <c r="Z140" s="51"/>
      <c r="AA140" s="51" t="s">
        <v>14</v>
      </c>
      <c r="AB140" s="51"/>
      <c r="AC140" s="51"/>
      <c r="AD140" s="51"/>
      <c r="AE140" s="51"/>
      <c r="AF140" s="51"/>
      <c r="AG140" s="51"/>
      <c r="AH140" s="51" t="s">
        <v>15</v>
      </c>
      <c r="AI140" s="51"/>
      <c r="AJ140" s="51"/>
      <c r="AK140" s="51"/>
      <c r="AL140" s="51"/>
      <c r="AM140" s="51"/>
      <c r="AN140" s="51"/>
      <c r="AO140" s="51" t="s">
        <v>16</v>
      </c>
      <c r="AP140" s="51"/>
      <c r="AQ140" s="51"/>
      <c r="AR140" s="51"/>
      <c r="AS140" s="51"/>
      <c r="AT140" s="51"/>
      <c r="AU140" s="51"/>
      <c r="AV140" s="38"/>
      <c r="AW140" s="39"/>
      <c r="AX140" s="39"/>
      <c r="AY140" s="39"/>
      <c r="AZ140" s="39"/>
      <c r="BA140" s="39"/>
      <c r="BB140" s="40"/>
    </row>
    <row r="141" spans="2:54" s="2" customFormat="1" x14ac:dyDescent="0.15">
      <c r="E141" s="51">
        <v>29</v>
      </c>
      <c r="F141" s="51"/>
      <c r="G141" s="51"/>
      <c r="H141" s="51"/>
      <c r="I141" s="51"/>
      <c r="J141" s="51" t="s">
        <v>19</v>
      </c>
      <c r="K141" s="51"/>
      <c r="L141" s="51"/>
      <c r="M141" s="51"/>
      <c r="N141" s="51"/>
      <c r="O141" s="51"/>
      <c r="P141" s="51"/>
      <c r="Q141" s="51"/>
      <c r="R141" s="51"/>
      <c r="S141" s="51"/>
      <c r="T141" s="57">
        <v>7373</v>
      </c>
      <c r="U141" s="57"/>
      <c r="V141" s="57"/>
      <c r="W141" s="57"/>
      <c r="X141" s="57"/>
      <c r="Y141" s="57"/>
      <c r="Z141" s="57"/>
      <c r="AA141" s="57">
        <v>0</v>
      </c>
      <c r="AB141" s="57"/>
      <c r="AC141" s="57"/>
      <c r="AD141" s="57"/>
      <c r="AE141" s="57"/>
      <c r="AF141" s="57"/>
      <c r="AG141" s="57"/>
      <c r="AH141" s="57">
        <v>0</v>
      </c>
      <c r="AI141" s="57"/>
      <c r="AJ141" s="57"/>
      <c r="AK141" s="57"/>
      <c r="AL141" s="57"/>
      <c r="AM141" s="57"/>
      <c r="AN141" s="57"/>
      <c r="AO141" s="57">
        <v>4914</v>
      </c>
      <c r="AP141" s="57"/>
      <c r="AQ141" s="57"/>
      <c r="AR141" s="57"/>
      <c r="AS141" s="57"/>
      <c r="AT141" s="57"/>
      <c r="AU141" s="57"/>
      <c r="AV141" s="57">
        <f t="shared" ref="AV141:AV146" si="7">SUM(T141:AU141)</f>
        <v>12287</v>
      </c>
      <c r="AW141" s="57"/>
      <c r="AX141" s="57"/>
      <c r="AY141" s="57"/>
      <c r="AZ141" s="57"/>
      <c r="BA141" s="57"/>
      <c r="BB141" s="57"/>
    </row>
    <row r="142" spans="2:54" s="2" customFormat="1" x14ac:dyDescent="0.15">
      <c r="E142" s="51"/>
      <c r="F142" s="51"/>
      <c r="G142" s="51"/>
      <c r="H142" s="51"/>
      <c r="I142" s="51"/>
      <c r="J142" s="51" t="s">
        <v>20</v>
      </c>
      <c r="K142" s="51"/>
      <c r="L142" s="51"/>
      <c r="M142" s="51"/>
      <c r="N142" s="51"/>
      <c r="O142" s="51"/>
      <c r="P142" s="51"/>
      <c r="Q142" s="51"/>
      <c r="R142" s="51"/>
      <c r="S142" s="51"/>
      <c r="T142" s="57">
        <v>6640</v>
      </c>
      <c r="U142" s="57"/>
      <c r="V142" s="57"/>
      <c r="W142" s="57"/>
      <c r="X142" s="57"/>
      <c r="Y142" s="57"/>
      <c r="Z142" s="57"/>
      <c r="AA142" s="57">
        <v>0</v>
      </c>
      <c r="AB142" s="57"/>
      <c r="AC142" s="57"/>
      <c r="AD142" s="57"/>
      <c r="AE142" s="57"/>
      <c r="AF142" s="57"/>
      <c r="AG142" s="57"/>
      <c r="AH142" s="57">
        <v>0</v>
      </c>
      <c r="AI142" s="57"/>
      <c r="AJ142" s="57"/>
      <c r="AK142" s="57"/>
      <c r="AL142" s="57"/>
      <c r="AM142" s="57"/>
      <c r="AN142" s="57"/>
      <c r="AO142" s="57">
        <v>4124</v>
      </c>
      <c r="AP142" s="57"/>
      <c r="AQ142" s="57"/>
      <c r="AR142" s="57"/>
      <c r="AS142" s="57"/>
      <c r="AT142" s="57"/>
      <c r="AU142" s="57"/>
      <c r="AV142" s="57">
        <f t="shared" si="7"/>
        <v>10764</v>
      </c>
      <c r="AW142" s="57"/>
      <c r="AX142" s="57"/>
      <c r="AY142" s="57"/>
      <c r="AZ142" s="57"/>
      <c r="BA142" s="57"/>
      <c r="BB142" s="57"/>
    </row>
    <row r="143" spans="2:54" s="2" customFormat="1" x14ac:dyDescent="0.15">
      <c r="E143" s="51">
        <v>30</v>
      </c>
      <c r="F143" s="51"/>
      <c r="G143" s="51"/>
      <c r="H143" s="51"/>
      <c r="I143" s="51"/>
      <c r="J143" s="51" t="s">
        <v>19</v>
      </c>
      <c r="K143" s="51"/>
      <c r="L143" s="51"/>
      <c r="M143" s="51"/>
      <c r="N143" s="51"/>
      <c r="O143" s="51"/>
      <c r="P143" s="51"/>
      <c r="Q143" s="51"/>
      <c r="R143" s="51"/>
      <c r="S143" s="51"/>
      <c r="T143" s="100">
        <v>2139</v>
      </c>
      <c r="U143" s="100"/>
      <c r="V143" s="100"/>
      <c r="W143" s="100"/>
      <c r="X143" s="100"/>
      <c r="Y143" s="100"/>
      <c r="Z143" s="100"/>
      <c r="AA143" s="100">
        <v>0</v>
      </c>
      <c r="AB143" s="100"/>
      <c r="AC143" s="100"/>
      <c r="AD143" s="100"/>
      <c r="AE143" s="100"/>
      <c r="AF143" s="100"/>
      <c r="AG143" s="100"/>
      <c r="AH143" s="100">
        <v>0</v>
      </c>
      <c r="AI143" s="100"/>
      <c r="AJ143" s="100"/>
      <c r="AK143" s="100"/>
      <c r="AL143" s="100"/>
      <c r="AM143" s="100"/>
      <c r="AN143" s="100"/>
      <c r="AO143" s="100">
        <v>2291</v>
      </c>
      <c r="AP143" s="100"/>
      <c r="AQ143" s="100"/>
      <c r="AR143" s="100"/>
      <c r="AS143" s="100"/>
      <c r="AT143" s="100"/>
      <c r="AU143" s="100"/>
      <c r="AV143" s="57">
        <f t="shared" si="7"/>
        <v>4430</v>
      </c>
      <c r="AW143" s="57"/>
      <c r="AX143" s="57"/>
      <c r="AY143" s="57"/>
      <c r="AZ143" s="57"/>
      <c r="BA143" s="57"/>
      <c r="BB143" s="57"/>
    </row>
    <row r="144" spans="2:54" s="2" customFormat="1" x14ac:dyDescent="0.15">
      <c r="E144" s="51"/>
      <c r="F144" s="51"/>
      <c r="G144" s="51"/>
      <c r="H144" s="51"/>
      <c r="I144" s="51"/>
      <c r="J144" s="51" t="s">
        <v>20</v>
      </c>
      <c r="K144" s="51"/>
      <c r="L144" s="51"/>
      <c r="M144" s="51"/>
      <c r="N144" s="51"/>
      <c r="O144" s="51"/>
      <c r="P144" s="51"/>
      <c r="Q144" s="51"/>
      <c r="R144" s="51"/>
      <c r="S144" s="51"/>
      <c r="T144" s="100">
        <v>2047</v>
      </c>
      <c r="U144" s="100"/>
      <c r="V144" s="100"/>
      <c r="W144" s="100"/>
      <c r="X144" s="100"/>
      <c r="Y144" s="100"/>
      <c r="Z144" s="100"/>
      <c r="AA144" s="100">
        <v>0</v>
      </c>
      <c r="AB144" s="100"/>
      <c r="AC144" s="100"/>
      <c r="AD144" s="100"/>
      <c r="AE144" s="100"/>
      <c r="AF144" s="100"/>
      <c r="AG144" s="100"/>
      <c r="AH144" s="100">
        <v>0</v>
      </c>
      <c r="AI144" s="100"/>
      <c r="AJ144" s="100"/>
      <c r="AK144" s="100"/>
      <c r="AL144" s="100"/>
      <c r="AM144" s="100"/>
      <c r="AN144" s="100"/>
      <c r="AO144" s="100">
        <v>1490</v>
      </c>
      <c r="AP144" s="100"/>
      <c r="AQ144" s="100"/>
      <c r="AR144" s="100"/>
      <c r="AS144" s="100"/>
      <c r="AT144" s="100"/>
      <c r="AU144" s="100"/>
      <c r="AV144" s="57">
        <f t="shared" si="7"/>
        <v>3537</v>
      </c>
      <c r="AW144" s="57"/>
      <c r="AX144" s="57"/>
      <c r="AY144" s="57"/>
      <c r="AZ144" s="57"/>
      <c r="BA144" s="57"/>
      <c r="BB144" s="57"/>
    </row>
    <row r="145" spans="2:54" s="2" customFormat="1" x14ac:dyDescent="0.15">
      <c r="E145" s="56" t="s">
        <v>250</v>
      </c>
      <c r="F145" s="36"/>
      <c r="G145" s="36"/>
      <c r="H145" s="36"/>
      <c r="I145" s="37"/>
      <c r="J145" s="51" t="s">
        <v>19</v>
      </c>
      <c r="K145" s="51"/>
      <c r="L145" s="51"/>
      <c r="M145" s="51"/>
      <c r="N145" s="51"/>
      <c r="O145" s="51"/>
      <c r="P145" s="51"/>
      <c r="Q145" s="51"/>
      <c r="R145" s="51"/>
      <c r="S145" s="51"/>
      <c r="T145" s="100">
        <v>1899</v>
      </c>
      <c r="U145" s="100"/>
      <c r="V145" s="100"/>
      <c r="W145" s="100"/>
      <c r="X145" s="100"/>
      <c r="Y145" s="100"/>
      <c r="Z145" s="100"/>
      <c r="AA145" s="100">
        <v>0</v>
      </c>
      <c r="AB145" s="100"/>
      <c r="AC145" s="100"/>
      <c r="AD145" s="100"/>
      <c r="AE145" s="100"/>
      <c r="AF145" s="100"/>
      <c r="AG145" s="100"/>
      <c r="AH145" s="100">
        <v>0</v>
      </c>
      <c r="AI145" s="100"/>
      <c r="AJ145" s="100"/>
      <c r="AK145" s="100"/>
      <c r="AL145" s="100"/>
      <c r="AM145" s="100"/>
      <c r="AN145" s="100"/>
      <c r="AO145" s="100">
        <f>950+804</f>
        <v>1754</v>
      </c>
      <c r="AP145" s="100"/>
      <c r="AQ145" s="100"/>
      <c r="AR145" s="100"/>
      <c r="AS145" s="100"/>
      <c r="AT145" s="100"/>
      <c r="AU145" s="100"/>
      <c r="AV145" s="57">
        <f t="shared" si="7"/>
        <v>3653</v>
      </c>
      <c r="AW145" s="57"/>
      <c r="AX145" s="57"/>
      <c r="AY145" s="57"/>
      <c r="AZ145" s="57"/>
      <c r="BA145" s="57"/>
      <c r="BB145" s="57"/>
    </row>
    <row r="146" spans="2:54" s="2" customFormat="1" x14ac:dyDescent="0.15">
      <c r="E146" s="38"/>
      <c r="F146" s="39"/>
      <c r="G146" s="39"/>
      <c r="H146" s="39"/>
      <c r="I146" s="40"/>
      <c r="J146" s="51" t="s">
        <v>20</v>
      </c>
      <c r="K146" s="51"/>
      <c r="L146" s="51"/>
      <c r="M146" s="51"/>
      <c r="N146" s="51"/>
      <c r="O146" s="51"/>
      <c r="P146" s="51"/>
      <c r="Q146" s="51"/>
      <c r="R146" s="51"/>
      <c r="S146" s="51"/>
      <c r="T146" s="100">
        <v>1883</v>
      </c>
      <c r="U146" s="100"/>
      <c r="V146" s="100"/>
      <c r="W146" s="100"/>
      <c r="X146" s="100"/>
      <c r="Y146" s="100"/>
      <c r="Z146" s="100"/>
      <c r="AA146" s="100">
        <v>0</v>
      </c>
      <c r="AB146" s="100"/>
      <c r="AC146" s="100"/>
      <c r="AD146" s="100"/>
      <c r="AE146" s="100"/>
      <c r="AF146" s="100"/>
      <c r="AG146" s="100"/>
      <c r="AH146" s="100">
        <v>0</v>
      </c>
      <c r="AI146" s="100"/>
      <c r="AJ146" s="100"/>
      <c r="AK146" s="100"/>
      <c r="AL146" s="100"/>
      <c r="AM146" s="100"/>
      <c r="AN146" s="100"/>
      <c r="AO146" s="100">
        <v>941</v>
      </c>
      <c r="AP146" s="100"/>
      <c r="AQ146" s="100"/>
      <c r="AR146" s="100"/>
      <c r="AS146" s="100"/>
      <c r="AT146" s="100"/>
      <c r="AU146" s="100"/>
      <c r="AV146" s="57">
        <f t="shared" si="7"/>
        <v>2824</v>
      </c>
      <c r="AW146" s="57"/>
      <c r="AX146" s="57"/>
      <c r="AY146" s="57"/>
      <c r="AZ146" s="57"/>
      <c r="BA146" s="57"/>
      <c r="BB146" s="57"/>
    </row>
    <row r="147" spans="2:54" x14ac:dyDescent="0.15">
      <c r="E147" s="36"/>
      <c r="F147" s="36"/>
      <c r="G147" s="116" t="s">
        <v>274</v>
      </c>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row>
    <row r="151" spans="2:54" s="2" customFormat="1" x14ac:dyDescent="0.15">
      <c r="B151" s="49" t="s">
        <v>275</v>
      </c>
      <c r="C151" s="50"/>
      <c r="D151" s="50" t="s">
        <v>189</v>
      </c>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row>
    <row r="152" spans="2:54" s="2" customFormat="1" ht="13.5" customHeight="1" x14ac:dyDescent="0.15">
      <c r="B152" s="28"/>
      <c r="C152" s="29"/>
      <c r="D152" s="101" t="s">
        <v>188</v>
      </c>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row>
    <row r="153" spans="2:54" s="2" customFormat="1" x14ac:dyDescent="0.15">
      <c r="B153" s="28"/>
      <c r="C153" s="29"/>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row>
    <row r="154" spans="2:54" s="2" customFormat="1" x14ac:dyDescent="0.15">
      <c r="B154" s="28"/>
      <c r="C154" s="29"/>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row>
    <row r="155" spans="2:54" s="2" customFormat="1" x14ac:dyDescent="0.15">
      <c r="AV155" s="34" t="s">
        <v>21</v>
      </c>
      <c r="AW155" s="34"/>
      <c r="AX155" s="34"/>
      <c r="AY155" s="34"/>
      <c r="AZ155" s="34"/>
      <c r="BA155" s="34"/>
      <c r="BB155" s="34"/>
    </row>
    <row r="156" spans="2:54" s="2" customFormat="1" x14ac:dyDescent="0.15">
      <c r="E156" s="35" t="s">
        <v>12</v>
      </c>
      <c r="F156" s="36"/>
      <c r="G156" s="36"/>
      <c r="H156" s="36"/>
      <c r="I156" s="37"/>
      <c r="J156" s="35"/>
      <c r="K156" s="36"/>
      <c r="L156" s="36"/>
      <c r="M156" s="36"/>
      <c r="N156" s="36"/>
      <c r="O156" s="36"/>
      <c r="P156" s="36"/>
      <c r="Q156" s="36"/>
      <c r="R156" s="36"/>
      <c r="S156" s="37"/>
      <c r="T156" s="41" t="s">
        <v>18</v>
      </c>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3"/>
      <c r="AV156" s="35" t="s">
        <v>17</v>
      </c>
      <c r="AW156" s="36"/>
      <c r="AX156" s="36"/>
      <c r="AY156" s="36"/>
      <c r="AZ156" s="36"/>
      <c r="BA156" s="36"/>
      <c r="BB156" s="37"/>
    </row>
    <row r="157" spans="2:54" s="2" customFormat="1" x14ac:dyDescent="0.15">
      <c r="E157" s="38"/>
      <c r="F157" s="39"/>
      <c r="G157" s="39"/>
      <c r="H157" s="39"/>
      <c r="I157" s="40"/>
      <c r="J157" s="38"/>
      <c r="K157" s="39"/>
      <c r="L157" s="39"/>
      <c r="M157" s="39"/>
      <c r="N157" s="39"/>
      <c r="O157" s="39"/>
      <c r="P157" s="39"/>
      <c r="Q157" s="39"/>
      <c r="R157" s="39"/>
      <c r="S157" s="40"/>
      <c r="T157" s="51" t="s">
        <v>13</v>
      </c>
      <c r="U157" s="51"/>
      <c r="V157" s="51"/>
      <c r="W157" s="51"/>
      <c r="X157" s="51"/>
      <c r="Y157" s="51"/>
      <c r="Z157" s="51"/>
      <c r="AA157" s="51" t="s">
        <v>14</v>
      </c>
      <c r="AB157" s="51"/>
      <c r="AC157" s="51"/>
      <c r="AD157" s="51"/>
      <c r="AE157" s="51"/>
      <c r="AF157" s="51"/>
      <c r="AG157" s="51"/>
      <c r="AH157" s="51" t="s">
        <v>15</v>
      </c>
      <c r="AI157" s="51"/>
      <c r="AJ157" s="51"/>
      <c r="AK157" s="51"/>
      <c r="AL157" s="51"/>
      <c r="AM157" s="51"/>
      <c r="AN157" s="51"/>
      <c r="AO157" s="51" t="s">
        <v>16</v>
      </c>
      <c r="AP157" s="51"/>
      <c r="AQ157" s="51"/>
      <c r="AR157" s="51"/>
      <c r="AS157" s="51"/>
      <c r="AT157" s="51"/>
      <c r="AU157" s="51"/>
      <c r="AV157" s="38"/>
      <c r="AW157" s="39"/>
      <c r="AX157" s="39"/>
      <c r="AY157" s="39"/>
      <c r="AZ157" s="39"/>
      <c r="BA157" s="39"/>
      <c r="BB157" s="40"/>
    </row>
    <row r="158" spans="2:54" s="2" customFormat="1" x14ac:dyDescent="0.15">
      <c r="E158" s="56" t="s">
        <v>250</v>
      </c>
      <c r="F158" s="36"/>
      <c r="G158" s="36"/>
      <c r="H158" s="36"/>
      <c r="I158" s="37"/>
      <c r="J158" s="51" t="s">
        <v>19</v>
      </c>
      <c r="K158" s="51"/>
      <c r="L158" s="51"/>
      <c r="M158" s="51"/>
      <c r="N158" s="51"/>
      <c r="O158" s="51"/>
      <c r="P158" s="51"/>
      <c r="Q158" s="51"/>
      <c r="R158" s="51"/>
      <c r="S158" s="51"/>
      <c r="T158" s="57">
        <v>0</v>
      </c>
      <c r="U158" s="57"/>
      <c r="V158" s="57"/>
      <c r="W158" s="57"/>
      <c r="X158" s="57"/>
      <c r="Y158" s="57"/>
      <c r="Z158" s="57"/>
      <c r="AA158" s="57">
        <v>0</v>
      </c>
      <c r="AB158" s="57"/>
      <c r="AC158" s="57"/>
      <c r="AD158" s="57"/>
      <c r="AE158" s="57"/>
      <c r="AF158" s="57"/>
      <c r="AG158" s="57"/>
      <c r="AH158" s="57">
        <v>0</v>
      </c>
      <c r="AI158" s="57"/>
      <c r="AJ158" s="57"/>
      <c r="AK158" s="57"/>
      <c r="AL158" s="57"/>
      <c r="AM158" s="57"/>
      <c r="AN158" s="57"/>
      <c r="AO158" s="100">
        <v>89496</v>
      </c>
      <c r="AP158" s="100"/>
      <c r="AQ158" s="100"/>
      <c r="AR158" s="100"/>
      <c r="AS158" s="100"/>
      <c r="AT158" s="100"/>
      <c r="AU158" s="100"/>
      <c r="AV158" s="57">
        <f>SUM(T158:AU158)</f>
        <v>89496</v>
      </c>
      <c r="AW158" s="57"/>
      <c r="AX158" s="57"/>
      <c r="AY158" s="57"/>
      <c r="AZ158" s="57"/>
      <c r="BA158" s="57"/>
      <c r="BB158" s="57"/>
    </row>
    <row r="159" spans="2:54" s="2" customFormat="1" x14ac:dyDescent="0.15">
      <c r="E159" s="38"/>
      <c r="F159" s="39"/>
      <c r="G159" s="39"/>
      <c r="H159" s="39"/>
      <c r="I159" s="40"/>
      <c r="J159" s="51" t="s">
        <v>20</v>
      </c>
      <c r="K159" s="51"/>
      <c r="L159" s="51"/>
      <c r="M159" s="51"/>
      <c r="N159" s="51"/>
      <c r="O159" s="51"/>
      <c r="P159" s="51"/>
      <c r="Q159" s="51"/>
      <c r="R159" s="51"/>
      <c r="S159" s="51"/>
      <c r="T159" s="57">
        <v>0</v>
      </c>
      <c r="U159" s="57"/>
      <c r="V159" s="57"/>
      <c r="W159" s="57"/>
      <c r="X159" s="57"/>
      <c r="Y159" s="57"/>
      <c r="Z159" s="57"/>
      <c r="AA159" s="57">
        <v>0</v>
      </c>
      <c r="AB159" s="57"/>
      <c r="AC159" s="57"/>
      <c r="AD159" s="57"/>
      <c r="AE159" s="57"/>
      <c r="AF159" s="57"/>
      <c r="AG159" s="57"/>
      <c r="AH159" s="57">
        <v>0</v>
      </c>
      <c r="AI159" s="57"/>
      <c r="AJ159" s="57"/>
      <c r="AK159" s="57"/>
      <c r="AL159" s="57"/>
      <c r="AM159" s="57"/>
      <c r="AN159" s="57"/>
      <c r="AO159" s="100">
        <v>88633</v>
      </c>
      <c r="AP159" s="100"/>
      <c r="AQ159" s="100"/>
      <c r="AR159" s="100"/>
      <c r="AS159" s="100"/>
      <c r="AT159" s="100"/>
      <c r="AU159" s="100"/>
      <c r="AV159" s="57">
        <f>SUM(T159:AU159)</f>
        <v>88633</v>
      </c>
      <c r="AW159" s="57"/>
      <c r="AX159" s="57"/>
      <c r="AY159" s="57"/>
      <c r="AZ159" s="57"/>
      <c r="BA159" s="57"/>
      <c r="BB159" s="57"/>
    </row>
    <row r="161" spans="2:54" s="2" customFormat="1" x14ac:dyDescent="0.15">
      <c r="B161" s="49" t="s">
        <v>276</v>
      </c>
      <c r="C161" s="50"/>
      <c r="D161" s="50" t="s">
        <v>277</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row>
    <row r="162" spans="2:54" s="2" customFormat="1" x14ac:dyDescent="0.15">
      <c r="B162" s="28"/>
      <c r="C162" s="29"/>
      <c r="D162" s="101" t="s">
        <v>116</v>
      </c>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row>
    <row r="163" spans="2:54" s="2" customFormat="1" x14ac:dyDescent="0.15">
      <c r="AV163" s="34" t="s">
        <v>21</v>
      </c>
      <c r="AW163" s="34"/>
      <c r="AX163" s="34"/>
      <c r="AY163" s="34"/>
      <c r="AZ163" s="34"/>
      <c r="BA163" s="34"/>
      <c r="BB163" s="34"/>
    </row>
    <row r="164" spans="2:54" s="2" customFormat="1" x14ac:dyDescent="0.15">
      <c r="E164" s="35" t="s">
        <v>12</v>
      </c>
      <c r="F164" s="36"/>
      <c r="G164" s="36"/>
      <c r="H164" s="36"/>
      <c r="I164" s="37"/>
      <c r="J164" s="35"/>
      <c r="K164" s="36"/>
      <c r="L164" s="36"/>
      <c r="M164" s="36"/>
      <c r="N164" s="36"/>
      <c r="O164" s="36"/>
      <c r="P164" s="36"/>
      <c r="Q164" s="36"/>
      <c r="R164" s="36"/>
      <c r="S164" s="37"/>
      <c r="T164" s="41" t="s">
        <v>18</v>
      </c>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3"/>
      <c r="AV164" s="35" t="s">
        <v>17</v>
      </c>
      <c r="AW164" s="36"/>
      <c r="AX164" s="36"/>
      <c r="AY164" s="36"/>
      <c r="AZ164" s="36"/>
      <c r="BA164" s="36"/>
      <c r="BB164" s="37"/>
    </row>
    <row r="165" spans="2:54" s="2" customFormat="1" x14ac:dyDescent="0.15">
      <c r="E165" s="38"/>
      <c r="F165" s="39"/>
      <c r="G165" s="39"/>
      <c r="H165" s="39"/>
      <c r="I165" s="40"/>
      <c r="J165" s="38"/>
      <c r="K165" s="39"/>
      <c r="L165" s="39"/>
      <c r="M165" s="39"/>
      <c r="N165" s="39"/>
      <c r="O165" s="39"/>
      <c r="P165" s="39"/>
      <c r="Q165" s="39"/>
      <c r="R165" s="39"/>
      <c r="S165" s="40"/>
      <c r="T165" s="51" t="s">
        <v>13</v>
      </c>
      <c r="U165" s="51"/>
      <c r="V165" s="51"/>
      <c r="W165" s="51"/>
      <c r="X165" s="51"/>
      <c r="Y165" s="51"/>
      <c r="Z165" s="51"/>
      <c r="AA165" s="51" t="s">
        <v>14</v>
      </c>
      <c r="AB165" s="51"/>
      <c r="AC165" s="51"/>
      <c r="AD165" s="51"/>
      <c r="AE165" s="51"/>
      <c r="AF165" s="51"/>
      <c r="AG165" s="51"/>
      <c r="AH165" s="51" t="s">
        <v>15</v>
      </c>
      <c r="AI165" s="51"/>
      <c r="AJ165" s="51"/>
      <c r="AK165" s="51"/>
      <c r="AL165" s="51"/>
      <c r="AM165" s="51"/>
      <c r="AN165" s="51"/>
      <c r="AO165" s="51" t="s">
        <v>16</v>
      </c>
      <c r="AP165" s="51"/>
      <c r="AQ165" s="51"/>
      <c r="AR165" s="51"/>
      <c r="AS165" s="51"/>
      <c r="AT165" s="51"/>
      <c r="AU165" s="51"/>
      <c r="AV165" s="38"/>
      <c r="AW165" s="39"/>
      <c r="AX165" s="39"/>
      <c r="AY165" s="39"/>
      <c r="AZ165" s="39"/>
      <c r="BA165" s="39"/>
      <c r="BB165" s="40"/>
    </row>
    <row r="166" spans="2:54" s="2" customFormat="1" x14ac:dyDescent="0.15">
      <c r="E166" s="51">
        <v>29</v>
      </c>
      <c r="F166" s="51"/>
      <c r="G166" s="51"/>
      <c r="H166" s="51"/>
      <c r="I166" s="51"/>
      <c r="J166" s="51" t="s">
        <v>19</v>
      </c>
      <c r="K166" s="51"/>
      <c r="L166" s="51"/>
      <c r="M166" s="51"/>
      <c r="N166" s="51"/>
      <c r="O166" s="51"/>
      <c r="P166" s="51"/>
      <c r="Q166" s="51"/>
      <c r="R166" s="51"/>
      <c r="S166" s="51"/>
      <c r="T166" s="57">
        <v>95576</v>
      </c>
      <c r="U166" s="57"/>
      <c r="V166" s="57"/>
      <c r="W166" s="57"/>
      <c r="X166" s="57"/>
      <c r="Y166" s="57"/>
      <c r="Z166" s="57"/>
      <c r="AA166" s="57">
        <v>0</v>
      </c>
      <c r="AB166" s="57"/>
      <c r="AC166" s="57"/>
      <c r="AD166" s="57"/>
      <c r="AE166" s="57"/>
      <c r="AF166" s="57"/>
      <c r="AG166" s="57"/>
      <c r="AH166" s="57">
        <v>0</v>
      </c>
      <c r="AI166" s="57"/>
      <c r="AJ166" s="57"/>
      <c r="AK166" s="57"/>
      <c r="AL166" s="57"/>
      <c r="AM166" s="57"/>
      <c r="AN166" s="57"/>
      <c r="AO166" s="57">
        <v>0</v>
      </c>
      <c r="AP166" s="57"/>
      <c r="AQ166" s="57"/>
      <c r="AR166" s="57"/>
      <c r="AS166" s="57"/>
      <c r="AT166" s="57"/>
      <c r="AU166" s="57"/>
      <c r="AV166" s="57">
        <f t="shared" ref="AV166:AV173" si="8">SUM(T166:AU166)</f>
        <v>95576</v>
      </c>
      <c r="AW166" s="57"/>
      <c r="AX166" s="57"/>
      <c r="AY166" s="57"/>
      <c r="AZ166" s="57"/>
      <c r="BA166" s="57"/>
      <c r="BB166" s="57"/>
    </row>
    <row r="167" spans="2:54" s="2" customFormat="1" x14ac:dyDescent="0.15">
      <c r="E167" s="51"/>
      <c r="F167" s="51"/>
      <c r="G167" s="51"/>
      <c r="H167" s="51"/>
      <c r="I167" s="51"/>
      <c r="J167" s="51" t="s">
        <v>20</v>
      </c>
      <c r="K167" s="51"/>
      <c r="L167" s="51"/>
      <c r="M167" s="51"/>
      <c r="N167" s="51"/>
      <c r="O167" s="51"/>
      <c r="P167" s="51"/>
      <c r="Q167" s="51"/>
      <c r="R167" s="51"/>
      <c r="S167" s="51"/>
      <c r="T167" s="57">
        <v>22178</v>
      </c>
      <c r="U167" s="57"/>
      <c r="V167" s="57"/>
      <c r="W167" s="57"/>
      <c r="X167" s="57"/>
      <c r="Y167" s="57"/>
      <c r="Z167" s="57"/>
      <c r="AA167" s="57">
        <v>0</v>
      </c>
      <c r="AB167" s="57"/>
      <c r="AC167" s="57"/>
      <c r="AD167" s="57"/>
      <c r="AE167" s="57"/>
      <c r="AF167" s="57"/>
      <c r="AG167" s="57"/>
      <c r="AH167" s="57">
        <v>0</v>
      </c>
      <c r="AI167" s="57"/>
      <c r="AJ167" s="57"/>
      <c r="AK167" s="57"/>
      <c r="AL167" s="57"/>
      <c r="AM167" s="57"/>
      <c r="AN167" s="57"/>
      <c r="AO167" s="57">
        <v>0</v>
      </c>
      <c r="AP167" s="57"/>
      <c r="AQ167" s="57"/>
      <c r="AR167" s="57"/>
      <c r="AS167" s="57"/>
      <c r="AT167" s="57"/>
      <c r="AU167" s="57"/>
      <c r="AV167" s="57">
        <f t="shared" si="8"/>
        <v>22178</v>
      </c>
      <c r="AW167" s="57"/>
      <c r="AX167" s="57"/>
      <c r="AY167" s="57"/>
      <c r="AZ167" s="57"/>
      <c r="BA167" s="57"/>
      <c r="BB167" s="57"/>
    </row>
    <row r="168" spans="2:54" s="2" customFormat="1" x14ac:dyDescent="0.15">
      <c r="E168" s="51"/>
      <c r="F168" s="51"/>
      <c r="G168" s="51"/>
      <c r="H168" s="51"/>
      <c r="I168" s="51"/>
      <c r="J168" s="51" t="s">
        <v>24</v>
      </c>
      <c r="K168" s="51"/>
      <c r="L168" s="51"/>
      <c r="M168" s="51"/>
      <c r="N168" s="51"/>
      <c r="O168" s="51"/>
      <c r="P168" s="51"/>
      <c r="Q168" s="51"/>
      <c r="R168" s="51"/>
      <c r="S168" s="51"/>
      <c r="T168" s="57">
        <v>56195</v>
      </c>
      <c r="U168" s="57"/>
      <c r="V168" s="57"/>
      <c r="W168" s="57"/>
      <c r="X168" s="57"/>
      <c r="Y168" s="57"/>
      <c r="Z168" s="57"/>
      <c r="AA168" s="57">
        <v>0</v>
      </c>
      <c r="AB168" s="57"/>
      <c r="AC168" s="57"/>
      <c r="AD168" s="57"/>
      <c r="AE168" s="57"/>
      <c r="AF168" s="57"/>
      <c r="AG168" s="57"/>
      <c r="AH168" s="57">
        <v>0</v>
      </c>
      <c r="AI168" s="57"/>
      <c r="AJ168" s="57"/>
      <c r="AK168" s="57"/>
      <c r="AL168" s="57"/>
      <c r="AM168" s="57"/>
      <c r="AN168" s="57"/>
      <c r="AO168" s="57">
        <v>0</v>
      </c>
      <c r="AP168" s="57"/>
      <c r="AQ168" s="57"/>
      <c r="AR168" s="57"/>
      <c r="AS168" s="57"/>
      <c r="AT168" s="57"/>
      <c r="AU168" s="57"/>
      <c r="AV168" s="57">
        <f t="shared" si="8"/>
        <v>56195</v>
      </c>
      <c r="AW168" s="57"/>
      <c r="AX168" s="57"/>
      <c r="AY168" s="57"/>
      <c r="AZ168" s="57"/>
      <c r="BA168" s="57"/>
      <c r="BB168" s="57"/>
    </row>
    <row r="169" spans="2:54" s="2" customFormat="1" x14ac:dyDescent="0.15">
      <c r="E169" s="51">
        <v>30</v>
      </c>
      <c r="F169" s="51"/>
      <c r="G169" s="51"/>
      <c r="H169" s="51"/>
      <c r="I169" s="51"/>
      <c r="J169" s="51" t="s">
        <v>19</v>
      </c>
      <c r="K169" s="51"/>
      <c r="L169" s="51"/>
      <c r="M169" s="51"/>
      <c r="N169" s="51"/>
      <c r="O169" s="51"/>
      <c r="P169" s="51"/>
      <c r="Q169" s="51"/>
      <c r="R169" s="51"/>
      <c r="S169" s="51"/>
      <c r="T169" s="100">
        <f>16868+35000</f>
        <v>51868</v>
      </c>
      <c r="U169" s="100"/>
      <c r="V169" s="100"/>
      <c r="W169" s="100"/>
      <c r="X169" s="100"/>
      <c r="Y169" s="100"/>
      <c r="Z169" s="100"/>
      <c r="AA169" s="57">
        <v>0</v>
      </c>
      <c r="AB169" s="57"/>
      <c r="AC169" s="57"/>
      <c r="AD169" s="57"/>
      <c r="AE169" s="57"/>
      <c r="AF169" s="57"/>
      <c r="AG169" s="57"/>
      <c r="AH169" s="57">
        <v>0</v>
      </c>
      <c r="AI169" s="57"/>
      <c r="AJ169" s="57"/>
      <c r="AK169" s="57"/>
      <c r="AL169" s="57"/>
      <c r="AM169" s="57"/>
      <c r="AN169" s="57"/>
      <c r="AO169" s="57">
        <v>0</v>
      </c>
      <c r="AP169" s="57"/>
      <c r="AQ169" s="57"/>
      <c r="AR169" s="57"/>
      <c r="AS169" s="57"/>
      <c r="AT169" s="57"/>
      <c r="AU169" s="57"/>
      <c r="AV169" s="57">
        <f t="shared" si="8"/>
        <v>51868</v>
      </c>
      <c r="AW169" s="57"/>
      <c r="AX169" s="57"/>
      <c r="AY169" s="57"/>
      <c r="AZ169" s="57"/>
      <c r="BA169" s="57"/>
      <c r="BB169" s="57"/>
    </row>
    <row r="170" spans="2:54" s="2" customFormat="1" x14ac:dyDescent="0.15">
      <c r="E170" s="51"/>
      <c r="F170" s="51"/>
      <c r="G170" s="51"/>
      <c r="H170" s="51"/>
      <c r="I170" s="51"/>
      <c r="J170" s="51" t="s">
        <v>20</v>
      </c>
      <c r="K170" s="51"/>
      <c r="L170" s="51"/>
      <c r="M170" s="51"/>
      <c r="N170" s="51"/>
      <c r="O170" s="51"/>
      <c r="P170" s="51"/>
      <c r="Q170" s="51"/>
      <c r="R170" s="51"/>
      <c r="S170" s="51"/>
      <c r="T170" s="100">
        <v>4160</v>
      </c>
      <c r="U170" s="100"/>
      <c r="V170" s="100"/>
      <c r="W170" s="100"/>
      <c r="X170" s="100"/>
      <c r="Y170" s="100"/>
      <c r="Z170" s="100"/>
      <c r="AA170" s="57">
        <v>0</v>
      </c>
      <c r="AB170" s="57"/>
      <c r="AC170" s="57"/>
      <c r="AD170" s="57"/>
      <c r="AE170" s="57"/>
      <c r="AF170" s="57"/>
      <c r="AG170" s="57"/>
      <c r="AH170" s="57">
        <v>0</v>
      </c>
      <c r="AI170" s="57"/>
      <c r="AJ170" s="57"/>
      <c r="AK170" s="57"/>
      <c r="AL170" s="57"/>
      <c r="AM170" s="57"/>
      <c r="AN170" s="57"/>
      <c r="AO170" s="57">
        <v>0</v>
      </c>
      <c r="AP170" s="57"/>
      <c r="AQ170" s="57"/>
      <c r="AR170" s="57"/>
      <c r="AS170" s="57"/>
      <c r="AT170" s="57"/>
      <c r="AU170" s="57"/>
      <c r="AV170" s="57">
        <f t="shared" si="8"/>
        <v>4160</v>
      </c>
      <c r="AW170" s="57"/>
      <c r="AX170" s="57"/>
      <c r="AY170" s="57"/>
      <c r="AZ170" s="57"/>
      <c r="BA170" s="57"/>
      <c r="BB170" s="57"/>
    </row>
    <row r="171" spans="2:54" x14ac:dyDescent="0.15">
      <c r="E171" s="51"/>
      <c r="F171" s="51"/>
      <c r="G171" s="51"/>
      <c r="H171" s="51"/>
      <c r="I171" s="51"/>
      <c r="J171" s="51" t="s">
        <v>24</v>
      </c>
      <c r="K171" s="51"/>
      <c r="L171" s="51"/>
      <c r="M171" s="51"/>
      <c r="N171" s="51"/>
      <c r="O171" s="51"/>
      <c r="P171" s="51"/>
      <c r="Q171" s="51"/>
      <c r="R171" s="51"/>
      <c r="S171" s="51"/>
      <c r="T171" s="100">
        <v>35000</v>
      </c>
      <c r="U171" s="100"/>
      <c r="V171" s="100"/>
      <c r="W171" s="100"/>
      <c r="X171" s="100"/>
      <c r="Y171" s="100"/>
      <c r="Z171" s="100"/>
      <c r="AA171" s="57">
        <v>0</v>
      </c>
      <c r="AB171" s="57"/>
      <c r="AC171" s="57"/>
      <c r="AD171" s="57"/>
      <c r="AE171" s="57"/>
      <c r="AF171" s="57"/>
      <c r="AG171" s="57"/>
      <c r="AH171" s="57">
        <v>0</v>
      </c>
      <c r="AI171" s="57"/>
      <c r="AJ171" s="57"/>
      <c r="AK171" s="57"/>
      <c r="AL171" s="57"/>
      <c r="AM171" s="57"/>
      <c r="AN171" s="57"/>
      <c r="AO171" s="57">
        <v>0</v>
      </c>
      <c r="AP171" s="57"/>
      <c r="AQ171" s="57"/>
      <c r="AR171" s="57"/>
      <c r="AS171" s="57"/>
      <c r="AT171" s="57"/>
      <c r="AU171" s="57"/>
      <c r="AV171" s="57">
        <f t="shared" si="8"/>
        <v>35000</v>
      </c>
      <c r="AW171" s="57"/>
      <c r="AX171" s="57"/>
      <c r="AY171" s="57"/>
      <c r="AZ171" s="57"/>
      <c r="BA171" s="57"/>
      <c r="BB171" s="57"/>
    </row>
    <row r="172" spans="2:54" s="2" customFormat="1" x14ac:dyDescent="0.15">
      <c r="E172" s="56" t="s">
        <v>250</v>
      </c>
      <c r="F172" s="36"/>
      <c r="G172" s="36"/>
      <c r="H172" s="36"/>
      <c r="I172" s="37"/>
      <c r="J172" s="51" t="s">
        <v>19</v>
      </c>
      <c r="K172" s="51"/>
      <c r="L172" s="51"/>
      <c r="M172" s="51"/>
      <c r="N172" s="51"/>
      <c r="O172" s="51"/>
      <c r="P172" s="51"/>
      <c r="Q172" s="51"/>
      <c r="R172" s="51"/>
      <c r="S172" s="51"/>
      <c r="T172" s="57">
        <v>10915</v>
      </c>
      <c r="U172" s="57"/>
      <c r="V172" s="57"/>
      <c r="W172" s="57"/>
      <c r="X172" s="57"/>
      <c r="Y172" s="57"/>
      <c r="Z172" s="57"/>
      <c r="AA172" s="57">
        <v>0</v>
      </c>
      <c r="AB172" s="57"/>
      <c r="AC172" s="57"/>
      <c r="AD172" s="57"/>
      <c r="AE172" s="57"/>
      <c r="AF172" s="57"/>
      <c r="AG172" s="57"/>
      <c r="AH172" s="57">
        <v>0</v>
      </c>
      <c r="AI172" s="57"/>
      <c r="AJ172" s="57"/>
      <c r="AK172" s="57"/>
      <c r="AL172" s="57"/>
      <c r="AM172" s="57"/>
      <c r="AN172" s="57"/>
      <c r="AO172" s="100">
        <v>0</v>
      </c>
      <c r="AP172" s="100"/>
      <c r="AQ172" s="100"/>
      <c r="AR172" s="100"/>
      <c r="AS172" s="100"/>
      <c r="AT172" s="100"/>
      <c r="AU172" s="100"/>
      <c r="AV172" s="57">
        <f t="shared" si="8"/>
        <v>10915</v>
      </c>
      <c r="AW172" s="57"/>
      <c r="AX172" s="57"/>
      <c r="AY172" s="57"/>
      <c r="AZ172" s="57"/>
      <c r="BA172" s="57"/>
      <c r="BB172" s="57"/>
    </row>
    <row r="173" spans="2:54" s="2" customFormat="1" x14ac:dyDescent="0.15">
      <c r="E173" s="38"/>
      <c r="F173" s="39"/>
      <c r="G173" s="39"/>
      <c r="H173" s="39"/>
      <c r="I173" s="40"/>
      <c r="J173" s="51" t="s">
        <v>20</v>
      </c>
      <c r="K173" s="51"/>
      <c r="L173" s="51"/>
      <c r="M173" s="51"/>
      <c r="N173" s="51"/>
      <c r="O173" s="51"/>
      <c r="P173" s="51"/>
      <c r="Q173" s="51"/>
      <c r="R173" s="51"/>
      <c r="S173" s="51"/>
      <c r="T173" s="57">
        <v>10915</v>
      </c>
      <c r="U173" s="57"/>
      <c r="V173" s="57"/>
      <c r="W173" s="57"/>
      <c r="X173" s="57"/>
      <c r="Y173" s="57"/>
      <c r="Z173" s="57"/>
      <c r="AA173" s="57">
        <v>0</v>
      </c>
      <c r="AB173" s="57"/>
      <c r="AC173" s="57"/>
      <c r="AD173" s="57"/>
      <c r="AE173" s="57"/>
      <c r="AF173" s="57"/>
      <c r="AG173" s="57"/>
      <c r="AH173" s="57">
        <v>0</v>
      </c>
      <c r="AI173" s="57"/>
      <c r="AJ173" s="57"/>
      <c r="AK173" s="57"/>
      <c r="AL173" s="57"/>
      <c r="AM173" s="57"/>
      <c r="AN173" s="57"/>
      <c r="AO173" s="100">
        <v>0</v>
      </c>
      <c r="AP173" s="100"/>
      <c r="AQ173" s="100"/>
      <c r="AR173" s="100"/>
      <c r="AS173" s="100"/>
      <c r="AT173" s="100"/>
      <c r="AU173" s="100"/>
      <c r="AV173" s="57">
        <f t="shared" si="8"/>
        <v>10915</v>
      </c>
      <c r="AW173" s="57"/>
      <c r="AX173" s="57"/>
      <c r="AY173" s="57"/>
      <c r="AZ173" s="57"/>
      <c r="BA173" s="57"/>
      <c r="BB173" s="57"/>
    </row>
    <row r="176" spans="2:54" s="2" customFormat="1" x14ac:dyDescent="0.15">
      <c r="B176" s="49" t="s">
        <v>278</v>
      </c>
      <c r="C176" s="50"/>
      <c r="D176" s="50" t="s">
        <v>187</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row>
    <row r="177" spans="2:54" s="2" customFormat="1" ht="13.5" customHeight="1" x14ac:dyDescent="0.15">
      <c r="B177" s="28"/>
      <c r="C177" s="29"/>
      <c r="D177" s="101" t="s">
        <v>186</v>
      </c>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row>
    <row r="178" spans="2:54" s="2" customFormat="1" x14ac:dyDescent="0.15">
      <c r="B178" s="28"/>
      <c r="C178" s="29"/>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row>
    <row r="179" spans="2:54" s="2" customFormat="1" x14ac:dyDescent="0.15">
      <c r="AV179" s="34" t="s">
        <v>21</v>
      </c>
      <c r="AW179" s="34"/>
      <c r="AX179" s="34"/>
      <c r="AY179" s="34"/>
      <c r="AZ179" s="34"/>
      <c r="BA179" s="34"/>
      <c r="BB179" s="34"/>
    </row>
    <row r="180" spans="2:54" s="2" customFormat="1" x14ac:dyDescent="0.15">
      <c r="E180" s="35" t="s">
        <v>12</v>
      </c>
      <c r="F180" s="36"/>
      <c r="G180" s="36"/>
      <c r="H180" s="36"/>
      <c r="I180" s="37"/>
      <c r="J180" s="35"/>
      <c r="K180" s="36"/>
      <c r="L180" s="36"/>
      <c r="M180" s="36"/>
      <c r="N180" s="36"/>
      <c r="O180" s="36"/>
      <c r="P180" s="36"/>
      <c r="Q180" s="36"/>
      <c r="R180" s="36"/>
      <c r="S180" s="37"/>
      <c r="T180" s="41" t="s">
        <v>18</v>
      </c>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3"/>
      <c r="AV180" s="35" t="s">
        <v>17</v>
      </c>
      <c r="AW180" s="36"/>
      <c r="AX180" s="36"/>
      <c r="AY180" s="36"/>
      <c r="AZ180" s="36"/>
      <c r="BA180" s="36"/>
      <c r="BB180" s="37"/>
    </row>
    <row r="181" spans="2:54" s="2" customFormat="1" x14ac:dyDescent="0.15">
      <c r="E181" s="38"/>
      <c r="F181" s="39"/>
      <c r="G181" s="39"/>
      <c r="H181" s="39"/>
      <c r="I181" s="40"/>
      <c r="J181" s="38"/>
      <c r="K181" s="39"/>
      <c r="L181" s="39"/>
      <c r="M181" s="39"/>
      <c r="N181" s="39"/>
      <c r="O181" s="39"/>
      <c r="P181" s="39"/>
      <c r="Q181" s="39"/>
      <c r="R181" s="39"/>
      <c r="S181" s="40"/>
      <c r="T181" s="51" t="s">
        <v>13</v>
      </c>
      <c r="U181" s="51"/>
      <c r="V181" s="51"/>
      <c r="W181" s="51"/>
      <c r="X181" s="51"/>
      <c r="Y181" s="51"/>
      <c r="Z181" s="51"/>
      <c r="AA181" s="51" t="s">
        <v>14</v>
      </c>
      <c r="AB181" s="51"/>
      <c r="AC181" s="51"/>
      <c r="AD181" s="51"/>
      <c r="AE181" s="51"/>
      <c r="AF181" s="51"/>
      <c r="AG181" s="51"/>
      <c r="AH181" s="51" t="s">
        <v>15</v>
      </c>
      <c r="AI181" s="51"/>
      <c r="AJ181" s="51"/>
      <c r="AK181" s="51"/>
      <c r="AL181" s="51"/>
      <c r="AM181" s="51"/>
      <c r="AN181" s="51"/>
      <c r="AO181" s="51" t="s">
        <v>16</v>
      </c>
      <c r="AP181" s="51"/>
      <c r="AQ181" s="51"/>
      <c r="AR181" s="51"/>
      <c r="AS181" s="51"/>
      <c r="AT181" s="51"/>
      <c r="AU181" s="51"/>
      <c r="AV181" s="38"/>
      <c r="AW181" s="39"/>
      <c r="AX181" s="39"/>
      <c r="AY181" s="39"/>
      <c r="AZ181" s="39"/>
      <c r="BA181" s="39"/>
      <c r="BB181" s="40"/>
    </row>
    <row r="182" spans="2:54" s="2" customFormat="1" x14ac:dyDescent="0.15">
      <c r="E182" s="51">
        <v>30</v>
      </c>
      <c r="F182" s="51"/>
      <c r="G182" s="51"/>
      <c r="H182" s="51"/>
      <c r="I182" s="51"/>
      <c r="J182" s="51" t="s">
        <v>19</v>
      </c>
      <c r="K182" s="51"/>
      <c r="L182" s="51"/>
      <c r="M182" s="51"/>
      <c r="N182" s="51"/>
      <c r="O182" s="51"/>
      <c r="P182" s="51"/>
      <c r="Q182" s="51"/>
      <c r="R182" s="51"/>
      <c r="S182" s="51"/>
      <c r="T182" s="57">
        <v>107000</v>
      </c>
      <c r="U182" s="57"/>
      <c r="V182" s="57"/>
      <c r="W182" s="57"/>
      <c r="X182" s="57"/>
      <c r="Y182" s="57"/>
      <c r="Z182" s="57"/>
      <c r="AA182" s="57">
        <v>0</v>
      </c>
      <c r="AB182" s="57"/>
      <c r="AC182" s="57"/>
      <c r="AD182" s="57"/>
      <c r="AE182" s="57"/>
      <c r="AF182" s="57"/>
      <c r="AG182" s="57"/>
      <c r="AH182" s="57">
        <v>0</v>
      </c>
      <c r="AI182" s="57"/>
      <c r="AJ182" s="57"/>
      <c r="AK182" s="57"/>
      <c r="AL182" s="57"/>
      <c r="AM182" s="57"/>
      <c r="AN182" s="57"/>
      <c r="AO182" s="57">
        <v>35667</v>
      </c>
      <c r="AP182" s="57"/>
      <c r="AQ182" s="57"/>
      <c r="AR182" s="57"/>
      <c r="AS182" s="57"/>
      <c r="AT182" s="57"/>
      <c r="AU182" s="57"/>
      <c r="AV182" s="57">
        <f t="shared" ref="AV182:AV187" si="9">SUM(T182:AU182)</f>
        <v>142667</v>
      </c>
      <c r="AW182" s="57"/>
      <c r="AX182" s="57"/>
      <c r="AY182" s="57"/>
      <c r="AZ182" s="57"/>
      <c r="BA182" s="57"/>
      <c r="BB182" s="57"/>
    </row>
    <row r="183" spans="2:54" s="2" customFormat="1" x14ac:dyDescent="0.15">
      <c r="E183" s="51"/>
      <c r="F183" s="51"/>
      <c r="G183" s="51"/>
      <c r="H183" s="51"/>
      <c r="I183" s="51"/>
      <c r="J183" s="51" t="s">
        <v>20</v>
      </c>
      <c r="K183" s="51"/>
      <c r="L183" s="51"/>
      <c r="M183" s="51"/>
      <c r="N183" s="51"/>
      <c r="O183" s="51"/>
      <c r="P183" s="51"/>
      <c r="Q183" s="51"/>
      <c r="R183" s="51"/>
      <c r="S183" s="51"/>
      <c r="T183" s="57">
        <v>0</v>
      </c>
      <c r="U183" s="57"/>
      <c r="V183" s="57"/>
      <c r="W183" s="57"/>
      <c r="X183" s="57"/>
      <c r="Y183" s="57"/>
      <c r="Z183" s="57"/>
      <c r="AA183" s="57">
        <v>0</v>
      </c>
      <c r="AB183" s="57"/>
      <c r="AC183" s="57"/>
      <c r="AD183" s="57"/>
      <c r="AE183" s="57"/>
      <c r="AF183" s="57"/>
      <c r="AG183" s="57"/>
      <c r="AH183" s="57">
        <v>0</v>
      </c>
      <c r="AI183" s="57"/>
      <c r="AJ183" s="57"/>
      <c r="AK183" s="57"/>
      <c r="AL183" s="57"/>
      <c r="AM183" s="57"/>
      <c r="AN183" s="57"/>
      <c r="AO183" s="57">
        <v>0</v>
      </c>
      <c r="AP183" s="57"/>
      <c r="AQ183" s="57"/>
      <c r="AR183" s="57"/>
      <c r="AS183" s="57"/>
      <c r="AT183" s="57"/>
      <c r="AU183" s="57"/>
      <c r="AV183" s="57">
        <f t="shared" si="9"/>
        <v>0</v>
      </c>
      <c r="AW183" s="57"/>
      <c r="AX183" s="57"/>
      <c r="AY183" s="57"/>
      <c r="AZ183" s="57"/>
      <c r="BA183" s="57"/>
      <c r="BB183" s="57"/>
    </row>
    <row r="184" spans="2:54" s="2" customFormat="1" x14ac:dyDescent="0.15">
      <c r="E184" s="51"/>
      <c r="F184" s="51"/>
      <c r="G184" s="51"/>
      <c r="H184" s="51"/>
      <c r="I184" s="51"/>
      <c r="J184" s="51" t="s">
        <v>24</v>
      </c>
      <c r="K184" s="51"/>
      <c r="L184" s="51"/>
      <c r="M184" s="51"/>
      <c r="N184" s="51"/>
      <c r="O184" s="51"/>
      <c r="P184" s="51"/>
      <c r="Q184" s="51"/>
      <c r="R184" s="51"/>
      <c r="S184" s="51"/>
      <c r="T184" s="57">
        <v>107000</v>
      </c>
      <c r="U184" s="57"/>
      <c r="V184" s="57"/>
      <c r="W184" s="57"/>
      <c r="X184" s="57"/>
      <c r="Y184" s="57"/>
      <c r="Z184" s="57"/>
      <c r="AA184" s="57">
        <v>0</v>
      </c>
      <c r="AB184" s="57"/>
      <c r="AC184" s="57"/>
      <c r="AD184" s="57"/>
      <c r="AE184" s="57"/>
      <c r="AF184" s="57"/>
      <c r="AG184" s="57"/>
      <c r="AH184" s="57">
        <v>0</v>
      </c>
      <c r="AI184" s="57"/>
      <c r="AJ184" s="57"/>
      <c r="AK184" s="57"/>
      <c r="AL184" s="57"/>
      <c r="AM184" s="57"/>
      <c r="AN184" s="57"/>
      <c r="AO184" s="57">
        <v>35667</v>
      </c>
      <c r="AP184" s="57"/>
      <c r="AQ184" s="57"/>
      <c r="AR184" s="57"/>
      <c r="AS184" s="57"/>
      <c r="AT184" s="57"/>
      <c r="AU184" s="57"/>
      <c r="AV184" s="57">
        <f t="shared" si="9"/>
        <v>142667</v>
      </c>
      <c r="AW184" s="57"/>
      <c r="AX184" s="57"/>
      <c r="AY184" s="57"/>
      <c r="AZ184" s="57"/>
      <c r="BA184" s="57"/>
      <c r="BB184" s="57"/>
    </row>
    <row r="185" spans="2:54" s="2" customFormat="1" x14ac:dyDescent="0.15">
      <c r="E185" s="92" t="s">
        <v>250</v>
      </c>
      <c r="F185" s="51"/>
      <c r="G185" s="51"/>
      <c r="H185" s="51"/>
      <c r="I185" s="51"/>
      <c r="J185" s="51" t="s">
        <v>19</v>
      </c>
      <c r="K185" s="51"/>
      <c r="L185" s="51"/>
      <c r="M185" s="51"/>
      <c r="N185" s="51"/>
      <c r="O185" s="51"/>
      <c r="P185" s="51"/>
      <c r="Q185" s="51"/>
      <c r="R185" s="51"/>
      <c r="S185" s="51"/>
      <c r="T185" s="100">
        <v>115000</v>
      </c>
      <c r="U185" s="100"/>
      <c r="V185" s="100"/>
      <c r="W185" s="100"/>
      <c r="X185" s="100"/>
      <c r="Y185" s="100"/>
      <c r="Z185" s="100"/>
      <c r="AA185" s="57">
        <v>0</v>
      </c>
      <c r="AB185" s="57"/>
      <c r="AC185" s="57"/>
      <c r="AD185" s="57"/>
      <c r="AE185" s="57"/>
      <c r="AF185" s="57"/>
      <c r="AG185" s="57"/>
      <c r="AH185" s="57">
        <v>0</v>
      </c>
      <c r="AI185" s="57"/>
      <c r="AJ185" s="57"/>
      <c r="AK185" s="57"/>
      <c r="AL185" s="57"/>
      <c r="AM185" s="57"/>
      <c r="AN185" s="57"/>
      <c r="AO185" s="57">
        <v>38334</v>
      </c>
      <c r="AP185" s="57"/>
      <c r="AQ185" s="57"/>
      <c r="AR185" s="57"/>
      <c r="AS185" s="57"/>
      <c r="AT185" s="57"/>
      <c r="AU185" s="57"/>
      <c r="AV185" s="57">
        <f t="shared" si="9"/>
        <v>153334</v>
      </c>
      <c r="AW185" s="57"/>
      <c r="AX185" s="57"/>
      <c r="AY185" s="57"/>
      <c r="AZ185" s="57"/>
      <c r="BA185" s="57"/>
      <c r="BB185" s="57"/>
    </row>
    <row r="186" spans="2:54" s="2" customFormat="1" x14ac:dyDescent="0.15">
      <c r="E186" s="51"/>
      <c r="F186" s="51"/>
      <c r="G186" s="51"/>
      <c r="H186" s="51"/>
      <c r="I186" s="51"/>
      <c r="J186" s="51" t="s">
        <v>20</v>
      </c>
      <c r="K186" s="51"/>
      <c r="L186" s="51"/>
      <c r="M186" s="51"/>
      <c r="N186" s="51"/>
      <c r="O186" s="51"/>
      <c r="P186" s="51"/>
      <c r="Q186" s="51"/>
      <c r="R186" s="51"/>
      <c r="S186" s="51"/>
      <c r="T186" s="100">
        <v>0</v>
      </c>
      <c r="U186" s="100"/>
      <c r="V186" s="100"/>
      <c r="W186" s="100"/>
      <c r="X186" s="100"/>
      <c r="Y186" s="100"/>
      <c r="Z186" s="100"/>
      <c r="AA186" s="57">
        <v>0</v>
      </c>
      <c r="AB186" s="57"/>
      <c r="AC186" s="57"/>
      <c r="AD186" s="57"/>
      <c r="AE186" s="57"/>
      <c r="AF186" s="57"/>
      <c r="AG186" s="57"/>
      <c r="AH186" s="57">
        <v>0</v>
      </c>
      <c r="AI186" s="57"/>
      <c r="AJ186" s="57"/>
      <c r="AK186" s="57"/>
      <c r="AL186" s="57"/>
      <c r="AM186" s="57"/>
      <c r="AN186" s="57"/>
      <c r="AO186" s="57">
        <v>0</v>
      </c>
      <c r="AP186" s="57"/>
      <c r="AQ186" s="57"/>
      <c r="AR186" s="57"/>
      <c r="AS186" s="57"/>
      <c r="AT186" s="57"/>
      <c r="AU186" s="57"/>
      <c r="AV186" s="57">
        <f t="shared" si="9"/>
        <v>0</v>
      </c>
      <c r="AW186" s="57"/>
      <c r="AX186" s="57"/>
      <c r="AY186" s="57"/>
      <c r="AZ186" s="57"/>
      <c r="BA186" s="57"/>
      <c r="BB186" s="57"/>
    </row>
    <row r="187" spans="2:54" x14ac:dyDescent="0.15">
      <c r="E187" s="51"/>
      <c r="F187" s="51"/>
      <c r="G187" s="51"/>
      <c r="H187" s="51"/>
      <c r="I187" s="51"/>
      <c r="J187" s="51" t="s">
        <v>24</v>
      </c>
      <c r="K187" s="51"/>
      <c r="L187" s="51"/>
      <c r="M187" s="51"/>
      <c r="N187" s="51"/>
      <c r="O187" s="51"/>
      <c r="P187" s="51"/>
      <c r="Q187" s="51"/>
      <c r="R187" s="51"/>
      <c r="S187" s="51"/>
      <c r="T187" s="100">
        <f>115000</f>
        <v>115000</v>
      </c>
      <c r="U187" s="100"/>
      <c r="V187" s="100"/>
      <c r="W187" s="100"/>
      <c r="X187" s="100"/>
      <c r="Y187" s="100"/>
      <c r="Z187" s="100"/>
      <c r="AA187" s="57">
        <v>0</v>
      </c>
      <c r="AB187" s="57"/>
      <c r="AC187" s="57"/>
      <c r="AD187" s="57"/>
      <c r="AE187" s="57"/>
      <c r="AF187" s="57"/>
      <c r="AG187" s="57"/>
      <c r="AH187" s="57">
        <v>0</v>
      </c>
      <c r="AI187" s="57"/>
      <c r="AJ187" s="57"/>
      <c r="AK187" s="57"/>
      <c r="AL187" s="57"/>
      <c r="AM187" s="57"/>
      <c r="AN187" s="57"/>
      <c r="AO187" s="57">
        <v>38334</v>
      </c>
      <c r="AP187" s="57"/>
      <c r="AQ187" s="57"/>
      <c r="AR187" s="57"/>
      <c r="AS187" s="57"/>
      <c r="AT187" s="57"/>
      <c r="AU187" s="57"/>
      <c r="AV187" s="57">
        <f t="shared" si="9"/>
        <v>153334</v>
      </c>
      <c r="AW187" s="57"/>
      <c r="AX187" s="57"/>
      <c r="AY187" s="57"/>
      <c r="AZ187" s="57"/>
      <c r="BA187" s="57"/>
      <c r="BB187" s="57"/>
    </row>
    <row r="190" spans="2:54" s="2" customFormat="1" x14ac:dyDescent="0.15">
      <c r="B190" s="49" t="s">
        <v>279</v>
      </c>
      <c r="C190" s="50"/>
      <c r="D190" s="50" t="s">
        <v>280</v>
      </c>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row>
    <row r="191" spans="2:54" s="2" customFormat="1" x14ac:dyDescent="0.15">
      <c r="B191" s="28"/>
      <c r="C191" s="29"/>
      <c r="D191" s="101" t="s">
        <v>131</v>
      </c>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row>
    <row r="192" spans="2:54" x14ac:dyDescent="0.15">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row>
    <row r="194" spans="5:54" x14ac:dyDescent="0.15">
      <c r="E194" s="113" t="s">
        <v>74</v>
      </c>
      <c r="F194" s="114"/>
      <c r="G194" s="114"/>
      <c r="H194" s="114"/>
      <c r="I194" s="114"/>
      <c r="J194" s="114"/>
      <c r="K194" s="114"/>
      <c r="L194" s="114"/>
      <c r="M194" s="114"/>
      <c r="N194" s="114"/>
      <c r="O194" s="114"/>
      <c r="P194" s="114"/>
      <c r="Q194" s="114"/>
      <c r="R194" s="114"/>
      <c r="S194" s="114"/>
      <c r="T194" s="114"/>
      <c r="U194" s="114"/>
      <c r="V194" s="114"/>
      <c r="W194" s="115"/>
      <c r="X194" s="113" t="s">
        <v>75</v>
      </c>
      <c r="Y194" s="114"/>
      <c r="Z194" s="114"/>
      <c r="AA194" s="114"/>
      <c r="AB194" s="114"/>
      <c r="AC194" s="114"/>
      <c r="AD194" s="114"/>
      <c r="AE194" s="115"/>
      <c r="AF194" s="113" t="s">
        <v>281</v>
      </c>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5"/>
    </row>
    <row r="195" spans="5:54" ht="13.5" customHeight="1" x14ac:dyDescent="0.15">
      <c r="E195" s="107" t="s">
        <v>282</v>
      </c>
      <c r="F195" s="107"/>
      <c r="G195" s="107"/>
      <c r="H195" s="107"/>
      <c r="I195" s="107"/>
      <c r="J195" s="107"/>
      <c r="K195" s="107"/>
      <c r="L195" s="107"/>
      <c r="M195" s="107"/>
      <c r="N195" s="107"/>
      <c r="O195" s="107"/>
      <c r="P195" s="107"/>
      <c r="Q195" s="107"/>
      <c r="R195" s="107"/>
      <c r="S195" s="107"/>
      <c r="T195" s="107"/>
      <c r="U195" s="107"/>
      <c r="V195" s="107"/>
      <c r="W195" s="107"/>
      <c r="X195" s="108">
        <v>43816</v>
      </c>
      <c r="Y195" s="108"/>
      <c r="Z195" s="108"/>
      <c r="AA195" s="108"/>
      <c r="AB195" s="108"/>
      <c r="AC195" s="108"/>
      <c r="AD195" s="108"/>
      <c r="AE195" s="108"/>
      <c r="AF195" s="107" t="s">
        <v>172</v>
      </c>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row>
    <row r="196" spans="5:54" ht="13.5" customHeight="1" x14ac:dyDescent="0.15">
      <c r="E196" s="107"/>
      <c r="F196" s="107"/>
      <c r="G196" s="107"/>
      <c r="H196" s="107"/>
      <c r="I196" s="107"/>
      <c r="J196" s="107"/>
      <c r="K196" s="107"/>
      <c r="L196" s="107"/>
      <c r="M196" s="107"/>
      <c r="N196" s="107"/>
      <c r="O196" s="107"/>
      <c r="P196" s="107"/>
      <c r="Q196" s="107"/>
      <c r="R196" s="107"/>
      <c r="S196" s="107"/>
      <c r="T196" s="107"/>
      <c r="U196" s="107"/>
      <c r="V196" s="107"/>
      <c r="W196" s="107"/>
      <c r="X196" s="108"/>
      <c r="Y196" s="108"/>
      <c r="Z196" s="108"/>
      <c r="AA196" s="108"/>
      <c r="AB196" s="108"/>
      <c r="AC196" s="108"/>
      <c r="AD196" s="108"/>
      <c r="AE196" s="108"/>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row>
    <row r="197" spans="5:54" ht="13.5" customHeight="1" x14ac:dyDescent="0.15">
      <c r="E197" s="107"/>
      <c r="F197" s="107"/>
      <c r="G197" s="107"/>
      <c r="H197" s="107"/>
      <c r="I197" s="107"/>
      <c r="J197" s="107"/>
      <c r="K197" s="107"/>
      <c r="L197" s="107"/>
      <c r="M197" s="107"/>
      <c r="N197" s="107"/>
      <c r="O197" s="107"/>
      <c r="P197" s="107"/>
      <c r="Q197" s="107"/>
      <c r="R197" s="107"/>
      <c r="S197" s="107"/>
      <c r="T197" s="107"/>
      <c r="U197" s="107"/>
      <c r="V197" s="107"/>
      <c r="W197" s="107"/>
      <c r="X197" s="108"/>
      <c r="Y197" s="108"/>
      <c r="Z197" s="108"/>
      <c r="AA197" s="108"/>
      <c r="AB197" s="108"/>
      <c r="AC197" s="108"/>
      <c r="AD197" s="108"/>
      <c r="AE197" s="108"/>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row>
    <row r="198" spans="5:54" x14ac:dyDescent="0.15">
      <c r="E198" s="107"/>
      <c r="F198" s="107"/>
      <c r="G198" s="107"/>
      <c r="H198" s="107"/>
      <c r="I198" s="107"/>
      <c r="J198" s="107"/>
      <c r="K198" s="107"/>
      <c r="L198" s="107"/>
      <c r="M198" s="107"/>
      <c r="N198" s="107"/>
      <c r="O198" s="107"/>
      <c r="P198" s="107"/>
      <c r="Q198" s="107"/>
      <c r="R198" s="107"/>
      <c r="S198" s="107"/>
      <c r="T198" s="107"/>
      <c r="U198" s="107"/>
      <c r="V198" s="107"/>
      <c r="W198" s="107"/>
      <c r="X198" s="108"/>
      <c r="Y198" s="108"/>
      <c r="Z198" s="108"/>
      <c r="AA198" s="108"/>
      <c r="AB198" s="108"/>
      <c r="AC198" s="108"/>
      <c r="AD198" s="108"/>
      <c r="AE198" s="108"/>
      <c r="AF198" s="107"/>
      <c r="AG198" s="107"/>
      <c r="AH198" s="107"/>
      <c r="AI198" s="107"/>
      <c r="AJ198" s="107"/>
      <c r="AK198" s="107"/>
      <c r="AL198" s="107"/>
      <c r="AM198" s="107"/>
      <c r="AN198" s="107"/>
      <c r="AO198" s="107"/>
      <c r="AP198" s="107"/>
      <c r="AQ198" s="107"/>
      <c r="AR198" s="107"/>
      <c r="AS198" s="107"/>
      <c r="AT198" s="107"/>
      <c r="AU198" s="107"/>
      <c r="AV198" s="107"/>
      <c r="AW198" s="107"/>
      <c r="AX198" s="107"/>
      <c r="AY198" s="107"/>
      <c r="AZ198" s="107"/>
      <c r="BA198" s="107"/>
      <c r="BB198" s="107"/>
    </row>
    <row r="199" spans="5:54" x14ac:dyDescent="0.15">
      <c r="E199" s="107"/>
      <c r="F199" s="107"/>
      <c r="G199" s="107"/>
      <c r="H199" s="107"/>
      <c r="I199" s="107"/>
      <c r="J199" s="107"/>
      <c r="K199" s="107"/>
      <c r="L199" s="107"/>
      <c r="M199" s="107"/>
      <c r="N199" s="107"/>
      <c r="O199" s="107"/>
      <c r="P199" s="107"/>
      <c r="Q199" s="107"/>
      <c r="R199" s="107"/>
      <c r="S199" s="107"/>
      <c r="T199" s="107"/>
      <c r="U199" s="107"/>
      <c r="V199" s="107"/>
      <c r="W199" s="107"/>
      <c r="X199" s="108"/>
      <c r="Y199" s="108"/>
      <c r="Z199" s="108"/>
      <c r="AA199" s="108"/>
      <c r="AB199" s="108"/>
      <c r="AC199" s="108"/>
      <c r="AD199" s="108"/>
      <c r="AE199" s="108"/>
      <c r="AF199" s="107"/>
      <c r="AG199" s="107"/>
      <c r="AH199" s="107"/>
      <c r="AI199" s="107"/>
      <c r="AJ199" s="107"/>
      <c r="AK199" s="107"/>
      <c r="AL199" s="107"/>
      <c r="AM199" s="107"/>
      <c r="AN199" s="107"/>
      <c r="AO199" s="107"/>
      <c r="AP199" s="107"/>
      <c r="AQ199" s="107"/>
      <c r="AR199" s="107"/>
      <c r="AS199" s="107"/>
      <c r="AT199" s="107"/>
      <c r="AU199" s="107"/>
      <c r="AV199" s="107"/>
      <c r="AW199" s="107"/>
      <c r="AX199" s="107"/>
      <c r="AY199" s="107"/>
      <c r="AZ199" s="107"/>
      <c r="BA199" s="107"/>
      <c r="BB199" s="107"/>
    </row>
    <row r="200" spans="5:54" x14ac:dyDescent="0.15">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row>
    <row r="201" spans="5:54" ht="13.5" customHeight="1" x14ac:dyDescent="0.15">
      <c r="E201" s="113" t="s">
        <v>170</v>
      </c>
      <c r="F201" s="114"/>
      <c r="G201" s="114"/>
      <c r="H201" s="114"/>
      <c r="I201" s="114"/>
      <c r="J201" s="114"/>
      <c r="K201" s="114"/>
      <c r="L201" s="114"/>
      <c r="M201" s="114"/>
      <c r="N201" s="114"/>
      <c r="O201" s="114"/>
      <c r="P201" s="114"/>
      <c r="Q201" s="114"/>
      <c r="R201" s="114"/>
      <c r="S201" s="114"/>
      <c r="T201" s="114"/>
      <c r="U201" s="114"/>
      <c r="V201" s="114"/>
      <c r="W201" s="115"/>
      <c r="X201" s="113" t="s">
        <v>75</v>
      </c>
      <c r="Y201" s="114"/>
      <c r="Z201" s="114"/>
      <c r="AA201" s="114"/>
      <c r="AB201" s="114"/>
      <c r="AC201" s="114"/>
      <c r="AD201" s="114"/>
      <c r="AE201" s="115"/>
      <c r="AF201" s="113" t="s">
        <v>283</v>
      </c>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5"/>
    </row>
    <row r="202" spans="5:54" ht="13.5" customHeight="1" x14ac:dyDescent="0.15">
      <c r="E202" s="107" t="s">
        <v>171</v>
      </c>
      <c r="F202" s="107"/>
      <c r="G202" s="107"/>
      <c r="H202" s="107"/>
      <c r="I202" s="107"/>
      <c r="J202" s="107"/>
      <c r="K202" s="107"/>
      <c r="L202" s="107"/>
      <c r="M202" s="107"/>
      <c r="N202" s="107"/>
      <c r="O202" s="107"/>
      <c r="P202" s="107"/>
      <c r="Q202" s="107"/>
      <c r="R202" s="107"/>
      <c r="S202" s="107"/>
      <c r="T202" s="107"/>
      <c r="U202" s="107"/>
      <c r="V202" s="107"/>
      <c r="W202" s="107"/>
      <c r="X202" s="108">
        <v>43635</v>
      </c>
      <c r="Y202" s="108"/>
      <c r="Z202" s="108"/>
      <c r="AA202" s="108"/>
      <c r="AB202" s="108"/>
      <c r="AC202" s="108"/>
      <c r="AD202" s="108"/>
      <c r="AE202" s="108"/>
      <c r="AF202" s="107" t="s">
        <v>284</v>
      </c>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row>
    <row r="203" spans="5:54" ht="13.5" customHeight="1" x14ac:dyDescent="0.15">
      <c r="E203" s="107"/>
      <c r="F203" s="107"/>
      <c r="G203" s="107"/>
      <c r="H203" s="107"/>
      <c r="I203" s="107"/>
      <c r="J203" s="107"/>
      <c r="K203" s="107"/>
      <c r="L203" s="107"/>
      <c r="M203" s="107"/>
      <c r="N203" s="107"/>
      <c r="O203" s="107"/>
      <c r="P203" s="107"/>
      <c r="Q203" s="107"/>
      <c r="R203" s="107"/>
      <c r="S203" s="107"/>
      <c r="T203" s="107"/>
      <c r="U203" s="107"/>
      <c r="V203" s="107"/>
      <c r="W203" s="107"/>
      <c r="X203" s="108"/>
      <c r="Y203" s="108"/>
      <c r="Z203" s="108"/>
      <c r="AA203" s="108"/>
      <c r="AB203" s="108"/>
      <c r="AC203" s="108"/>
      <c r="AD203" s="108"/>
      <c r="AE203" s="108"/>
      <c r="AF203" s="107"/>
      <c r="AG203" s="107"/>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row>
    <row r="204" spans="5:54" x14ac:dyDescent="0.15">
      <c r="E204" s="107" t="s">
        <v>285</v>
      </c>
      <c r="F204" s="107"/>
      <c r="G204" s="107"/>
      <c r="H204" s="107"/>
      <c r="I204" s="107"/>
      <c r="J204" s="107"/>
      <c r="K204" s="107"/>
      <c r="L204" s="107"/>
      <c r="M204" s="107"/>
      <c r="N204" s="107"/>
      <c r="O204" s="107"/>
      <c r="P204" s="107"/>
      <c r="Q204" s="107"/>
      <c r="R204" s="107"/>
      <c r="S204" s="107"/>
      <c r="T204" s="107"/>
      <c r="U204" s="107"/>
      <c r="V204" s="107"/>
      <c r="W204" s="107"/>
      <c r="X204" s="108">
        <v>43635</v>
      </c>
      <c r="Y204" s="108"/>
      <c r="Z204" s="108"/>
      <c r="AA204" s="108"/>
      <c r="AB204" s="108"/>
      <c r="AC204" s="108"/>
      <c r="AD204" s="108"/>
      <c r="AE204" s="108"/>
      <c r="AF204" s="109" t="s">
        <v>286</v>
      </c>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row>
    <row r="205" spans="5:54" ht="13.5" customHeight="1" x14ac:dyDescent="0.15">
      <c r="E205" s="107"/>
      <c r="F205" s="107"/>
      <c r="G205" s="107"/>
      <c r="H205" s="107"/>
      <c r="I205" s="107"/>
      <c r="J205" s="107"/>
      <c r="K205" s="107"/>
      <c r="L205" s="107"/>
      <c r="M205" s="107"/>
      <c r="N205" s="107"/>
      <c r="O205" s="107"/>
      <c r="P205" s="107"/>
      <c r="Q205" s="107"/>
      <c r="R205" s="107"/>
      <c r="S205" s="107"/>
      <c r="T205" s="107"/>
      <c r="U205" s="107"/>
      <c r="V205" s="107"/>
      <c r="W205" s="107"/>
      <c r="X205" s="108"/>
      <c r="Y205" s="108"/>
      <c r="Z205" s="108"/>
      <c r="AA205" s="108"/>
      <c r="AB205" s="108"/>
      <c r="AC205" s="108"/>
      <c r="AD205" s="108"/>
      <c r="AE205" s="108"/>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row>
    <row r="206" spans="5:54" x14ac:dyDescent="0.15">
      <c r="E206" s="107" t="s">
        <v>171</v>
      </c>
      <c r="F206" s="107"/>
      <c r="G206" s="107"/>
      <c r="H206" s="107"/>
      <c r="I206" s="107"/>
      <c r="J206" s="107"/>
      <c r="K206" s="107"/>
      <c r="L206" s="107"/>
      <c r="M206" s="107"/>
      <c r="N206" s="107"/>
      <c r="O206" s="107"/>
      <c r="P206" s="107"/>
      <c r="Q206" s="107"/>
      <c r="R206" s="107"/>
      <c r="S206" s="107"/>
      <c r="T206" s="107"/>
      <c r="U206" s="107"/>
      <c r="V206" s="107"/>
      <c r="W206" s="107"/>
      <c r="X206" s="108">
        <v>43700</v>
      </c>
      <c r="Y206" s="108"/>
      <c r="Z206" s="108"/>
      <c r="AA206" s="108"/>
      <c r="AB206" s="108"/>
      <c r="AC206" s="108"/>
      <c r="AD206" s="108"/>
      <c r="AE206" s="108"/>
      <c r="AF206" s="107" t="s">
        <v>287</v>
      </c>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row>
    <row r="207" spans="5:54" ht="13.5" customHeight="1" x14ac:dyDescent="0.15">
      <c r="E207" s="107"/>
      <c r="F207" s="107"/>
      <c r="G207" s="107"/>
      <c r="H207" s="107"/>
      <c r="I207" s="107"/>
      <c r="J207" s="107"/>
      <c r="K207" s="107"/>
      <c r="L207" s="107"/>
      <c r="M207" s="107"/>
      <c r="N207" s="107"/>
      <c r="O207" s="107"/>
      <c r="P207" s="107"/>
      <c r="Q207" s="107"/>
      <c r="R207" s="107"/>
      <c r="S207" s="107"/>
      <c r="T207" s="107"/>
      <c r="U207" s="107"/>
      <c r="V207" s="107"/>
      <c r="W207" s="107"/>
      <c r="X207" s="108"/>
      <c r="Y207" s="108"/>
      <c r="Z207" s="108"/>
      <c r="AA207" s="108"/>
      <c r="AB207" s="108"/>
      <c r="AC207" s="108"/>
      <c r="AD207" s="108"/>
      <c r="AE207" s="108"/>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row>
    <row r="208" spans="5:54" x14ac:dyDescent="0.15">
      <c r="E208" s="107" t="s">
        <v>288</v>
      </c>
      <c r="F208" s="107"/>
      <c r="G208" s="107"/>
      <c r="H208" s="107"/>
      <c r="I208" s="107"/>
      <c r="J208" s="107"/>
      <c r="K208" s="107"/>
      <c r="L208" s="107"/>
      <c r="M208" s="107"/>
      <c r="N208" s="107"/>
      <c r="O208" s="107"/>
      <c r="P208" s="107"/>
      <c r="Q208" s="107"/>
      <c r="R208" s="107"/>
      <c r="S208" s="107"/>
      <c r="T208" s="107"/>
      <c r="U208" s="107"/>
      <c r="V208" s="107"/>
      <c r="W208" s="107"/>
      <c r="X208" s="108">
        <v>43704</v>
      </c>
      <c r="Y208" s="108"/>
      <c r="Z208" s="108"/>
      <c r="AA208" s="108"/>
      <c r="AB208" s="108"/>
      <c r="AC208" s="108"/>
      <c r="AD208" s="108"/>
      <c r="AE208" s="108"/>
      <c r="AF208" s="109" t="s">
        <v>289</v>
      </c>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row>
    <row r="209" spans="5:54" ht="13.5" customHeight="1" x14ac:dyDescent="0.15">
      <c r="E209" s="107"/>
      <c r="F209" s="107"/>
      <c r="G209" s="107"/>
      <c r="H209" s="107"/>
      <c r="I209" s="107"/>
      <c r="J209" s="107"/>
      <c r="K209" s="107"/>
      <c r="L209" s="107"/>
      <c r="M209" s="107"/>
      <c r="N209" s="107"/>
      <c r="O209" s="107"/>
      <c r="P209" s="107"/>
      <c r="Q209" s="107"/>
      <c r="R209" s="107"/>
      <c r="S209" s="107"/>
      <c r="T209" s="107"/>
      <c r="U209" s="107"/>
      <c r="V209" s="107"/>
      <c r="W209" s="107"/>
      <c r="X209" s="108"/>
      <c r="Y209" s="108"/>
      <c r="Z209" s="108"/>
      <c r="AA209" s="108"/>
      <c r="AB209" s="108"/>
      <c r="AC209" s="108"/>
      <c r="AD209" s="108"/>
      <c r="AE209" s="108"/>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row>
    <row r="210" spans="5:54" x14ac:dyDescent="0.15">
      <c r="E210" s="110"/>
      <c r="F210" s="110"/>
      <c r="G210" s="111" t="s">
        <v>290</v>
      </c>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row>
  </sheetData>
  <mergeCells count="663">
    <mergeCell ref="AV23:BB23"/>
    <mergeCell ref="AV24:BB25"/>
    <mergeCell ref="AO27:AU27"/>
    <mergeCell ref="AV27:BB27"/>
    <mergeCell ref="AV123:BB123"/>
    <mergeCell ref="D120:BB122"/>
    <mergeCell ref="J89:S89"/>
    <mergeCell ref="E24:I25"/>
    <mergeCell ref="J24:S25"/>
    <mergeCell ref="T24:AU24"/>
    <mergeCell ref="T25:Z25"/>
    <mergeCell ref="AH25:AN25"/>
    <mergeCell ref="AO25:AU25"/>
    <mergeCell ref="E26:I28"/>
    <mergeCell ref="J26:S26"/>
    <mergeCell ref="T26:Z26"/>
    <mergeCell ref="AA26:AG26"/>
    <mergeCell ref="AA25:AG25"/>
    <mergeCell ref="AO31:AU31"/>
    <mergeCell ref="E35:F35"/>
    <mergeCell ref="G35:BB35"/>
    <mergeCell ref="E77:F77"/>
    <mergeCell ref="G77:BB77"/>
    <mergeCell ref="AV26:BB26"/>
    <mergeCell ref="AH26:AN26"/>
    <mergeCell ref="AO26:AU26"/>
    <mergeCell ref="AV28:BB28"/>
    <mergeCell ref="J27:S27"/>
    <mergeCell ref="T27:Z27"/>
    <mergeCell ref="AA27:AG27"/>
    <mergeCell ref="AH27:AN27"/>
    <mergeCell ref="J28:S28"/>
    <mergeCell ref="T28:Z28"/>
    <mergeCell ref="AA28:AG28"/>
    <mergeCell ref="AH28:AN28"/>
    <mergeCell ref="AO28:AU28"/>
    <mergeCell ref="AH12:AN12"/>
    <mergeCell ref="AO12:AU12"/>
    <mergeCell ref="AV12:BB12"/>
    <mergeCell ref="J11:S11"/>
    <mergeCell ref="T11:Z11"/>
    <mergeCell ref="AA11:AG11"/>
    <mergeCell ref="AH11:AN11"/>
    <mergeCell ref="AO11:AU11"/>
    <mergeCell ref="D19:BB22"/>
    <mergeCell ref="B1:BB2"/>
    <mergeCell ref="B4:C4"/>
    <mergeCell ref="D4:BB4"/>
    <mergeCell ref="D5:BB5"/>
    <mergeCell ref="AV6:BB6"/>
    <mergeCell ref="AV9:BB9"/>
    <mergeCell ref="J10:S10"/>
    <mergeCell ref="T10:Z10"/>
    <mergeCell ref="AV11:BB11"/>
    <mergeCell ref="J7:S8"/>
    <mergeCell ref="T7:AU7"/>
    <mergeCell ref="E11:I12"/>
    <mergeCell ref="AV7:BB8"/>
    <mergeCell ref="T8:Z8"/>
    <mergeCell ref="AA8:AG8"/>
    <mergeCell ref="AH8:AN8"/>
    <mergeCell ref="AO8:AU8"/>
    <mergeCell ref="E7:I8"/>
    <mergeCell ref="AA10:AG10"/>
    <mergeCell ref="AH10:AN10"/>
    <mergeCell ref="AO10:AU10"/>
    <mergeCell ref="AV10:BB10"/>
    <mergeCell ref="E9:I10"/>
    <mergeCell ref="J9:S9"/>
    <mergeCell ref="T9:Z9"/>
    <mergeCell ref="AA9:AG9"/>
    <mergeCell ref="AH9:AN9"/>
    <mergeCell ref="AO9:AU9"/>
    <mergeCell ref="B18:C18"/>
    <mergeCell ref="D18:BB18"/>
    <mergeCell ref="E13:I14"/>
    <mergeCell ref="J13:S13"/>
    <mergeCell ref="T13:Z13"/>
    <mergeCell ref="AA13:AG13"/>
    <mergeCell ref="AV13:BB13"/>
    <mergeCell ref="J14:S14"/>
    <mergeCell ref="T14:Z14"/>
    <mergeCell ref="AA14:AG14"/>
    <mergeCell ref="AH14:AN14"/>
    <mergeCell ref="AO14:AU14"/>
    <mergeCell ref="AV14:BB14"/>
    <mergeCell ref="AH13:AN13"/>
    <mergeCell ref="AO13:AU13"/>
    <mergeCell ref="E15:F15"/>
    <mergeCell ref="G15:BB15"/>
    <mergeCell ref="J12:S12"/>
    <mergeCell ref="T12:Z12"/>
    <mergeCell ref="AA12:AG12"/>
    <mergeCell ref="B38:C38"/>
    <mergeCell ref="D38:BB38"/>
    <mergeCell ref="AV30:BB30"/>
    <mergeCell ref="T33:Z33"/>
    <mergeCell ref="AA33:AG33"/>
    <mergeCell ref="AH33:AN33"/>
    <mergeCell ref="AO33:AU33"/>
    <mergeCell ref="AV33:BB33"/>
    <mergeCell ref="AA31:AG31"/>
    <mergeCell ref="AH31:AN31"/>
    <mergeCell ref="E32:I34"/>
    <mergeCell ref="J34:S34"/>
    <mergeCell ref="T34:Z34"/>
    <mergeCell ref="AA34:AG34"/>
    <mergeCell ref="AH34:AN34"/>
    <mergeCell ref="AO34:AU34"/>
    <mergeCell ref="AV34:BB34"/>
    <mergeCell ref="J33:S33"/>
    <mergeCell ref="E29:I31"/>
    <mergeCell ref="AH29:AN29"/>
    <mergeCell ref="AO29:AU29"/>
    <mergeCell ref="AV29:BB29"/>
    <mergeCell ref="AV32:BB32"/>
    <mergeCell ref="AH30:AN30"/>
    <mergeCell ref="AV31:BB31"/>
    <mergeCell ref="J30:S30"/>
    <mergeCell ref="T30:Z30"/>
    <mergeCell ref="AA30:AG30"/>
    <mergeCell ref="J29:S29"/>
    <mergeCell ref="T29:Z29"/>
    <mergeCell ref="AA29:AG29"/>
    <mergeCell ref="J31:S31"/>
    <mergeCell ref="T31:Z31"/>
    <mergeCell ref="AO30:AU30"/>
    <mergeCell ref="J32:S32"/>
    <mergeCell ref="T32:Z32"/>
    <mergeCell ref="AA32:AG32"/>
    <mergeCell ref="AH32:AN32"/>
    <mergeCell ref="AO32:AU32"/>
    <mergeCell ref="D39:BB43"/>
    <mergeCell ref="AV44:BB44"/>
    <mergeCell ref="E45:I46"/>
    <mergeCell ref="J45:S46"/>
    <mergeCell ref="T45:AU45"/>
    <mergeCell ref="AV45:BB46"/>
    <mergeCell ref="T46:Z46"/>
    <mergeCell ref="AA46:AG46"/>
    <mergeCell ref="AH46:AN46"/>
    <mergeCell ref="T47:Z47"/>
    <mergeCell ref="AA47:AG47"/>
    <mergeCell ref="AH47:AN47"/>
    <mergeCell ref="AO47:AU47"/>
    <mergeCell ref="AV49:BB49"/>
    <mergeCell ref="AO46:AU46"/>
    <mergeCell ref="AV47:BB47"/>
    <mergeCell ref="J48:S48"/>
    <mergeCell ref="T48:Z48"/>
    <mergeCell ref="AA48:AG48"/>
    <mergeCell ref="AH48:AN48"/>
    <mergeCell ref="AO48:AU48"/>
    <mergeCell ref="AV48:BB48"/>
    <mergeCell ref="AV50:BB50"/>
    <mergeCell ref="J51:S51"/>
    <mergeCell ref="T51:Z51"/>
    <mergeCell ref="B60:C60"/>
    <mergeCell ref="D60:BB60"/>
    <mergeCell ref="J49:S49"/>
    <mergeCell ref="T49:Z49"/>
    <mergeCell ref="AA49:AG49"/>
    <mergeCell ref="AH49:AN49"/>
    <mergeCell ref="AO49:AU49"/>
    <mergeCell ref="E50:I52"/>
    <mergeCell ref="J50:S50"/>
    <mergeCell ref="T50:Z50"/>
    <mergeCell ref="AA50:AG50"/>
    <mergeCell ref="AH50:AN50"/>
    <mergeCell ref="AO50:AU50"/>
    <mergeCell ref="AA51:AG51"/>
    <mergeCell ref="AH51:AN51"/>
    <mergeCell ref="AO51:AU51"/>
    <mergeCell ref="AH52:AN52"/>
    <mergeCell ref="AO52:AU52"/>
    <mergeCell ref="AV52:BB52"/>
    <mergeCell ref="E47:I49"/>
    <mergeCell ref="J47:S47"/>
    <mergeCell ref="AV51:BB51"/>
    <mergeCell ref="J52:S52"/>
    <mergeCell ref="T52:Z52"/>
    <mergeCell ref="AA52:AG52"/>
    <mergeCell ref="D61:E61"/>
    <mergeCell ref="E53:I55"/>
    <mergeCell ref="J53:S53"/>
    <mergeCell ref="T53:Z53"/>
    <mergeCell ref="AA53:AG53"/>
    <mergeCell ref="AH53:AN53"/>
    <mergeCell ref="AO53:AU53"/>
    <mergeCell ref="AV53:BB53"/>
    <mergeCell ref="J54:S54"/>
    <mergeCell ref="T54:Z54"/>
    <mergeCell ref="F61:BB62"/>
    <mergeCell ref="AA54:AG54"/>
    <mergeCell ref="AH54:AN54"/>
    <mergeCell ref="AO54:AU54"/>
    <mergeCell ref="AV54:BB54"/>
    <mergeCell ref="J55:S55"/>
    <mergeCell ref="T55:Z55"/>
    <mergeCell ref="AA55:AG55"/>
    <mergeCell ref="AH55:AN55"/>
    <mergeCell ref="AO55:AU55"/>
    <mergeCell ref="AV55:BB55"/>
    <mergeCell ref="J69:S69"/>
    <mergeCell ref="T69:Z69"/>
    <mergeCell ref="AA69:AG69"/>
    <mergeCell ref="AH69:AN69"/>
    <mergeCell ref="AO69:AU69"/>
    <mergeCell ref="AV69:BB69"/>
    <mergeCell ref="J70:S70"/>
    <mergeCell ref="D63:E63"/>
    <mergeCell ref="F63:BB65"/>
    <mergeCell ref="T70:Z70"/>
    <mergeCell ref="AA70:AG70"/>
    <mergeCell ref="AH70:AN70"/>
    <mergeCell ref="AO70:AU70"/>
    <mergeCell ref="AV70:BB70"/>
    <mergeCell ref="E69:I70"/>
    <mergeCell ref="AV66:BB66"/>
    <mergeCell ref="E67:I68"/>
    <mergeCell ref="J67:S68"/>
    <mergeCell ref="T67:AU67"/>
    <mergeCell ref="AV67:BB68"/>
    <mergeCell ref="T68:Z68"/>
    <mergeCell ref="AA68:AG68"/>
    <mergeCell ref="AH68:AN68"/>
    <mergeCell ref="B80:C80"/>
    <mergeCell ref="D80:BB80"/>
    <mergeCell ref="AA72:AG72"/>
    <mergeCell ref="AH72:AN72"/>
    <mergeCell ref="AO72:AU72"/>
    <mergeCell ref="AV72:BB72"/>
    <mergeCell ref="J72:S72"/>
    <mergeCell ref="T72:Z72"/>
    <mergeCell ref="J76:S76"/>
    <mergeCell ref="T76:Z76"/>
    <mergeCell ref="AA76:AG76"/>
    <mergeCell ref="AH76:AN76"/>
    <mergeCell ref="AO76:AU76"/>
    <mergeCell ref="AV76:BB76"/>
    <mergeCell ref="AO74:AU74"/>
    <mergeCell ref="AV74:BB74"/>
    <mergeCell ref="J75:S75"/>
    <mergeCell ref="T75:Z75"/>
    <mergeCell ref="AA75:AG75"/>
    <mergeCell ref="AH75:AN75"/>
    <mergeCell ref="AO75:AU75"/>
    <mergeCell ref="AH73:AN73"/>
    <mergeCell ref="AV71:BB71"/>
    <mergeCell ref="E74:I76"/>
    <mergeCell ref="J74:S74"/>
    <mergeCell ref="T74:Z74"/>
    <mergeCell ref="AA74:AG74"/>
    <mergeCell ref="AH74:AN74"/>
    <mergeCell ref="E71:I73"/>
    <mergeCell ref="J73:S73"/>
    <mergeCell ref="T73:Z73"/>
    <mergeCell ref="AA73:AG73"/>
    <mergeCell ref="AO73:AU73"/>
    <mergeCell ref="AV73:BB73"/>
    <mergeCell ref="AV75:BB75"/>
    <mergeCell ref="E92:I94"/>
    <mergeCell ref="T88:Z88"/>
    <mergeCell ref="AA88:AG88"/>
    <mergeCell ref="AH88:AN88"/>
    <mergeCell ref="AO88:AU88"/>
    <mergeCell ref="T89:Z89"/>
    <mergeCell ref="AA89:AG89"/>
    <mergeCell ref="AO68:AU68"/>
    <mergeCell ref="J71:S71"/>
    <mergeCell ref="T71:Z71"/>
    <mergeCell ref="AA71:AG71"/>
    <mergeCell ref="AH71:AN71"/>
    <mergeCell ref="AO71:AU71"/>
    <mergeCell ref="J94:S94"/>
    <mergeCell ref="T94:Z94"/>
    <mergeCell ref="AA94:AG94"/>
    <mergeCell ref="AH94:AN94"/>
    <mergeCell ref="AO94:AU94"/>
    <mergeCell ref="D83:G83"/>
    <mergeCell ref="H83:BB83"/>
    <mergeCell ref="H84:BB85"/>
    <mergeCell ref="AV86:BB86"/>
    <mergeCell ref="E87:I88"/>
    <mergeCell ref="J87:S88"/>
    <mergeCell ref="AV94:BB94"/>
    <mergeCell ref="J95:S95"/>
    <mergeCell ref="T95:Z95"/>
    <mergeCell ref="AA95:AG95"/>
    <mergeCell ref="AH95:AN95"/>
    <mergeCell ref="AO95:AU95"/>
    <mergeCell ref="AV92:BB92"/>
    <mergeCell ref="J93:S93"/>
    <mergeCell ref="T93:Z93"/>
    <mergeCell ref="AA93:AG93"/>
    <mergeCell ref="AH93:AN93"/>
    <mergeCell ref="AO93:AU93"/>
    <mergeCell ref="AV93:BB93"/>
    <mergeCell ref="J92:S92"/>
    <mergeCell ref="T92:Z92"/>
    <mergeCell ref="AA92:AG92"/>
    <mergeCell ref="AH92:AN92"/>
    <mergeCell ref="AO92:AU92"/>
    <mergeCell ref="B119:C119"/>
    <mergeCell ref="D119:BB119"/>
    <mergeCell ref="AV107:BB107"/>
    <mergeCell ref="J107:S107"/>
    <mergeCell ref="T107:Z107"/>
    <mergeCell ref="AA107:AG107"/>
    <mergeCell ref="AH107:AN107"/>
    <mergeCell ref="AO107:AU107"/>
    <mergeCell ref="J106:S106"/>
    <mergeCell ref="J111:S111"/>
    <mergeCell ref="T111:Z111"/>
    <mergeCell ref="AA111:AG111"/>
    <mergeCell ref="AH111:AN111"/>
    <mergeCell ref="AO111:AU111"/>
    <mergeCell ref="AV111:BB111"/>
    <mergeCell ref="I113:BB116"/>
    <mergeCell ref="AH109:AN109"/>
    <mergeCell ref="AO109:AU109"/>
    <mergeCell ref="AV124:BB125"/>
    <mergeCell ref="T125:Z125"/>
    <mergeCell ref="AA125:AG125"/>
    <mergeCell ref="AH125:AN125"/>
    <mergeCell ref="AO125:AU125"/>
    <mergeCell ref="E124:I125"/>
    <mergeCell ref="J124:S125"/>
    <mergeCell ref="T124:AU124"/>
    <mergeCell ref="E108:I109"/>
    <mergeCell ref="J108:S108"/>
    <mergeCell ref="J109:S109"/>
    <mergeCell ref="AV109:BB109"/>
    <mergeCell ref="E110:I111"/>
    <mergeCell ref="J110:S110"/>
    <mergeCell ref="T110:Z110"/>
    <mergeCell ref="AA110:AG110"/>
    <mergeCell ref="AH110:AN110"/>
    <mergeCell ref="AO110:AU110"/>
    <mergeCell ref="AV110:BB110"/>
    <mergeCell ref="B135:C135"/>
    <mergeCell ref="D135:BB135"/>
    <mergeCell ref="AA105:AG105"/>
    <mergeCell ref="AH105:AN105"/>
    <mergeCell ref="E126:I127"/>
    <mergeCell ref="J126:S126"/>
    <mergeCell ref="T126:Z126"/>
    <mergeCell ref="AA126:AG126"/>
    <mergeCell ref="AH126:AN126"/>
    <mergeCell ref="AO126:AU126"/>
    <mergeCell ref="AV126:BB126"/>
    <mergeCell ref="J127:S127"/>
    <mergeCell ref="T127:Z127"/>
    <mergeCell ref="AA127:AG127"/>
    <mergeCell ref="AH127:AN127"/>
    <mergeCell ref="AO127:AU127"/>
    <mergeCell ref="AV127:BB127"/>
    <mergeCell ref="T108:Z108"/>
    <mergeCell ref="AA108:AG108"/>
    <mergeCell ref="AH108:AN108"/>
    <mergeCell ref="AO108:AU108"/>
    <mergeCell ref="AV108:BB108"/>
    <mergeCell ref="T109:Z109"/>
    <mergeCell ref="AA109:AG109"/>
    <mergeCell ref="AA143:AG143"/>
    <mergeCell ref="AH143:AN143"/>
    <mergeCell ref="AO143:AU143"/>
    <mergeCell ref="AV143:BB143"/>
    <mergeCell ref="E128:I129"/>
    <mergeCell ref="J128:S128"/>
    <mergeCell ref="T128:Z128"/>
    <mergeCell ref="AA128:AG128"/>
    <mergeCell ref="AH128:AN128"/>
    <mergeCell ref="AO128:AU128"/>
    <mergeCell ref="E130:I131"/>
    <mergeCell ref="AV128:BB128"/>
    <mergeCell ref="J129:S129"/>
    <mergeCell ref="T129:Z129"/>
    <mergeCell ref="AA129:AG129"/>
    <mergeCell ref="AH129:AN129"/>
    <mergeCell ref="J130:S130"/>
    <mergeCell ref="T130:Z130"/>
    <mergeCell ref="AO129:AU129"/>
    <mergeCell ref="AV129:BB129"/>
    <mergeCell ref="E133:F133"/>
    <mergeCell ref="G133:BB133"/>
    <mergeCell ref="E132:F132"/>
    <mergeCell ref="AA130:AG130"/>
    <mergeCell ref="AH130:AN130"/>
    <mergeCell ref="AO130:AU130"/>
    <mergeCell ref="T141:Z141"/>
    <mergeCell ref="AA141:AG141"/>
    <mergeCell ref="AH141:AN141"/>
    <mergeCell ref="AO141:AU141"/>
    <mergeCell ref="G132:BB132"/>
    <mergeCell ref="E141:I142"/>
    <mergeCell ref="J141:S141"/>
    <mergeCell ref="AV141:BB141"/>
    <mergeCell ref="AV130:BB130"/>
    <mergeCell ref="AO169:AU169"/>
    <mergeCell ref="AV169:BB169"/>
    <mergeCell ref="AV167:BB167"/>
    <mergeCell ref="AA165:AG165"/>
    <mergeCell ref="AH165:AN165"/>
    <mergeCell ref="AO165:AU165"/>
    <mergeCell ref="AV144:BB144"/>
    <mergeCell ref="J145:S145"/>
    <mergeCell ref="T145:Z145"/>
    <mergeCell ref="AA145:AG145"/>
    <mergeCell ref="AH145:AN145"/>
    <mergeCell ref="J144:S144"/>
    <mergeCell ref="T144:Z144"/>
    <mergeCell ref="AA144:AG144"/>
    <mergeCell ref="AH144:AN144"/>
    <mergeCell ref="AO144:AU144"/>
    <mergeCell ref="AO145:AU145"/>
    <mergeCell ref="AV145:BB145"/>
    <mergeCell ref="AO171:AU171"/>
    <mergeCell ref="AV171:BB171"/>
    <mergeCell ref="J167:S167"/>
    <mergeCell ref="T167:Z167"/>
    <mergeCell ref="AA167:AG167"/>
    <mergeCell ref="AH167:AN167"/>
    <mergeCell ref="AO167:AU167"/>
    <mergeCell ref="J131:S131"/>
    <mergeCell ref="T131:Z131"/>
    <mergeCell ref="AA131:AG131"/>
    <mergeCell ref="AH131:AN131"/>
    <mergeCell ref="AO131:AU131"/>
    <mergeCell ref="AV131:BB131"/>
    <mergeCell ref="AV146:BB146"/>
    <mergeCell ref="AV142:BB142"/>
    <mergeCell ref="J143:S143"/>
    <mergeCell ref="T143:Z143"/>
    <mergeCell ref="T165:Z165"/>
    <mergeCell ref="AO166:AU166"/>
    <mergeCell ref="AV166:BB166"/>
    <mergeCell ref="AV155:BB155"/>
    <mergeCell ref="AO170:AU170"/>
    <mergeCell ref="AV170:BB170"/>
    <mergeCell ref="J169:S169"/>
    <mergeCell ref="J170:S170"/>
    <mergeCell ref="T170:Z170"/>
    <mergeCell ref="AA170:AG170"/>
    <mergeCell ref="AH170:AN170"/>
    <mergeCell ref="E169:I171"/>
    <mergeCell ref="J171:S171"/>
    <mergeCell ref="T171:Z171"/>
    <mergeCell ref="AA171:AG171"/>
    <mergeCell ref="AH171:AN171"/>
    <mergeCell ref="T169:Z169"/>
    <mergeCell ref="AA169:AG169"/>
    <mergeCell ref="AH169:AN169"/>
    <mergeCell ref="T87:AU87"/>
    <mergeCell ref="AV87:BB88"/>
    <mergeCell ref="E89:I91"/>
    <mergeCell ref="AH89:AN89"/>
    <mergeCell ref="AO89:AU89"/>
    <mergeCell ref="AV89:BB89"/>
    <mergeCell ref="AV90:BB90"/>
    <mergeCell ref="J91:S91"/>
    <mergeCell ref="T91:Z91"/>
    <mergeCell ref="AA91:AG91"/>
    <mergeCell ref="AH91:AN91"/>
    <mergeCell ref="AO91:AU91"/>
    <mergeCell ref="AH90:AN90"/>
    <mergeCell ref="AO90:AU90"/>
    <mergeCell ref="AV91:BB91"/>
    <mergeCell ref="J90:S90"/>
    <mergeCell ref="T90:Z90"/>
    <mergeCell ref="AA90:AG90"/>
    <mergeCell ref="E95:I97"/>
    <mergeCell ref="J96:S96"/>
    <mergeCell ref="T96:Z96"/>
    <mergeCell ref="AA96:AG96"/>
    <mergeCell ref="AH96:AN96"/>
    <mergeCell ref="AO96:AU96"/>
    <mergeCell ref="AV96:BB96"/>
    <mergeCell ref="J97:S97"/>
    <mergeCell ref="T97:Z97"/>
    <mergeCell ref="AA97:AG97"/>
    <mergeCell ref="AH97:AN97"/>
    <mergeCell ref="AO97:AU97"/>
    <mergeCell ref="AV97:BB97"/>
    <mergeCell ref="AV95:BB95"/>
    <mergeCell ref="D99:G99"/>
    <mergeCell ref="H99:BB99"/>
    <mergeCell ref="H100:BB101"/>
    <mergeCell ref="AV102:BB102"/>
    <mergeCell ref="E103:I104"/>
    <mergeCell ref="J103:S104"/>
    <mergeCell ref="T103:AU103"/>
    <mergeCell ref="AV103:BB104"/>
    <mergeCell ref="E105:I107"/>
    <mergeCell ref="T104:Z104"/>
    <mergeCell ref="AA104:AG104"/>
    <mergeCell ref="T106:Z106"/>
    <mergeCell ref="AA106:AG106"/>
    <mergeCell ref="AH106:AN106"/>
    <mergeCell ref="AO106:AU106"/>
    <mergeCell ref="AV106:BB106"/>
    <mergeCell ref="AO105:AU105"/>
    <mergeCell ref="AV105:BB105"/>
    <mergeCell ref="AH104:AN104"/>
    <mergeCell ref="AO104:AU104"/>
    <mergeCell ref="J105:S105"/>
    <mergeCell ref="T105:Z105"/>
    <mergeCell ref="E143:I144"/>
    <mergeCell ref="E145:I146"/>
    <mergeCell ref="E147:F147"/>
    <mergeCell ref="G147:BB147"/>
    <mergeCell ref="D136:BB137"/>
    <mergeCell ref="AV138:BB138"/>
    <mergeCell ref="E139:I140"/>
    <mergeCell ref="J139:S140"/>
    <mergeCell ref="T139:AU139"/>
    <mergeCell ref="AV139:BB140"/>
    <mergeCell ref="T140:Z140"/>
    <mergeCell ref="AA140:AG140"/>
    <mergeCell ref="AH140:AN140"/>
    <mergeCell ref="AO140:AU140"/>
    <mergeCell ref="J146:S146"/>
    <mergeCell ref="T146:Z146"/>
    <mergeCell ref="AA146:AG146"/>
    <mergeCell ref="AH146:AN146"/>
    <mergeCell ref="AO146:AU146"/>
    <mergeCell ref="J142:S142"/>
    <mergeCell ref="T142:Z142"/>
    <mergeCell ref="AA142:AG142"/>
    <mergeCell ref="AH142:AN142"/>
    <mergeCell ref="AO142:AU142"/>
    <mergeCell ref="B151:C151"/>
    <mergeCell ref="D151:BB151"/>
    <mergeCell ref="D152:BB154"/>
    <mergeCell ref="E156:I157"/>
    <mergeCell ref="J156:S157"/>
    <mergeCell ref="T156:AU156"/>
    <mergeCell ref="AV156:BB157"/>
    <mergeCell ref="T157:Z157"/>
    <mergeCell ref="AA157:AG157"/>
    <mergeCell ref="AH157:AN157"/>
    <mergeCell ref="AO157:AU157"/>
    <mergeCell ref="E158:I159"/>
    <mergeCell ref="J158:S158"/>
    <mergeCell ref="T158:Z158"/>
    <mergeCell ref="AA158:AG158"/>
    <mergeCell ref="AH158:AN158"/>
    <mergeCell ref="AO158:AU158"/>
    <mergeCell ref="AV158:BB158"/>
    <mergeCell ref="J159:S159"/>
    <mergeCell ref="T159:Z159"/>
    <mergeCell ref="AA159:AG159"/>
    <mergeCell ref="AH159:AN159"/>
    <mergeCell ref="AO159:AU159"/>
    <mergeCell ref="AV159:BB159"/>
    <mergeCell ref="B161:C161"/>
    <mergeCell ref="D161:BB161"/>
    <mergeCell ref="D162:BB162"/>
    <mergeCell ref="AV163:BB163"/>
    <mergeCell ref="E164:I165"/>
    <mergeCell ref="J164:S165"/>
    <mergeCell ref="T164:AU164"/>
    <mergeCell ref="AV164:BB165"/>
    <mergeCell ref="E166:I168"/>
    <mergeCell ref="J166:S166"/>
    <mergeCell ref="T166:Z166"/>
    <mergeCell ref="AA166:AG166"/>
    <mergeCell ref="AH166:AN166"/>
    <mergeCell ref="AV168:BB168"/>
    <mergeCell ref="J168:S168"/>
    <mergeCell ref="T168:Z168"/>
    <mergeCell ref="AA168:AG168"/>
    <mergeCell ref="AH168:AN168"/>
    <mergeCell ref="AO168:AU168"/>
    <mergeCell ref="E172:I173"/>
    <mergeCell ref="J172:S172"/>
    <mergeCell ref="T172:Z172"/>
    <mergeCell ref="AA172:AG172"/>
    <mergeCell ref="AH172:AN172"/>
    <mergeCell ref="AO172:AU172"/>
    <mergeCell ref="AV172:BB172"/>
    <mergeCell ref="J173:S173"/>
    <mergeCell ref="T173:Z173"/>
    <mergeCell ref="AA173:AG173"/>
    <mergeCell ref="AH173:AN173"/>
    <mergeCell ref="AO173:AU173"/>
    <mergeCell ref="AV173:BB173"/>
    <mergeCell ref="B176:C176"/>
    <mergeCell ref="D176:BB176"/>
    <mergeCell ref="D177:BB178"/>
    <mergeCell ref="AV179:BB179"/>
    <mergeCell ref="E180:I181"/>
    <mergeCell ref="J180:S181"/>
    <mergeCell ref="T180:AU180"/>
    <mergeCell ref="AV180:BB181"/>
    <mergeCell ref="T181:Z181"/>
    <mergeCell ref="AA181:AG181"/>
    <mergeCell ref="AH181:AN181"/>
    <mergeCell ref="AO181:AU181"/>
    <mergeCell ref="E182:I184"/>
    <mergeCell ref="J182:S182"/>
    <mergeCell ref="T182:Z182"/>
    <mergeCell ref="AA182:AG182"/>
    <mergeCell ref="AH182:AN182"/>
    <mergeCell ref="AO182:AU182"/>
    <mergeCell ref="AV182:BB182"/>
    <mergeCell ref="J183:S183"/>
    <mergeCell ref="T183:Z183"/>
    <mergeCell ref="AA183:AG183"/>
    <mergeCell ref="AH183:AN183"/>
    <mergeCell ref="AO183:AU183"/>
    <mergeCell ref="AV183:BB183"/>
    <mergeCell ref="J184:S184"/>
    <mergeCell ref="T184:Z184"/>
    <mergeCell ref="AA184:AG184"/>
    <mergeCell ref="AH184:AN184"/>
    <mergeCell ref="AO184:AU184"/>
    <mergeCell ref="AV184:BB184"/>
    <mergeCell ref="J187:S187"/>
    <mergeCell ref="T187:Z187"/>
    <mergeCell ref="AA187:AG187"/>
    <mergeCell ref="AH187:AN187"/>
    <mergeCell ref="AO187:AU187"/>
    <mergeCell ref="AV187:BB187"/>
    <mergeCell ref="B190:C190"/>
    <mergeCell ref="D190:BB190"/>
    <mergeCell ref="D191:BB192"/>
    <mergeCell ref="E185:I187"/>
    <mergeCell ref="J185:S185"/>
    <mergeCell ref="T185:Z185"/>
    <mergeCell ref="AA185:AG185"/>
    <mergeCell ref="AH185:AN185"/>
    <mergeCell ref="AO185:AU185"/>
    <mergeCell ref="AV185:BB185"/>
    <mergeCell ref="J186:S186"/>
    <mergeCell ref="T186:Z186"/>
    <mergeCell ref="AA186:AG186"/>
    <mergeCell ref="AH186:AN186"/>
    <mergeCell ref="AO186:AU186"/>
    <mergeCell ref="AV186:BB186"/>
    <mergeCell ref="E194:W194"/>
    <mergeCell ref="X194:AE194"/>
    <mergeCell ref="AF194:BB194"/>
    <mergeCell ref="E195:W199"/>
    <mergeCell ref="X195:AE199"/>
    <mergeCell ref="AF195:BB199"/>
    <mergeCell ref="E201:W201"/>
    <mergeCell ref="X201:AE201"/>
    <mergeCell ref="AF201:BB201"/>
    <mergeCell ref="E208:W209"/>
    <mergeCell ref="X208:AE209"/>
    <mergeCell ref="AF208:BB209"/>
    <mergeCell ref="E210:F210"/>
    <mergeCell ref="G210:BB210"/>
    <mergeCell ref="E202:W203"/>
    <mergeCell ref="X202:AE203"/>
    <mergeCell ref="AF202:BB203"/>
    <mergeCell ref="E204:W205"/>
    <mergeCell ref="X204:AE205"/>
    <mergeCell ref="AF204:BB205"/>
    <mergeCell ref="E206:W207"/>
    <mergeCell ref="X206:AE207"/>
    <mergeCell ref="AF206:BB207"/>
  </mergeCells>
  <phoneticPr fontId="2"/>
  <printOptions horizontalCentered="1"/>
  <pageMargins left="0.78740157480314965" right="0.78740157480314965" top="0.78740157480314965" bottom="0.78740157480314965" header="0" footer="0"/>
  <pageSetup paperSize="9" orientation="portrait" r:id="rId1"/>
  <headerFooter>
    <oddFooter>&amp;C&amp;"ＭＳ 明朝,標準"-&amp;P+68-</oddFooter>
  </headerFooter>
  <rowBreaks count="1" manualBreakCount="1">
    <brk id="175" min="1" max="5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83"/>
  <sheetViews>
    <sheetView zoomScaleNormal="100" zoomScaleSheetLayoutView="100" workbookViewId="0">
      <selection activeCell="B1" sqref="B1:BB2"/>
    </sheetView>
  </sheetViews>
  <sheetFormatPr defaultColWidth="1.625" defaultRowHeight="13.5" x14ac:dyDescent="0.15"/>
  <cols>
    <col min="1" max="16384" width="1.625" style="2"/>
  </cols>
  <sheetData>
    <row r="1" spans="2:54" x14ac:dyDescent="0.15">
      <c r="B1" s="48" t="s">
        <v>1</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row>
    <row r="2" spans="2:54" x14ac:dyDescent="0.15">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row>
    <row r="3" spans="2:54"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2:54" x14ac:dyDescent="0.15">
      <c r="B4" s="49" t="s">
        <v>291</v>
      </c>
      <c r="C4" s="50"/>
      <c r="D4" s="50" t="s">
        <v>292</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row>
    <row r="5" spans="2:54" x14ac:dyDescent="0.15">
      <c r="D5" s="49" t="s">
        <v>293</v>
      </c>
      <c r="E5" s="49"/>
      <c r="F5" s="49"/>
      <c r="G5" s="49"/>
      <c r="H5" s="50" t="s">
        <v>294</v>
      </c>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row>
    <row r="6" spans="2:54" x14ac:dyDescent="0.15">
      <c r="H6" s="33" t="s">
        <v>128</v>
      </c>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row>
    <row r="7" spans="2:54" x14ac:dyDescent="0.15">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row>
    <row r="8" spans="2:54" x14ac:dyDescent="0.15">
      <c r="AV8" s="34" t="s">
        <v>21</v>
      </c>
      <c r="AW8" s="34"/>
      <c r="AX8" s="34"/>
      <c r="AY8" s="34"/>
      <c r="AZ8" s="34"/>
      <c r="BA8" s="34"/>
      <c r="BB8" s="34"/>
    </row>
    <row r="9" spans="2:54" x14ac:dyDescent="0.15">
      <c r="E9" s="35" t="s">
        <v>12</v>
      </c>
      <c r="F9" s="36"/>
      <c r="G9" s="36"/>
      <c r="H9" s="36"/>
      <c r="I9" s="37"/>
      <c r="J9" s="35"/>
      <c r="K9" s="36"/>
      <c r="L9" s="36"/>
      <c r="M9" s="36"/>
      <c r="N9" s="36"/>
      <c r="O9" s="36"/>
      <c r="P9" s="36"/>
      <c r="Q9" s="36"/>
      <c r="R9" s="36"/>
      <c r="S9" s="37"/>
      <c r="T9" s="41" t="s">
        <v>18</v>
      </c>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3"/>
      <c r="AV9" s="35" t="s">
        <v>17</v>
      </c>
      <c r="AW9" s="36"/>
      <c r="AX9" s="36"/>
      <c r="AY9" s="36"/>
      <c r="AZ9" s="36"/>
      <c r="BA9" s="36"/>
      <c r="BB9" s="37"/>
    </row>
    <row r="10" spans="2:54" x14ac:dyDescent="0.15">
      <c r="E10" s="38"/>
      <c r="F10" s="39"/>
      <c r="G10" s="39"/>
      <c r="H10" s="39"/>
      <c r="I10" s="40"/>
      <c r="J10" s="38"/>
      <c r="K10" s="39"/>
      <c r="L10" s="39"/>
      <c r="M10" s="39"/>
      <c r="N10" s="39"/>
      <c r="O10" s="39"/>
      <c r="P10" s="39"/>
      <c r="Q10" s="39"/>
      <c r="R10" s="39"/>
      <c r="S10" s="40"/>
      <c r="T10" s="51" t="s">
        <v>13</v>
      </c>
      <c r="U10" s="51"/>
      <c r="V10" s="51"/>
      <c r="W10" s="51"/>
      <c r="X10" s="51"/>
      <c r="Y10" s="51"/>
      <c r="Z10" s="51"/>
      <c r="AA10" s="51" t="s">
        <v>14</v>
      </c>
      <c r="AB10" s="51"/>
      <c r="AC10" s="51"/>
      <c r="AD10" s="51"/>
      <c r="AE10" s="51"/>
      <c r="AF10" s="51"/>
      <c r="AG10" s="51"/>
      <c r="AH10" s="51" t="s">
        <v>15</v>
      </c>
      <c r="AI10" s="51"/>
      <c r="AJ10" s="51"/>
      <c r="AK10" s="51"/>
      <c r="AL10" s="51"/>
      <c r="AM10" s="51"/>
      <c r="AN10" s="51"/>
      <c r="AO10" s="51" t="s">
        <v>16</v>
      </c>
      <c r="AP10" s="51"/>
      <c r="AQ10" s="51"/>
      <c r="AR10" s="51"/>
      <c r="AS10" s="51"/>
      <c r="AT10" s="51"/>
      <c r="AU10" s="51"/>
      <c r="AV10" s="38"/>
      <c r="AW10" s="39"/>
      <c r="AX10" s="39"/>
      <c r="AY10" s="39"/>
      <c r="AZ10" s="39"/>
      <c r="BA10" s="39"/>
      <c r="BB10" s="40"/>
    </row>
    <row r="11" spans="2:54" x14ac:dyDescent="0.15">
      <c r="E11" s="35">
        <v>29</v>
      </c>
      <c r="F11" s="36"/>
      <c r="G11" s="36"/>
      <c r="H11" s="36"/>
      <c r="I11" s="37"/>
      <c r="J11" s="41" t="s">
        <v>19</v>
      </c>
      <c r="K11" s="42"/>
      <c r="L11" s="42"/>
      <c r="M11" s="42"/>
      <c r="N11" s="42"/>
      <c r="O11" s="42"/>
      <c r="P11" s="42"/>
      <c r="Q11" s="42"/>
      <c r="R11" s="42"/>
      <c r="S11" s="43"/>
      <c r="T11" s="52">
        <v>11000</v>
      </c>
      <c r="U11" s="53"/>
      <c r="V11" s="53"/>
      <c r="W11" s="53"/>
      <c r="X11" s="53"/>
      <c r="Y11" s="53"/>
      <c r="Z11" s="54"/>
      <c r="AA11" s="52">
        <v>0</v>
      </c>
      <c r="AB11" s="53"/>
      <c r="AC11" s="53"/>
      <c r="AD11" s="53"/>
      <c r="AE11" s="53"/>
      <c r="AF11" s="53"/>
      <c r="AG11" s="54"/>
      <c r="AH11" s="52">
        <v>5400</v>
      </c>
      <c r="AI11" s="53"/>
      <c r="AJ11" s="53"/>
      <c r="AK11" s="53"/>
      <c r="AL11" s="53"/>
      <c r="AM11" s="53"/>
      <c r="AN11" s="54"/>
      <c r="AO11" s="52">
        <v>0</v>
      </c>
      <c r="AP11" s="53"/>
      <c r="AQ11" s="53"/>
      <c r="AR11" s="53"/>
      <c r="AS11" s="53"/>
      <c r="AT11" s="53"/>
      <c r="AU11" s="54"/>
      <c r="AV11" s="52">
        <f t="shared" ref="AV11:AV16" si="0">SUM(T11:AU11)</f>
        <v>16400</v>
      </c>
      <c r="AW11" s="53"/>
      <c r="AX11" s="53"/>
      <c r="AY11" s="53"/>
      <c r="AZ11" s="53"/>
      <c r="BA11" s="53"/>
      <c r="BB11" s="54"/>
    </row>
    <row r="12" spans="2:54" x14ac:dyDescent="0.15">
      <c r="E12" s="38"/>
      <c r="F12" s="39"/>
      <c r="G12" s="39"/>
      <c r="H12" s="39"/>
      <c r="I12" s="40"/>
      <c r="J12" s="41" t="s">
        <v>20</v>
      </c>
      <c r="K12" s="42"/>
      <c r="L12" s="42"/>
      <c r="M12" s="42"/>
      <c r="N12" s="42"/>
      <c r="O12" s="42"/>
      <c r="P12" s="42"/>
      <c r="Q12" s="42"/>
      <c r="R12" s="42"/>
      <c r="S12" s="43"/>
      <c r="T12" s="52">
        <v>10729</v>
      </c>
      <c r="U12" s="53"/>
      <c r="V12" s="53"/>
      <c r="W12" s="53"/>
      <c r="X12" s="53"/>
      <c r="Y12" s="53"/>
      <c r="Z12" s="54"/>
      <c r="AA12" s="52">
        <v>0</v>
      </c>
      <c r="AB12" s="53"/>
      <c r="AC12" s="53"/>
      <c r="AD12" s="53"/>
      <c r="AE12" s="53"/>
      <c r="AF12" s="53"/>
      <c r="AG12" s="54"/>
      <c r="AH12" s="52">
        <v>0</v>
      </c>
      <c r="AI12" s="53"/>
      <c r="AJ12" s="53"/>
      <c r="AK12" s="53"/>
      <c r="AL12" s="53"/>
      <c r="AM12" s="53"/>
      <c r="AN12" s="54"/>
      <c r="AO12" s="52">
        <v>0</v>
      </c>
      <c r="AP12" s="53"/>
      <c r="AQ12" s="53"/>
      <c r="AR12" s="53"/>
      <c r="AS12" s="53"/>
      <c r="AT12" s="53"/>
      <c r="AU12" s="54"/>
      <c r="AV12" s="52">
        <f t="shared" si="0"/>
        <v>10729</v>
      </c>
      <c r="AW12" s="53"/>
      <c r="AX12" s="53"/>
      <c r="AY12" s="53"/>
      <c r="AZ12" s="53"/>
      <c r="BA12" s="53"/>
      <c r="BB12" s="54"/>
    </row>
    <row r="13" spans="2:54" x14ac:dyDescent="0.15">
      <c r="E13" s="35">
        <v>30</v>
      </c>
      <c r="F13" s="36"/>
      <c r="G13" s="36"/>
      <c r="H13" s="36"/>
      <c r="I13" s="37"/>
      <c r="J13" s="41" t="s">
        <v>19</v>
      </c>
      <c r="K13" s="42"/>
      <c r="L13" s="42"/>
      <c r="M13" s="42"/>
      <c r="N13" s="42"/>
      <c r="O13" s="42"/>
      <c r="P13" s="42"/>
      <c r="Q13" s="42"/>
      <c r="R13" s="42"/>
      <c r="S13" s="43"/>
      <c r="T13" s="52">
        <v>7000</v>
      </c>
      <c r="U13" s="53"/>
      <c r="V13" s="53"/>
      <c r="W13" s="53"/>
      <c r="X13" s="53"/>
      <c r="Y13" s="53"/>
      <c r="Z13" s="54"/>
      <c r="AA13" s="52">
        <v>0</v>
      </c>
      <c r="AB13" s="53"/>
      <c r="AC13" s="53"/>
      <c r="AD13" s="53"/>
      <c r="AE13" s="53"/>
      <c r="AF13" s="53"/>
      <c r="AG13" s="54"/>
      <c r="AH13" s="52">
        <v>3233</v>
      </c>
      <c r="AI13" s="53"/>
      <c r="AJ13" s="53"/>
      <c r="AK13" s="53"/>
      <c r="AL13" s="53"/>
      <c r="AM13" s="53"/>
      <c r="AN13" s="54"/>
      <c r="AO13" s="52">
        <v>0</v>
      </c>
      <c r="AP13" s="53"/>
      <c r="AQ13" s="53"/>
      <c r="AR13" s="53"/>
      <c r="AS13" s="53"/>
      <c r="AT13" s="53"/>
      <c r="AU13" s="54"/>
      <c r="AV13" s="52">
        <f t="shared" si="0"/>
        <v>10233</v>
      </c>
      <c r="AW13" s="53"/>
      <c r="AX13" s="53"/>
      <c r="AY13" s="53"/>
      <c r="AZ13" s="53"/>
      <c r="BA13" s="53"/>
      <c r="BB13" s="54"/>
    </row>
    <row r="14" spans="2:54" x14ac:dyDescent="0.15">
      <c r="E14" s="38"/>
      <c r="F14" s="39"/>
      <c r="G14" s="39"/>
      <c r="H14" s="39"/>
      <c r="I14" s="40"/>
      <c r="J14" s="41" t="s">
        <v>20</v>
      </c>
      <c r="K14" s="42"/>
      <c r="L14" s="42"/>
      <c r="M14" s="42"/>
      <c r="N14" s="42"/>
      <c r="O14" s="42"/>
      <c r="P14" s="42"/>
      <c r="Q14" s="42"/>
      <c r="R14" s="42"/>
      <c r="S14" s="43"/>
      <c r="T14" s="52">
        <v>7207</v>
      </c>
      <c r="U14" s="53"/>
      <c r="V14" s="53"/>
      <c r="W14" s="53"/>
      <c r="X14" s="53"/>
      <c r="Y14" s="53"/>
      <c r="Z14" s="54"/>
      <c r="AA14" s="52">
        <v>0</v>
      </c>
      <c r="AB14" s="53"/>
      <c r="AC14" s="53"/>
      <c r="AD14" s="53"/>
      <c r="AE14" s="53"/>
      <c r="AF14" s="53"/>
      <c r="AG14" s="54"/>
      <c r="AH14" s="52">
        <v>0</v>
      </c>
      <c r="AI14" s="53"/>
      <c r="AJ14" s="53"/>
      <c r="AK14" s="53"/>
      <c r="AL14" s="53"/>
      <c r="AM14" s="53"/>
      <c r="AN14" s="54"/>
      <c r="AO14" s="52">
        <v>0</v>
      </c>
      <c r="AP14" s="53"/>
      <c r="AQ14" s="53"/>
      <c r="AR14" s="53"/>
      <c r="AS14" s="53"/>
      <c r="AT14" s="53"/>
      <c r="AU14" s="54"/>
      <c r="AV14" s="52">
        <f t="shared" si="0"/>
        <v>7207</v>
      </c>
      <c r="AW14" s="53"/>
      <c r="AX14" s="53"/>
      <c r="AY14" s="53"/>
      <c r="AZ14" s="53"/>
      <c r="BA14" s="53"/>
      <c r="BB14" s="54"/>
    </row>
    <row r="15" spans="2:54" x14ac:dyDescent="0.15">
      <c r="E15" s="56" t="s">
        <v>250</v>
      </c>
      <c r="F15" s="36"/>
      <c r="G15" s="36"/>
      <c r="H15" s="36"/>
      <c r="I15" s="37"/>
      <c r="J15" s="41" t="s">
        <v>19</v>
      </c>
      <c r="K15" s="42"/>
      <c r="L15" s="42"/>
      <c r="M15" s="42"/>
      <c r="N15" s="42"/>
      <c r="O15" s="42"/>
      <c r="P15" s="42"/>
      <c r="Q15" s="42"/>
      <c r="R15" s="42"/>
      <c r="S15" s="43"/>
      <c r="T15" s="52">
        <v>2000</v>
      </c>
      <c r="U15" s="53"/>
      <c r="V15" s="53"/>
      <c r="W15" s="53"/>
      <c r="X15" s="53"/>
      <c r="Y15" s="53"/>
      <c r="Z15" s="54"/>
      <c r="AA15" s="52">
        <v>0</v>
      </c>
      <c r="AB15" s="53"/>
      <c r="AC15" s="53"/>
      <c r="AD15" s="53"/>
      <c r="AE15" s="53"/>
      <c r="AF15" s="53"/>
      <c r="AG15" s="54"/>
      <c r="AH15" s="52">
        <v>3665</v>
      </c>
      <c r="AI15" s="53"/>
      <c r="AJ15" s="53"/>
      <c r="AK15" s="53"/>
      <c r="AL15" s="53"/>
      <c r="AM15" s="53"/>
      <c r="AN15" s="54"/>
      <c r="AO15" s="52">
        <v>0</v>
      </c>
      <c r="AP15" s="53"/>
      <c r="AQ15" s="53"/>
      <c r="AR15" s="53"/>
      <c r="AS15" s="53"/>
      <c r="AT15" s="53"/>
      <c r="AU15" s="54"/>
      <c r="AV15" s="52">
        <f t="shared" si="0"/>
        <v>5665</v>
      </c>
      <c r="AW15" s="53"/>
      <c r="AX15" s="53"/>
      <c r="AY15" s="53"/>
      <c r="AZ15" s="53"/>
      <c r="BA15" s="53"/>
      <c r="BB15" s="54"/>
    </row>
    <row r="16" spans="2:54" x14ac:dyDescent="0.15">
      <c r="E16" s="38"/>
      <c r="F16" s="39"/>
      <c r="G16" s="39"/>
      <c r="H16" s="39"/>
      <c r="I16" s="40"/>
      <c r="J16" s="41" t="s">
        <v>20</v>
      </c>
      <c r="K16" s="42"/>
      <c r="L16" s="42"/>
      <c r="M16" s="42"/>
      <c r="N16" s="42"/>
      <c r="O16" s="42"/>
      <c r="P16" s="42"/>
      <c r="Q16" s="42"/>
      <c r="R16" s="42"/>
      <c r="S16" s="43"/>
      <c r="T16" s="52">
        <v>2000</v>
      </c>
      <c r="U16" s="53"/>
      <c r="V16" s="53"/>
      <c r="W16" s="53"/>
      <c r="X16" s="53"/>
      <c r="Y16" s="53"/>
      <c r="Z16" s="54"/>
      <c r="AA16" s="52">
        <v>0</v>
      </c>
      <c r="AB16" s="53"/>
      <c r="AC16" s="53"/>
      <c r="AD16" s="53"/>
      <c r="AE16" s="53"/>
      <c r="AF16" s="53"/>
      <c r="AG16" s="54"/>
      <c r="AH16" s="52">
        <v>2199</v>
      </c>
      <c r="AI16" s="53"/>
      <c r="AJ16" s="53"/>
      <c r="AK16" s="53"/>
      <c r="AL16" s="53"/>
      <c r="AM16" s="53"/>
      <c r="AN16" s="54"/>
      <c r="AO16" s="52">
        <v>0</v>
      </c>
      <c r="AP16" s="53"/>
      <c r="AQ16" s="53"/>
      <c r="AR16" s="53"/>
      <c r="AS16" s="53"/>
      <c r="AT16" s="53"/>
      <c r="AU16" s="54"/>
      <c r="AV16" s="52">
        <f t="shared" si="0"/>
        <v>4199</v>
      </c>
      <c r="AW16" s="53"/>
      <c r="AX16" s="53"/>
      <c r="AY16" s="53"/>
      <c r="AZ16" s="53"/>
      <c r="BA16" s="53"/>
      <c r="BB16" s="54"/>
    </row>
    <row r="19" spans="2:54" x14ac:dyDescent="0.15">
      <c r="B19" s="49" t="s">
        <v>46</v>
      </c>
      <c r="C19" s="50"/>
      <c r="D19" s="50" t="s">
        <v>295</v>
      </c>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row>
    <row r="20" spans="2:54" x14ac:dyDescent="0.15">
      <c r="B20" s="28"/>
      <c r="C20" s="29"/>
      <c r="D20" s="29"/>
      <c r="E20" s="29"/>
      <c r="F20" s="29"/>
      <c r="G20" s="29" t="s">
        <v>264</v>
      </c>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row>
    <row r="21" spans="2:54" x14ac:dyDescent="0.15">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row>
    <row r="22" spans="2:54" x14ac:dyDescent="0.15">
      <c r="D22" s="49" t="s">
        <v>296</v>
      </c>
      <c r="E22" s="49"/>
      <c r="F22" s="49"/>
      <c r="G22" s="49"/>
      <c r="H22" s="50" t="s">
        <v>297</v>
      </c>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row>
    <row r="23" spans="2:54" x14ac:dyDescent="0.15">
      <c r="H23" s="33" t="s">
        <v>298</v>
      </c>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row>
    <row r="24" spans="2:54" x14ac:dyDescent="0.15">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row>
    <row r="25" spans="2:54" x14ac:dyDescent="0.15">
      <c r="AV25" s="34" t="s">
        <v>21</v>
      </c>
      <c r="AW25" s="34"/>
      <c r="AX25" s="34"/>
      <c r="AY25" s="34"/>
      <c r="AZ25" s="34"/>
      <c r="BA25" s="34"/>
      <c r="BB25" s="34"/>
    </row>
    <row r="26" spans="2:54" x14ac:dyDescent="0.15">
      <c r="E26" s="35" t="s">
        <v>12</v>
      </c>
      <c r="F26" s="36"/>
      <c r="G26" s="36"/>
      <c r="H26" s="36"/>
      <c r="I26" s="37"/>
      <c r="J26" s="35"/>
      <c r="K26" s="36"/>
      <c r="L26" s="36"/>
      <c r="M26" s="36"/>
      <c r="N26" s="36"/>
      <c r="O26" s="36"/>
      <c r="P26" s="36"/>
      <c r="Q26" s="36"/>
      <c r="R26" s="36"/>
      <c r="S26" s="37"/>
      <c r="T26" s="41" t="s">
        <v>18</v>
      </c>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3"/>
      <c r="AV26" s="35" t="s">
        <v>17</v>
      </c>
      <c r="AW26" s="36"/>
      <c r="AX26" s="36"/>
      <c r="AY26" s="36"/>
      <c r="AZ26" s="36"/>
      <c r="BA26" s="36"/>
      <c r="BB26" s="37"/>
    </row>
    <row r="27" spans="2:54" x14ac:dyDescent="0.15">
      <c r="E27" s="38"/>
      <c r="F27" s="39"/>
      <c r="G27" s="39"/>
      <c r="H27" s="39"/>
      <c r="I27" s="40"/>
      <c r="J27" s="38"/>
      <c r="K27" s="39"/>
      <c r="L27" s="39"/>
      <c r="M27" s="39"/>
      <c r="N27" s="39"/>
      <c r="O27" s="39"/>
      <c r="P27" s="39"/>
      <c r="Q27" s="39"/>
      <c r="R27" s="39"/>
      <c r="S27" s="40"/>
      <c r="T27" s="51" t="s">
        <v>13</v>
      </c>
      <c r="U27" s="51"/>
      <c r="V27" s="51"/>
      <c r="W27" s="51"/>
      <c r="X27" s="51"/>
      <c r="Y27" s="51"/>
      <c r="Z27" s="51"/>
      <c r="AA27" s="51" t="s">
        <v>14</v>
      </c>
      <c r="AB27" s="51"/>
      <c r="AC27" s="51"/>
      <c r="AD27" s="51"/>
      <c r="AE27" s="51"/>
      <c r="AF27" s="51"/>
      <c r="AG27" s="51"/>
      <c r="AH27" s="51" t="s">
        <v>15</v>
      </c>
      <c r="AI27" s="51"/>
      <c r="AJ27" s="51"/>
      <c r="AK27" s="51"/>
      <c r="AL27" s="51"/>
      <c r="AM27" s="51"/>
      <c r="AN27" s="51"/>
      <c r="AO27" s="51" t="s">
        <v>16</v>
      </c>
      <c r="AP27" s="51"/>
      <c r="AQ27" s="51"/>
      <c r="AR27" s="51"/>
      <c r="AS27" s="51"/>
      <c r="AT27" s="51"/>
      <c r="AU27" s="51"/>
      <c r="AV27" s="38"/>
      <c r="AW27" s="39"/>
      <c r="AX27" s="39"/>
      <c r="AY27" s="39"/>
      <c r="AZ27" s="39"/>
      <c r="BA27" s="39"/>
      <c r="BB27" s="40"/>
    </row>
    <row r="28" spans="2:54" x14ac:dyDescent="0.15">
      <c r="E28" s="35">
        <v>29</v>
      </c>
      <c r="F28" s="36"/>
      <c r="G28" s="36"/>
      <c r="H28" s="36"/>
      <c r="I28" s="37"/>
      <c r="J28" s="41" t="s">
        <v>19</v>
      </c>
      <c r="K28" s="42"/>
      <c r="L28" s="42"/>
      <c r="M28" s="42"/>
      <c r="N28" s="42"/>
      <c r="O28" s="42"/>
      <c r="P28" s="42"/>
      <c r="Q28" s="42"/>
      <c r="R28" s="42"/>
      <c r="S28" s="43"/>
      <c r="T28" s="52">
        <v>0</v>
      </c>
      <c r="U28" s="53"/>
      <c r="V28" s="53"/>
      <c r="W28" s="53"/>
      <c r="X28" s="53"/>
      <c r="Y28" s="53"/>
      <c r="Z28" s="54"/>
      <c r="AA28" s="52">
        <v>0</v>
      </c>
      <c r="AB28" s="53"/>
      <c r="AC28" s="53"/>
      <c r="AD28" s="53"/>
      <c r="AE28" s="53"/>
      <c r="AF28" s="53"/>
      <c r="AG28" s="54"/>
      <c r="AH28" s="52">
        <v>0</v>
      </c>
      <c r="AI28" s="53"/>
      <c r="AJ28" s="53"/>
      <c r="AK28" s="53"/>
      <c r="AL28" s="53"/>
      <c r="AM28" s="53"/>
      <c r="AN28" s="54"/>
      <c r="AO28" s="52">
        <v>205800</v>
      </c>
      <c r="AP28" s="53"/>
      <c r="AQ28" s="53"/>
      <c r="AR28" s="53"/>
      <c r="AS28" s="53"/>
      <c r="AT28" s="53"/>
      <c r="AU28" s="54"/>
      <c r="AV28" s="52">
        <f t="shared" ref="AV28:AV34" si="1">SUM(T28:AU28)</f>
        <v>205800</v>
      </c>
      <c r="AW28" s="53"/>
      <c r="AX28" s="53"/>
      <c r="AY28" s="53"/>
      <c r="AZ28" s="53"/>
      <c r="BA28" s="53"/>
      <c r="BB28" s="54"/>
    </row>
    <row r="29" spans="2:54" x14ac:dyDescent="0.15">
      <c r="E29" s="38"/>
      <c r="F29" s="39"/>
      <c r="G29" s="39"/>
      <c r="H29" s="39"/>
      <c r="I29" s="40"/>
      <c r="J29" s="41" t="s">
        <v>20</v>
      </c>
      <c r="K29" s="42"/>
      <c r="L29" s="42"/>
      <c r="M29" s="42"/>
      <c r="N29" s="42"/>
      <c r="O29" s="42"/>
      <c r="P29" s="42"/>
      <c r="Q29" s="42"/>
      <c r="R29" s="42"/>
      <c r="S29" s="43"/>
      <c r="T29" s="52">
        <v>0</v>
      </c>
      <c r="U29" s="53"/>
      <c r="V29" s="53"/>
      <c r="W29" s="53"/>
      <c r="X29" s="53"/>
      <c r="Y29" s="53"/>
      <c r="Z29" s="54"/>
      <c r="AA29" s="52">
        <v>0</v>
      </c>
      <c r="AB29" s="53"/>
      <c r="AC29" s="53"/>
      <c r="AD29" s="53"/>
      <c r="AE29" s="53"/>
      <c r="AF29" s="53"/>
      <c r="AG29" s="54"/>
      <c r="AH29" s="52">
        <v>0</v>
      </c>
      <c r="AI29" s="53"/>
      <c r="AJ29" s="53"/>
      <c r="AK29" s="53"/>
      <c r="AL29" s="53"/>
      <c r="AM29" s="53"/>
      <c r="AN29" s="54"/>
      <c r="AO29" s="52">
        <v>123394</v>
      </c>
      <c r="AP29" s="53"/>
      <c r="AQ29" s="53"/>
      <c r="AR29" s="53"/>
      <c r="AS29" s="53"/>
      <c r="AT29" s="53"/>
      <c r="AU29" s="54"/>
      <c r="AV29" s="52">
        <f t="shared" si="1"/>
        <v>123394</v>
      </c>
      <c r="AW29" s="53"/>
      <c r="AX29" s="53"/>
      <c r="AY29" s="53"/>
      <c r="AZ29" s="53"/>
      <c r="BA29" s="53"/>
      <c r="BB29" s="54"/>
    </row>
    <row r="30" spans="2:54" x14ac:dyDescent="0.15">
      <c r="E30" s="35">
        <v>30</v>
      </c>
      <c r="F30" s="36"/>
      <c r="G30" s="36"/>
      <c r="H30" s="36"/>
      <c r="I30" s="37"/>
      <c r="J30" s="41" t="s">
        <v>19</v>
      </c>
      <c r="K30" s="42"/>
      <c r="L30" s="42"/>
      <c r="M30" s="42"/>
      <c r="N30" s="42"/>
      <c r="O30" s="42"/>
      <c r="P30" s="42"/>
      <c r="Q30" s="42"/>
      <c r="R30" s="42"/>
      <c r="S30" s="43"/>
      <c r="T30" s="52">
        <v>0</v>
      </c>
      <c r="U30" s="53"/>
      <c r="V30" s="53"/>
      <c r="W30" s="53"/>
      <c r="X30" s="53"/>
      <c r="Y30" s="53"/>
      <c r="Z30" s="54"/>
      <c r="AA30" s="52">
        <v>0</v>
      </c>
      <c r="AB30" s="53"/>
      <c r="AC30" s="53"/>
      <c r="AD30" s="53"/>
      <c r="AE30" s="53"/>
      <c r="AF30" s="53"/>
      <c r="AG30" s="54"/>
      <c r="AH30" s="52">
        <v>0</v>
      </c>
      <c r="AI30" s="53"/>
      <c r="AJ30" s="53"/>
      <c r="AK30" s="53"/>
      <c r="AL30" s="53"/>
      <c r="AM30" s="53"/>
      <c r="AN30" s="54"/>
      <c r="AO30" s="52">
        <v>325132</v>
      </c>
      <c r="AP30" s="53"/>
      <c r="AQ30" s="53"/>
      <c r="AR30" s="53"/>
      <c r="AS30" s="53"/>
      <c r="AT30" s="53"/>
      <c r="AU30" s="54"/>
      <c r="AV30" s="52">
        <f t="shared" si="1"/>
        <v>325132</v>
      </c>
      <c r="AW30" s="53"/>
      <c r="AX30" s="53"/>
      <c r="AY30" s="53"/>
      <c r="AZ30" s="53"/>
      <c r="BA30" s="53"/>
      <c r="BB30" s="54"/>
    </row>
    <row r="31" spans="2:54" x14ac:dyDescent="0.15">
      <c r="E31" s="38"/>
      <c r="F31" s="39"/>
      <c r="G31" s="39"/>
      <c r="H31" s="39"/>
      <c r="I31" s="40"/>
      <c r="J31" s="41" t="s">
        <v>20</v>
      </c>
      <c r="K31" s="42"/>
      <c r="L31" s="42"/>
      <c r="M31" s="42"/>
      <c r="N31" s="42"/>
      <c r="O31" s="42"/>
      <c r="P31" s="42"/>
      <c r="Q31" s="42"/>
      <c r="R31" s="42"/>
      <c r="S31" s="43"/>
      <c r="T31" s="52">
        <v>0</v>
      </c>
      <c r="U31" s="53"/>
      <c r="V31" s="53"/>
      <c r="W31" s="53"/>
      <c r="X31" s="53"/>
      <c r="Y31" s="53"/>
      <c r="Z31" s="54"/>
      <c r="AA31" s="52">
        <v>0</v>
      </c>
      <c r="AB31" s="53"/>
      <c r="AC31" s="53"/>
      <c r="AD31" s="53"/>
      <c r="AE31" s="53"/>
      <c r="AF31" s="53"/>
      <c r="AG31" s="54"/>
      <c r="AH31" s="52">
        <v>0</v>
      </c>
      <c r="AI31" s="53"/>
      <c r="AJ31" s="53"/>
      <c r="AK31" s="53"/>
      <c r="AL31" s="53"/>
      <c r="AM31" s="53"/>
      <c r="AN31" s="54"/>
      <c r="AO31" s="52">
        <v>256982</v>
      </c>
      <c r="AP31" s="53"/>
      <c r="AQ31" s="53"/>
      <c r="AR31" s="53"/>
      <c r="AS31" s="53"/>
      <c r="AT31" s="53"/>
      <c r="AU31" s="54"/>
      <c r="AV31" s="52">
        <f t="shared" si="1"/>
        <v>256982</v>
      </c>
      <c r="AW31" s="53"/>
      <c r="AX31" s="53"/>
      <c r="AY31" s="53"/>
      <c r="AZ31" s="53"/>
      <c r="BA31" s="53"/>
      <c r="BB31" s="54"/>
    </row>
    <row r="32" spans="2:54" x14ac:dyDescent="0.15">
      <c r="E32" s="125" t="s">
        <v>250</v>
      </c>
      <c r="F32" s="118"/>
      <c r="G32" s="118"/>
      <c r="H32" s="118"/>
      <c r="I32" s="119"/>
      <c r="J32" s="41" t="s">
        <v>19</v>
      </c>
      <c r="K32" s="42"/>
      <c r="L32" s="42"/>
      <c r="M32" s="42"/>
      <c r="N32" s="42"/>
      <c r="O32" s="42"/>
      <c r="P32" s="42"/>
      <c r="Q32" s="42"/>
      <c r="R32" s="42"/>
      <c r="S32" s="43"/>
      <c r="T32" s="52">
        <v>0</v>
      </c>
      <c r="U32" s="53"/>
      <c r="V32" s="53"/>
      <c r="W32" s="53"/>
      <c r="X32" s="53"/>
      <c r="Y32" s="53"/>
      <c r="Z32" s="54"/>
      <c r="AA32" s="52">
        <v>0</v>
      </c>
      <c r="AB32" s="53"/>
      <c r="AC32" s="53"/>
      <c r="AD32" s="53"/>
      <c r="AE32" s="53"/>
      <c r="AF32" s="53"/>
      <c r="AG32" s="54"/>
      <c r="AH32" s="52">
        <v>0</v>
      </c>
      <c r="AI32" s="53"/>
      <c r="AJ32" s="53"/>
      <c r="AK32" s="53"/>
      <c r="AL32" s="53"/>
      <c r="AM32" s="53"/>
      <c r="AN32" s="54"/>
      <c r="AO32" s="52">
        <v>383682</v>
      </c>
      <c r="AP32" s="53"/>
      <c r="AQ32" s="53"/>
      <c r="AR32" s="53"/>
      <c r="AS32" s="53"/>
      <c r="AT32" s="53"/>
      <c r="AU32" s="54"/>
      <c r="AV32" s="52">
        <f t="shared" si="1"/>
        <v>383682</v>
      </c>
      <c r="AW32" s="53"/>
      <c r="AX32" s="53"/>
      <c r="AY32" s="53"/>
      <c r="AZ32" s="53"/>
      <c r="BA32" s="53"/>
      <c r="BB32" s="54"/>
    </row>
    <row r="33" spans="4:54" x14ac:dyDescent="0.15">
      <c r="E33" s="120"/>
      <c r="F33" s="110"/>
      <c r="G33" s="110"/>
      <c r="H33" s="110"/>
      <c r="I33" s="121"/>
      <c r="J33" s="41" t="s">
        <v>20</v>
      </c>
      <c r="K33" s="42"/>
      <c r="L33" s="42"/>
      <c r="M33" s="42"/>
      <c r="N33" s="42"/>
      <c r="O33" s="42"/>
      <c r="P33" s="42"/>
      <c r="Q33" s="42"/>
      <c r="R33" s="42"/>
      <c r="S33" s="43"/>
      <c r="T33" s="52">
        <v>0</v>
      </c>
      <c r="U33" s="53"/>
      <c r="V33" s="53"/>
      <c r="W33" s="53"/>
      <c r="X33" s="53"/>
      <c r="Y33" s="53"/>
      <c r="Z33" s="54"/>
      <c r="AA33" s="52">
        <v>0</v>
      </c>
      <c r="AB33" s="53"/>
      <c r="AC33" s="53"/>
      <c r="AD33" s="53"/>
      <c r="AE33" s="53"/>
      <c r="AF33" s="53"/>
      <c r="AG33" s="54"/>
      <c r="AH33" s="52">
        <v>0</v>
      </c>
      <c r="AI33" s="53"/>
      <c r="AJ33" s="53"/>
      <c r="AK33" s="53"/>
      <c r="AL33" s="53"/>
      <c r="AM33" s="53"/>
      <c r="AN33" s="54"/>
      <c r="AO33" s="52">
        <v>350551</v>
      </c>
      <c r="AP33" s="53"/>
      <c r="AQ33" s="53"/>
      <c r="AR33" s="53"/>
      <c r="AS33" s="53"/>
      <c r="AT33" s="53"/>
      <c r="AU33" s="54"/>
      <c r="AV33" s="52">
        <f t="shared" si="1"/>
        <v>350551</v>
      </c>
      <c r="AW33" s="53"/>
      <c r="AX33" s="53"/>
      <c r="AY33" s="53"/>
      <c r="AZ33" s="53"/>
      <c r="BA33" s="53"/>
      <c r="BB33" s="54"/>
    </row>
    <row r="34" spans="4:54" x14ac:dyDescent="0.15">
      <c r="E34" s="122"/>
      <c r="F34" s="123"/>
      <c r="G34" s="123"/>
      <c r="H34" s="123"/>
      <c r="I34" s="124"/>
      <c r="J34" s="41" t="s">
        <v>243</v>
      </c>
      <c r="K34" s="42"/>
      <c r="L34" s="42"/>
      <c r="M34" s="42"/>
      <c r="N34" s="42"/>
      <c r="O34" s="42"/>
      <c r="P34" s="42"/>
      <c r="Q34" s="42"/>
      <c r="R34" s="42"/>
      <c r="S34" s="43"/>
      <c r="T34" s="52">
        <v>0</v>
      </c>
      <c r="U34" s="53"/>
      <c r="V34" s="53"/>
      <c r="W34" s="53"/>
      <c r="X34" s="53"/>
      <c r="Y34" s="53"/>
      <c r="Z34" s="54"/>
      <c r="AA34" s="52">
        <v>0</v>
      </c>
      <c r="AB34" s="53"/>
      <c r="AC34" s="53"/>
      <c r="AD34" s="53"/>
      <c r="AE34" s="53"/>
      <c r="AF34" s="53"/>
      <c r="AG34" s="54"/>
      <c r="AH34" s="52">
        <v>0</v>
      </c>
      <c r="AI34" s="53"/>
      <c r="AJ34" s="53"/>
      <c r="AK34" s="53"/>
      <c r="AL34" s="53"/>
      <c r="AM34" s="53"/>
      <c r="AN34" s="54"/>
      <c r="AO34" s="52">
        <v>55050</v>
      </c>
      <c r="AP34" s="53"/>
      <c r="AQ34" s="53"/>
      <c r="AR34" s="53"/>
      <c r="AS34" s="53"/>
      <c r="AT34" s="53"/>
      <c r="AU34" s="54"/>
      <c r="AV34" s="52">
        <f t="shared" si="1"/>
        <v>55050</v>
      </c>
      <c r="AW34" s="53"/>
      <c r="AX34" s="53"/>
      <c r="AY34" s="53"/>
      <c r="AZ34" s="53"/>
      <c r="BA34" s="53"/>
      <c r="BB34" s="54"/>
    </row>
    <row r="36" spans="4:54" x14ac:dyDescent="0.15">
      <c r="D36" s="49" t="s">
        <v>299</v>
      </c>
      <c r="E36" s="49"/>
      <c r="F36" s="49"/>
      <c r="G36" s="49"/>
      <c r="H36" s="50" t="s">
        <v>105</v>
      </c>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row>
    <row r="37" spans="4:54" x14ac:dyDescent="0.15">
      <c r="H37" s="33" t="s">
        <v>300</v>
      </c>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8" spans="4:54" x14ac:dyDescent="0.15">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row>
    <row r="39" spans="4:54" x14ac:dyDescent="0.15">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row>
    <row r="40" spans="4:54" x14ac:dyDescent="0.15">
      <c r="AV40" s="34" t="s">
        <v>21</v>
      </c>
      <c r="AW40" s="34"/>
      <c r="AX40" s="34"/>
      <c r="AY40" s="34"/>
      <c r="AZ40" s="34"/>
      <c r="BA40" s="34"/>
      <c r="BB40" s="34"/>
    </row>
    <row r="41" spans="4:54" x14ac:dyDescent="0.15">
      <c r="E41" s="35" t="s">
        <v>12</v>
      </c>
      <c r="F41" s="36"/>
      <c r="G41" s="36"/>
      <c r="H41" s="36"/>
      <c r="I41" s="37"/>
      <c r="J41" s="35"/>
      <c r="K41" s="36"/>
      <c r="L41" s="36"/>
      <c r="M41" s="36"/>
      <c r="N41" s="36"/>
      <c r="O41" s="36"/>
      <c r="P41" s="36"/>
      <c r="Q41" s="36"/>
      <c r="R41" s="36"/>
      <c r="S41" s="37"/>
      <c r="T41" s="41" t="s">
        <v>18</v>
      </c>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3"/>
      <c r="AV41" s="35" t="s">
        <v>17</v>
      </c>
      <c r="AW41" s="36"/>
      <c r="AX41" s="36"/>
      <c r="AY41" s="36"/>
      <c r="AZ41" s="36"/>
      <c r="BA41" s="36"/>
      <c r="BB41" s="37"/>
    </row>
    <row r="42" spans="4:54" x14ac:dyDescent="0.15">
      <c r="E42" s="38"/>
      <c r="F42" s="39"/>
      <c r="G42" s="39"/>
      <c r="H42" s="39"/>
      <c r="I42" s="40"/>
      <c r="J42" s="38"/>
      <c r="K42" s="39"/>
      <c r="L42" s="39"/>
      <c r="M42" s="39"/>
      <c r="N42" s="39"/>
      <c r="O42" s="39"/>
      <c r="P42" s="39"/>
      <c r="Q42" s="39"/>
      <c r="R42" s="39"/>
      <c r="S42" s="40"/>
      <c r="T42" s="51" t="s">
        <v>13</v>
      </c>
      <c r="U42" s="51"/>
      <c r="V42" s="51"/>
      <c r="W42" s="51"/>
      <c r="X42" s="51"/>
      <c r="Y42" s="51"/>
      <c r="Z42" s="51"/>
      <c r="AA42" s="51" t="s">
        <v>14</v>
      </c>
      <c r="AB42" s="51"/>
      <c r="AC42" s="51"/>
      <c r="AD42" s="51"/>
      <c r="AE42" s="51"/>
      <c r="AF42" s="51"/>
      <c r="AG42" s="51"/>
      <c r="AH42" s="51" t="s">
        <v>15</v>
      </c>
      <c r="AI42" s="51"/>
      <c r="AJ42" s="51"/>
      <c r="AK42" s="51"/>
      <c r="AL42" s="51"/>
      <c r="AM42" s="51"/>
      <c r="AN42" s="51"/>
      <c r="AO42" s="51" t="s">
        <v>16</v>
      </c>
      <c r="AP42" s="51"/>
      <c r="AQ42" s="51"/>
      <c r="AR42" s="51"/>
      <c r="AS42" s="51"/>
      <c r="AT42" s="51"/>
      <c r="AU42" s="51"/>
      <c r="AV42" s="38"/>
      <c r="AW42" s="39"/>
      <c r="AX42" s="39"/>
      <c r="AY42" s="39"/>
      <c r="AZ42" s="39"/>
      <c r="BA42" s="39"/>
      <c r="BB42" s="40"/>
    </row>
    <row r="43" spans="4:54" x14ac:dyDescent="0.15">
      <c r="E43" s="35">
        <v>29</v>
      </c>
      <c r="F43" s="36"/>
      <c r="G43" s="36"/>
      <c r="H43" s="36"/>
      <c r="I43" s="37"/>
      <c r="J43" s="41" t="s">
        <v>19</v>
      </c>
      <c r="K43" s="42"/>
      <c r="L43" s="42"/>
      <c r="M43" s="42"/>
      <c r="N43" s="42"/>
      <c r="O43" s="42"/>
      <c r="P43" s="42"/>
      <c r="Q43" s="42"/>
      <c r="R43" s="42"/>
      <c r="S43" s="43"/>
      <c r="T43" s="52">
        <v>0</v>
      </c>
      <c r="U43" s="53"/>
      <c r="V43" s="53"/>
      <c r="W43" s="53"/>
      <c r="X43" s="53"/>
      <c r="Y43" s="53"/>
      <c r="Z43" s="54"/>
      <c r="AA43" s="52">
        <v>0</v>
      </c>
      <c r="AB43" s="53"/>
      <c r="AC43" s="53"/>
      <c r="AD43" s="53"/>
      <c r="AE43" s="53"/>
      <c r="AF43" s="53"/>
      <c r="AG43" s="54"/>
      <c r="AH43" s="52">
        <v>0</v>
      </c>
      <c r="AI43" s="53"/>
      <c r="AJ43" s="53"/>
      <c r="AK43" s="53"/>
      <c r="AL43" s="53"/>
      <c r="AM43" s="53"/>
      <c r="AN43" s="54"/>
      <c r="AO43" s="52">
        <v>1050</v>
      </c>
      <c r="AP43" s="53"/>
      <c r="AQ43" s="53"/>
      <c r="AR43" s="53"/>
      <c r="AS43" s="53"/>
      <c r="AT43" s="53"/>
      <c r="AU43" s="54"/>
      <c r="AV43" s="52">
        <f t="shared" ref="AV43:AV48" si="2">SUM(T43:AU43)</f>
        <v>1050</v>
      </c>
      <c r="AW43" s="53"/>
      <c r="AX43" s="53"/>
      <c r="AY43" s="53"/>
      <c r="AZ43" s="53"/>
      <c r="BA43" s="53"/>
      <c r="BB43" s="54"/>
    </row>
    <row r="44" spans="4:54" x14ac:dyDescent="0.15">
      <c r="E44" s="38"/>
      <c r="F44" s="39"/>
      <c r="G44" s="39"/>
      <c r="H44" s="39"/>
      <c r="I44" s="40"/>
      <c r="J44" s="41" t="s">
        <v>20</v>
      </c>
      <c r="K44" s="42"/>
      <c r="L44" s="42"/>
      <c r="M44" s="42"/>
      <c r="N44" s="42"/>
      <c r="O44" s="42"/>
      <c r="P44" s="42"/>
      <c r="Q44" s="42"/>
      <c r="R44" s="42"/>
      <c r="S44" s="43"/>
      <c r="T44" s="52">
        <v>0</v>
      </c>
      <c r="U44" s="53"/>
      <c r="V44" s="53"/>
      <c r="W44" s="53"/>
      <c r="X44" s="53"/>
      <c r="Y44" s="53"/>
      <c r="Z44" s="54"/>
      <c r="AA44" s="52">
        <v>0</v>
      </c>
      <c r="AB44" s="53"/>
      <c r="AC44" s="53"/>
      <c r="AD44" s="53"/>
      <c r="AE44" s="53"/>
      <c r="AF44" s="53"/>
      <c r="AG44" s="54"/>
      <c r="AH44" s="52">
        <v>0</v>
      </c>
      <c r="AI44" s="53"/>
      <c r="AJ44" s="53"/>
      <c r="AK44" s="53"/>
      <c r="AL44" s="53"/>
      <c r="AM44" s="53"/>
      <c r="AN44" s="54"/>
      <c r="AO44" s="52">
        <v>733</v>
      </c>
      <c r="AP44" s="53"/>
      <c r="AQ44" s="53"/>
      <c r="AR44" s="53"/>
      <c r="AS44" s="53"/>
      <c r="AT44" s="53"/>
      <c r="AU44" s="54"/>
      <c r="AV44" s="52">
        <f t="shared" si="2"/>
        <v>733</v>
      </c>
      <c r="AW44" s="53"/>
      <c r="AX44" s="53"/>
      <c r="AY44" s="53"/>
      <c r="AZ44" s="53"/>
      <c r="BA44" s="53"/>
      <c r="BB44" s="54"/>
    </row>
    <row r="45" spans="4:54" x14ac:dyDescent="0.15">
      <c r="E45" s="35">
        <v>30</v>
      </c>
      <c r="F45" s="36"/>
      <c r="G45" s="36"/>
      <c r="H45" s="36"/>
      <c r="I45" s="37"/>
      <c r="J45" s="41" t="s">
        <v>19</v>
      </c>
      <c r="K45" s="42"/>
      <c r="L45" s="42"/>
      <c r="M45" s="42"/>
      <c r="N45" s="42"/>
      <c r="O45" s="42"/>
      <c r="P45" s="42"/>
      <c r="Q45" s="42"/>
      <c r="R45" s="42"/>
      <c r="S45" s="43"/>
      <c r="T45" s="52">
        <v>0</v>
      </c>
      <c r="U45" s="53"/>
      <c r="V45" s="53"/>
      <c r="W45" s="53"/>
      <c r="X45" s="53"/>
      <c r="Y45" s="53"/>
      <c r="Z45" s="54"/>
      <c r="AA45" s="52">
        <v>0</v>
      </c>
      <c r="AB45" s="53"/>
      <c r="AC45" s="53"/>
      <c r="AD45" s="53"/>
      <c r="AE45" s="53"/>
      <c r="AF45" s="53"/>
      <c r="AG45" s="54"/>
      <c r="AH45" s="52">
        <v>0</v>
      </c>
      <c r="AI45" s="53"/>
      <c r="AJ45" s="53"/>
      <c r="AK45" s="53"/>
      <c r="AL45" s="53"/>
      <c r="AM45" s="53"/>
      <c r="AN45" s="54"/>
      <c r="AO45" s="52">
        <v>1400</v>
      </c>
      <c r="AP45" s="53"/>
      <c r="AQ45" s="53"/>
      <c r="AR45" s="53"/>
      <c r="AS45" s="53"/>
      <c r="AT45" s="53"/>
      <c r="AU45" s="54"/>
      <c r="AV45" s="52">
        <f t="shared" si="2"/>
        <v>1400</v>
      </c>
      <c r="AW45" s="53"/>
      <c r="AX45" s="53"/>
      <c r="AY45" s="53"/>
      <c r="AZ45" s="53"/>
      <c r="BA45" s="53"/>
      <c r="BB45" s="54"/>
    </row>
    <row r="46" spans="4:54" x14ac:dyDescent="0.15">
      <c r="E46" s="38"/>
      <c r="F46" s="39"/>
      <c r="G46" s="39"/>
      <c r="H46" s="39"/>
      <c r="I46" s="40"/>
      <c r="J46" s="41" t="s">
        <v>20</v>
      </c>
      <c r="K46" s="42"/>
      <c r="L46" s="42"/>
      <c r="M46" s="42"/>
      <c r="N46" s="42"/>
      <c r="O46" s="42"/>
      <c r="P46" s="42"/>
      <c r="Q46" s="42"/>
      <c r="R46" s="42"/>
      <c r="S46" s="43"/>
      <c r="T46" s="52">
        <v>0</v>
      </c>
      <c r="U46" s="53"/>
      <c r="V46" s="53"/>
      <c r="W46" s="53"/>
      <c r="X46" s="53"/>
      <c r="Y46" s="53"/>
      <c r="Z46" s="54"/>
      <c r="AA46" s="52">
        <v>0</v>
      </c>
      <c r="AB46" s="53"/>
      <c r="AC46" s="53"/>
      <c r="AD46" s="53"/>
      <c r="AE46" s="53"/>
      <c r="AF46" s="53"/>
      <c r="AG46" s="54"/>
      <c r="AH46" s="52">
        <v>0</v>
      </c>
      <c r="AI46" s="53"/>
      <c r="AJ46" s="53"/>
      <c r="AK46" s="53"/>
      <c r="AL46" s="53"/>
      <c r="AM46" s="53"/>
      <c r="AN46" s="54"/>
      <c r="AO46" s="52">
        <v>609</v>
      </c>
      <c r="AP46" s="53"/>
      <c r="AQ46" s="53"/>
      <c r="AR46" s="53"/>
      <c r="AS46" s="53"/>
      <c r="AT46" s="53"/>
      <c r="AU46" s="54"/>
      <c r="AV46" s="52">
        <f t="shared" si="2"/>
        <v>609</v>
      </c>
      <c r="AW46" s="53"/>
      <c r="AX46" s="53"/>
      <c r="AY46" s="53"/>
      <c r="AZ46" s="53"/>
      <c r="BA46" s="53"/>
      <c r="BB46" s="54"/>
    </row>
    <row r="47" spans="4:54" x14ac:dyDescent="0.15">
      <c r="E47" s="56" t="s">
        <v>250</v>
      </c>
      <c r="F47" s="36"/>
      <c r="G47" s="36"/>
      <c r="H47" s="36"/>
      <c r="I47" s="37"/>
      <c r="J47" s="41" t="s">
        <v>19</v>
      </c>
      <c r="K47" s="42"/>
      <c r="L47" s="42"/>
      <c r="M47" s="42"/>
      <c r="N47" s="42"/>
      <c r="O47" s="42"/>
      <c r="P47" s="42"/>
      <c r="Q47" s="42"/>
      <c r="R47" s="42"/>
      <c r="S47" s="43"/>
      <c r="T47" s="52">
        <v>0</v>
      </c>
      <c r="U47" s="53"/>
      <c r="V47" s="53"/>
      <c r="W47" s="53"/>
      <c r="X47" s="53"/>
      <c r="Y47" s="53"/>
      <c r="Z47" s="54"/>
      <c r="AA47" s="52">
        <v>0</v>
      </c>
      <c r="AB47" s="53"/>
      <c r="AC47" s="53"/>
      <c r="AD47" s="53"/>
      <c r="AE47" s="53"/>
      <c r="AF47" s="53"/>
      <c r="AG47" s="54"/>
      <c r="AH47" s="52">
        <v>0</v>
      </c>
      <c r="AI47" s="53"/>
      <c r="AJ47" s="53"/>
      <c r="AK47" s="53"/>
      <c r="AL47" s="53"/>
      <c r="AM47" s="53"/>
      <c r="AN47" s="54"/>
      <c r="AO47" s="52">
        <v>1767</v>
      </c>
      <c r="AP47" s="53"/>
      <c r="AQ47" s="53"/>
      <c r="AR47" s="53"/>
      <c r="AS47" s="53"/>
      <c r="AT47" s="53"/>
      <c r="AU47" s="54"/>
      <c r="AV47" s="52">
        <f t="shared" si="2"/>
        <v>1767</v>
      </c>
      <c r="AW47" s="53"/>
      <c r="AX47" s="53"/>
      <c r="AY47" s="53"/>
      <c r="AZ47" s="53"/>
      <c r="BA47" s="53"/>
      <c r="BB47" s="54"/>
    </row>
    <row r="48" spans="4:54" x14ac:dyDescent="0.15">
      <c r="E48" s="38"/>
      <c r="F48" s="39"/>
      <c r="G48" s="39"/>
      <c r="H48" s="39"/>
      <c r="I48" s="40"/>
      <c r="J48" s="41" t="s">
        <v>20</v>
      </c>
      <c r="K48" s="42"/>
      <c r="L48" s="42"/>
      <c r="M48" s="42"/>
      <c r="N48" s="42"/>
      <c r="O48" s="42"/>
      <c r="P48" s="42"/>
      <c r="Q48" s="42"/>
      <c r="R48" s="42"/>
      <c r="S48" s="43"/>
      <c r="T48" s="52">
        <v>0</v>
      </c>
      <c r="U48" s="53"/>
      <c r="V48" s="53"/>
      <c r="W48" s="53"/>
      <c r="X48" s="53"/>
      <c r="Y48" s="53"/>
      <c r="Z48" s="54"/>
      <c r="AA48" s="52">
        <v>0</v>
      </c>
      <c r="AB48" s="53"/>
      <c r="AC48" s="53"/>
      <c r="AD48" s="53"/>
      <c r="AE48" s="53"/>
      <c r="AF48" s="53"/>
      <c r="AG48" s="54"/>
      <c r="AH48" s="52">
        <v>0</v>
      </c>
      <c r="AI48" s="53"/>
      <c r="AJ48" s="53"/>
      <c r="AK48" s="53"/>
      <c r="AL48" s="53"/>
      <c r="AM48" s="53"/>
      <c r="AN48" s="54"/>
      <c r="AO48" s="52">
        <v>690</v>
      </c>
      <c r="AP48" s="53"/>
      <c r="AQ48" s="53"/>
      <c r="AR48" s="53"/>
      <c r="AS48" s="53"/>
      <c r="AT48" s="53"/>
      <c r="AU48" s="54"/>
      <c r="AV48" s="52">
        <f t="shared" si="2"/>
        <v>690</v>
      </c>
      <c r="AW48" s="53"/>
      <c r="AX48" s="53"/>
      <c r="AY48" s="53"/>
      <c r="AZ48" s="53"/>
      <c r="BA48" s="53"/>
      <c r="BB48" s="54"/>
    </row>
    <row r="51" spans="4:64" ht="18" x14ac:dyDescent="0.15">
      <c r="G51" s="2" t="s">
        <v>301</v>
      </c>
      <c r="I51" s="33" t="s">
        <v>308</v>
      </c>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L51" s="32"/>
    </row>
    <row r="52" spans="4:64" x14ac:dyDescent="0.15">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row>
    <row r="53" spans="4:64" x14ac:dyDescent="0.15">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row>
    <row r="54" spans="4:64" x14ac:dyDescent="0.15">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row>
    <row r="60" spans="4:64" x14ac:dyDescent="0.15">
      <c r="D60" s="49" t="s">
        <v>302</v>
      </c>
      <c r="E60" s="49"/>
      <c r="F60" s="49"/>
      <c r="G60" s="49"/>
      <c r="H60" s="50" t="s">
        <v>106</v>
      </c>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row>
    <row r="61" spans="4:64" ht="13.5" customHeight="1" x14ac:dyDescent="0.15">
      <c r="H61" s="101" t="s">
        <v>117</v>
      </c>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row>
    <row r="62" spans="4:64" x14ac:dyDescent="0.15">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row>
    <row r="63" spans="4:64" x14ac:dyDescent="0.15">
      <c r="AV63" s="34" t="s">
        <v>21</v>
      </c>
      <c r="AW63" s="34"/>
      <c r="AX63" s="34"/>
      <c r="AY63" s="34"/>
      <c r="AZ63" s="34"/>
      <c r="BA63" s="34"/>
      <c r="BB63" s="34"/>
    </row>
    <row r="64" spans="4:64" x14ac:dyDescent="0.15">
      <c r="E64" s="35" t="s">
        <v>12</v>
      </c>
      <c r="F64" s="36"/>
      <c r="G64" s="36"/>
      <c r="H64" s="36"/>
      <c r="I64" s="37"/>
      <c r="J64" s="35"/>
      <c r="K64" s="36"/>
      <c r="L64" s="36"/>
      <c r="M64" s="36"/>
      <c r="N64" s="36"/>
      <c r="O64" s="36"/>
      <c r="P64" s="36"/>
      <c r="Q64" s="36"/>
      <c r="R64" s="36"/>
      <c r="S64" s="37"/>
      <c r="T64" s="41" t="s">
        <v>18</v>
      </c>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3"/>
      <c r="AV64" s="35" t="s">
        <v>17</v>
      </c>
      <c r="AW64" s="36"/>
      <c r="AX64" s="36"/>
      <c r="AY64" s="36"/>
      <c r="AZ64" s="36"/>
      <c r="BA64" s="36"/>
      <c r="BB64" s="37"/>
    </row>
    <row r="65" spans="4:54" x14ac:dyDescent="0.15">
      <c r="E65" s="38"/>
      <c r="F65" s="39"/>
      <c r="G65" s="39"/>
      <c r="H65" s="39"/>
      <c r="I65" s="40"/>
      <c r="J65" s="38"/>
      <c r="K65" s="39"/>
      <c r="L65" s="39"/>
      <c r="M65" s="39"/>
      <c r="N65" s="39"/>
      <c r="O65" s="39"/>
      <c r="P65" s="39"/>
      <c r="Q65" s="39"/>
      <c r="R65" s="39"/>
      <c r="S65" s="40"/>
      <c r="T65" s="51" t="s">
        <v>13</v>
      </c>
      <c r="U65" s="51"/>
      <c r="V65" s="51"/>
      <c r="W65" s="51"/>
      <c r="X65" s="51"/>
      <c r="Y65" s="51"/>
      <c r="Z65" s="51"/>
      <c r="AA65" s="51" t="s">
        <v>14</v>
      </c>
      <c r="AB65" s="51"/>
      <c r="AC65" s="51"/>
      <c r="AD65" s="51"/>
      <c r="AE65" s="51"/>
      <c r="AF65" s="51"/>
      <c r="AG65" s="51"/>
      <c r="AH65" s="51" t="s">
        <v>15</v>
      </c>
      <c r="AI65" s="51"/>
      <c r="AJ65" s="51"/>
      <c r="AK65" s="51"/>
      <c r="AL65" s="51"/>
      <c r="AM65" s="51"/>
      <c r="AN65" s="51"/>
      <c r="AO65" s="51" t="s">
        <v>16</v>
      </c>
      <c r="AP65" s="51"/>
      <c r="AQ65" s="51"/>
      <c r="AR65" s="51"/>
      <c r="AS65" s="51"/>
      <c r="AT65" s="51"/>
      <c r="AU65" s="51"/>
      <c r="AV65" s="38"/>
      <c r="AW65" s="39"/>
      <c r="AX65" s="39"/>
      <c r="AY65" s="39"/>
      <c r="AZ65" s="39"/>
      <c r="BA65" s="39"/>
      <c r="BB65" s="40"/>
    </row>
    <row r="66" spans="4:54" x14ac:dyDescent="0.15">
      <c r="E66" s="35">
        <v>29</v>
      </c>
      <c r="F66" s="36"/>
      <c r="G66" s="36"/>
      <c r="H66" s="36"/>
      <c r="I66" s="37"/>
      <c r="J66" s="41" t="s">
        <v>19</v>
      </c>
      <c r="K66" s="42"/>
      <c r="L66" s="42"/>
      <c r="M66" s="42"/>
      <c r="N66" s="42"/>
      <c r="O66" s="42"/>
      <c r="P66" s="42"/>
      <c r="Q66" s="42"/>
      <c r="R66" s="42"/>
      <c r="S66" s="43"/>
      <c r="T66" s="52">
        <v>0</v>
      </c>
      <c r="U66" s="53"/>
      <c r="V66" s="53"/>
      <c r="W66" s="53"/>
      <c r="X66" s="53"/>
      <c r="Y66" s="53"/>
      <c r="Z66" s="54"/>
      <c r="AA66" s="52">
        <v>0</v>
      </c>
      <c r="AB66" s="53"/>
      <c r="AC66" s="53"/>
      <c r="AD66" s="53"/>
      <c r="AE66" s="53"/>
      <c r="AF66" s="53"/>
      <c r="AG66" s="54"/>
      <c r="AH66" s="52">
        <v>0</v>
      </c>
      <c r="AI66" s="53"/>
      <c r="AJ66" s="53"/>
      <c r="AK66" s="53"/>
      <c r="AL66" s="53"/>
      <c r="AM66" s="53"/>
      <c r="AN66" s="54"/>
      <c r="AO66" s="52">
        <v>18071</v>
      </c>
      <c r="AP66" s="53"/>
      <c r="AQ66" s="53"/>
      <c r="AR66" s="53"/>
      <c r="AS66" s="53"/>
      <c r="AT66" s="53"/>
      <c r="AU66" s="54"/>
      <c r="AV66" s="52">
        <f t="shared" ref="AV66:AV71" si="3">SUM(T66:AU66)</f>
        <v>18071</v>
      </c>
      <c r="AW66" s="53"/>
      <c r="AX66" s="53"/>
      <c r="AY66" s="53"/>
      <c r="AZ66" s="53"/>
      <c r="BA66" s="53"/>
      <c r="BB66" s="54"/>
    </row>
    <row r="67" spans="4:54" x14ac:dyDescent="0.15">
      <c r="E67" s="38"/>
      <c r="F67" s="39"/>
      <c r="G67" s="39"/>
      <c r="H67" s="39"/>
      <c r="I67" s="40"/>
      <c r="J67" s="41" t="s">
        <v>20</v>
      </c>
      <c r="K67" s="42"/>
      <c r="L67" s="42"/>
      <c r="M67" s="42"/>
      <c r="N67" s="42"/>
      <c r="O67" s="42"/>
      <c r="P67" s="42"/>
      <c r="Q67" s="42"/>
      <c r="R67" s="42"/>
      <c r="S67" s="43"/>
      <c r="T67" s="52">
        <v>0</v>
      </c>
      <c r="U67" s="53"/>
      <c r="V67" s="53"/>
      <c r="W67" s="53"/>
      <c r="X67" s="53"/>
      <c r="Y67" s="53"/>
      <c r="Z67" s="54"/>
      <c r="AA67" s="52">
        <v>0</v>
      </c>
      <c r="AB67" s="53"/>
      <c r="AC67" s="53"/>
      <c r="AD67" s="53"/>
      <c r="AE67" s="53"/>
      <c r="AF67" s="53"/>
      <c r="AG67" s="54"/>
      <c r="AH67" s="52">
        <v>0</v>
      </c>
      <c r="AI67" s="53"/>
      <c r="AJ67" s="53"/>
      <c r="AK67" s="53"/>
      <c r="AL67" s="53"/>
      <c r="AM67" s="53"/>
      <c r="AN67" s="54"/>
      <c r="AO67" s="52">
        <v>15009</v>
      </c>
      <c r="AP67" s="53"/>
      <c r="AQ67" s="53"/>
      <c r="AR67" s="53"/>
      <c r="AS67" s="53"/>
      <c r="AT67" s="53"/>
      <c r="AU67" s="54"/>
      <c r="AV67" s="52">
        <f t="shared" si="3"/>
        <v>15009</v>
      </c>
      <c r="AW67" s="53"/>
      <c r="AX67" s="53"/>
      <c r="AY67" s="53"/>
      <c r="AZ67" s="53"/>
      <c r="BA67" s="53"/>
      <c r="BB67" s="54"/>
    </row>
    <row r="68" spans="4:54" x14ac:dyDescent="0.15">
      <c r="E68" s="35">
        <v>30</v>
      </c>
      <c r="F68" s="36"/>
      <c r="G68" s="36"/>
      <c r="H68" s="36"/>
      <c r="I68" s="37"/>
      <c r="J68" s="41" t="s">
        <v>19</v>
      </c>
      <c r="K68" s="42"/>
      <c r="L68" s="42"/>
      <c r="M68" s="42"/>
      <c r="N68" s="42"/>
      <c r="O68" s="42"/>
      <c r="P68" s="42"/>
      <c r="Q68" s="42"/>
      <c r="R68" s="42"/>
      <c r="S68" s="43"/>
      <c r="T68" s="52">
        <v>0</v>
      </c>
      <c r="U68" s="53"/>
      <c r="V68" s="53"/>
      <c r="W68" s="53"/>
      <c r="X68" s="53"/>
      <c r="Y68" s="53"/>
      <c r="Z68" s="54"/>
      <c r="AA68" s="52">
        <v>0</v>
      </c>
      <c r="AB68" s="53"/>
      <c r="AC68" s="53"/>
      <c r="AD68" s="53"/>
      <c r="AE68" s="53"/>
      <c r="AF68" s="53"/>
      <c r="AG68" s="54"/>
      <c r="AH68" s="52">
        <v>0</v>
      </c>
      <c r="AI68" s="53"/>
      <c r="AJ68" s="53"/>
      <c r="AK68" s="53"/>
      <c r="AL68" s="53"/>
      <c r="AM68" s="53"/>
      <c r="AN68" s="54"/>
      <c r="AO68" s="52">
        <v>2400</v>
      </c>
      <c r="AP68" s="53"/>
      <c r="AQ68" s="53"/>
      <c r="AR68" s="53"/>
      <c r="AS68" s="53"/>
      <c r="AT68" s="53"/>
      <c r="AU68" s="54"/>
      <c r="AV68" s="52">
        <f t="shared" si="3"/>
        <v>2400</v>
      </c>
      <c r="AW68" s="53"/>
      <c r="AX68" s="53"/>
      <c r="AY68" s="53"/>
      <c r="AZ68" s="53"/>
      <c r="BA68" s="53"/>
      <c r="BB68" s="54"/>
    </row>
    <row r="69" spans="4:54" x14ac:dyDescent="0.15">
      <c r="E69" s="38"/>
      <c r="F69" s="39"/>
      <c r="G69" s="39"/>
      <c r="H69" s="39"/>
      <c r="I69" s="40"/>
      <c r="J69" s="41" t="s">
        <v>20</v>
      </c>
      <c r="K69" s="42"/>
      <c r="L69" s="42"/>
      <c r="M69" s="42"/>
      <c r="N69" s="42"/>
      <c r="O69" s="42"/>
      <c r="P69" s="42"/>
      <c r="Q69" s="42"/>
      <c r="R69" s="42"/>
      <c r="S69" s="43"/>
      <c r="T69" s="52">
        <v>0</v>
      </c>
      <c r="U69" s="53"/>
      <c r="V69" s="53"/>
      <c r="W69" s="53"/>
      <c r="X69" s="53"/>
      <c r="Y69" s="53"/>
      <c r="Z69" s="54"/>
      <c r="AA69" s="52">
        <v>0</v>
      </c>
      <c r="AB69" s="53"/>
      <c r="AC69" s="53"/>
      <c r="AD69" s="53"/>
      <c r="AE69" s="53"/>
      <c r="AF69" s="53"/>
      <c r="AG69" s="54"/>
      <c r="AH69" s="52">
        <v>0</v>
      </c>
      <c r="AI69" s="53"/>
      <c r="AJ69" s="53"/>
      <c r="AK69" s="53"/>
      <c r="AL69" s="53"/>
      <c r="AM69" s="53"/>
      <c r="AN69" s="54"/>
      <c r="AO69" s="52">
        <v>2021</v>
      </c>
      <c r="AP69" s="53"/>
      <c r="AQ69" s="53"/>
      <c r="AR69" s="53"/>
      <c r="AS69" s="53"/>
      <c r="AT69" s="53"/>
      <c r="AU69" s="54"/>
      <c r="AV69" s="52">
        <f t="shared" si="3"/>
        <v>2021</v>
      </c>
      <c r="AW69" s="53"/>
      <c r="AX69" s="53"/>
      <c r="AY69" s="53"/>
      <c r="AZ69" s="53"/>
      <c r="BA69" s="53"/>
      <c r="BB69" s="54"/>
    </row>
    <row r="70" spans="4:54" x14ac:dyDescent="0.15">
      <c r="E70" s="56" t="s">
        <v>250</v>
      </c>
      <c r="F70" s="36"/>
      <c r="G70" s="36"/>
      <c r="H70" s="36"/>
      <c r="I70" s="37"/>
      <c r="J70" s="41" t="s">
        <v>19</v>
      </c>
      <c r="K70" s="42"/>
      <c r="L70" s="42"/>
      <c r="M70" s="42"/>
      <c r="N70" s="42"/>
      <c r="O70" s="42"/>
      <c r="P70" s="42"/>
      <c r="Q70" s="42"/>
      <c r="R70" s="42"/>
      <c r="S70" s="43"/>
      <c r="T70" s="52">
        <v>0</v>
      </c>
      <c r="U70" s="53"/>
      <c r="V70" s="53"/>
      <c r="W70" s="53"/>
      <c r="X70" s="53"/>
      <c r="Y70" s="53"/>
      <c r="Z70" s="54"/>
      <c r="AA70" s="52">
        <v>0</v>
      </c>
      <c r="AB70" s="53"/>
      <c r="AC70" s="53"/>
      <c r="AD70" s="53"/>
      <c r="AE70" s="53"/>
      <c r="AF70" s="53"/>
      <c r="AG70" s="54"/>
      <c r="AH70" s="52">
        <v>0</v>
      </c>
      <c r="AI70" s="53"/>
      <c r="AJ70" s="53"/>
      <c r="AK70" s="53"/>
      <c r="AL70" s="53"/>
      <c r="AM70" s="53"/>
      <c r="AN70" s="54"/>
      <c r="AO70" s="52">
        <v>1400</v>
      </c>
      <c r="AP70" s="53"/>
      <c r="AQ70" s="53"/>
      <c r="AR70" s="53"/>
      <c r="AS70" s="53"/>
      <c r="AT70" s="53"/>
      <c r="AU70" s="54"/>
      <c r="AV70" s="52">
        <f t="shared" si="3"/>
        <v>1400</v>
      </c>
      <c r="AW70" s="53"/>
      <c r="AX70" s="53"/>
      <c r="AY70" s="53"/>
      <c r="AZ70" s="53"/>
      <c r="BA70" s="53"/>
      <c r="BB70" s="54"/>
    </row>
    <row r="71" spans="4:54" x14ac:dyDescent="0.15">
      <c r="E71" s="38"/>
      <c r="F71" s="39"/>
      <c r="G71" s="39"/>
      <c r="H71" s="39"/>
      <c r="I71" s="40"/>
      <c r="J71" s="41" t="s">
        <v>20</v>
      </c>
      <c r="K71" s="42"/>
      <c r="L71" s="42"/>
      <c r="M71" s="42"/>
      <c r="N71" s="42"/>
      <c r="O71" s="42"/>
      <c r="P71" s="42"/>
      <c r="Q71" s="42"/>
      <c r="R71" s="42"/>
      <c r="S71" s="43"/>
      <c r="T71" s="52">
        <v>0</v>
      </c>
      <c r="U71" s="53"/>
      <c r="V71" s="53"/>
      <c r="W71" s="53"/>
      <c r="X71" s="53"/>
      <c r="Y71" s="53"/>
      <c r="Z71" s="54"/>
      <c r="AA71" s="52">
        <v>0</v>
      </c>
      <c r="AB71" s="53"/>
      <c r="AC71" s="53"/>
      <c r="AD71" s="53"/>
      <c r="AE71" s="53"/>
      <c r="AF71" s="53"/>
      <c r="AG71" s="54"/>
      <c r="AH71" s="52">
        <v>0</v>
      </c>
      <c r="AI71" s="53"/>
      <c r="AJ71" s="53"/>
      <c r="AK71" s="53"/>
      <c r="AL71" s="53"/>
      <c r="AM71" s="53"/>
      <c r="AN71" s="54"/>
      <c r="AO71" s="52">
        <v>1329</v>
      </c>
      <c r="AP71" s="53"/>
      <c r="AQ71" s="53"/>
      <c r="AR71" s="53"/>
      <c r="AS71" s="53"/>
      <c r="AT71" s="53"/>
      <c r="AU71" s="54"/>
      <c r="AV71" s="52">
        <f t="shared" si="3"/>
        <v>1329</v>
      </c>
      <c r="AW71" s="53"/>
      <c r="AX71" s="53"/>
      <c r="AY71" s="53"/>
      <c r="AZ71" s="53"/>
      <c r="BA71" s="53"/>
      <c r="BB71" s="54"/>
    </row>
    <row r="72" spans="4:54" x14ac:dyDescent="0.15">
      <c r="D72" s="49" t="s">
        <v>303</v>
      </c>
      <c r="E72" s="49"/>
      <c r="F72" s="49"/>
      <c r="G72" s="49"/>
      <c r="H72" s="50" t="s">
        <v>304</v>
      </c>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row>
    <row r="73" spans="4:54" x14ac:dyDescent="0.15">
      <c r="H73" s="33" t="s">
        <v>118</v>
      </c>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row>
    <row r="74" spans="4:54" x14ac:dyDescent="0.1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row>
    <row r="75" spans="4:54" x14ac:dyDescent="0.15">
      <c r="AV75" s="34" t="s">
        <v>21</v>
      </c>
      <c r="AW75" s="34"/>
      <c r="AX75" s="34"/>
      <c r="AY75" s="34"/>
      <c r="AZ75" s="34"/>
      <c r="BA75" s="34"/>
      <c r="BB75" s="34"/>
    </row>
    <row r="76" spans="4:54" x14ac:dyDescent="0.15">
      <c r="E76" s="35" t="s">
        <v>12</v>
      </c>
      <c r="F76" s="36"/>
      <c r="G76" s="36"/>
      <c r="H76" s="36"/>
      <c r="I76" s="37"/>
      <c r="J76" s="35"/>
      <c r="K76" s="36"/>
      <c r="L76" s="36"/>
      <c r="M76" s="36"/>
      <c r="N76" s="36"/>
      <c r="O76" s="36"/>
      <c r="P76" s="36"/>
      <c r="Q76" s="36"/>
      <c r="R76" s="36"/>
      <c r="S76" s="37"/>
      <c r="T76" s="41" t="s">
        <v>18</v>
      </c>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3"/>
      <c r="AV76" s="35" t="s">
        <v>17</v>
      </c>
      <c r="AW76" s="36"/>
      <c r="AX76" s="36"/>
      <c r="AY76" s="36"/>
      <c r="AZ76" s="36"/>
      <c r="BA76" s="36"/>
      <c r="BB76" s="37"/>
    </row>
    <row r="77" spans="4:54" x14ac:dyDescent="0.15">
      <c r="E77" s="38"/>
      <c r="F77" s="39"/>
      <c r="G77" s="39"/>
      <c r="H77" s="39"/>
      <c r="I77" s="40"/>
      <c r="J77" s="38"/>
      <c r="K77" s="39"/>
      <c r="L77" s="39"/>
      <c r="M77" s="39"/>
      <c r="N77" s="39"/>
      <c r="O77" s="39"/>
      <c r="P77" s="39"/>
      <c r="Q77" s="39"/>
      <c r="R77" s="39"/>
      <c r="S77" s="40"/>
      <c r="T77" s="51" t="s">
        <v>13</v>
      </c>
      <c r="U77" s="51"/>
      <c r="V77" s="51"/>
      <c r="W77" s="51"/>
      <c r="X77" s="51"/>
      <c r="Y77" s="51"/>
      <c r="Z77" s="51"/>
      <c r="AA77" s="51" t="s">
        <v>14</v>
      </c>
      <c r="AB77" s="51"/>
      <c r="AC77" s="51"/>
      <c r="AD77" s="51"/>
      <c r="AE77" s="51"/>
      <c r="AF77" s="51"/>
      <c r="AG77" s="51"/>
      <c r="AH77" s="51" t="s">
        <v>15</v>
      </c>
      <c r="AI77" s="51"/>
      <c r="AJ77" s="51"/>
      <c r="AK77" s="51"/>
      <c r="AL77" s="51"/>
      <c r="AM77" s="51"/>
      <c r="AN77" s="51"/>
      <c r="AO77" s="51" t="s">
        <v>16</v>
      </c>
      <c r="AP77" s="51"/>
      <c r="AQ77" s="51"/>
      <c r="AR77" s="51"/>
      <c r="AS77" s="51"/>
      <c r="AT77" s="51"/>
      <c r="AU77" s="51"/>
      <c r="AV77" s="38"/>
      <c r="AW77" s="39"/>
      <c r="AX77" s="39"/>
      <c r="AY77" s="39"/>
      <c r="AZ77" s="39"/>
      <c r="BA77" s="39"/>
      <c r="BB77" s="40"/>
    </row>
    <row r="78" spans="4:54" x14ac:dyDescent="0.15">
      <c r="E78" s="35">
        <v>29</v>
      </c>
      <c r="F78" s="36"/>
      <c r="G78" s="36"/>
      <c r="H78" s="36"/>
      <c r="I78" s="37"/>
      <c r="J78" s="41" t="s">
        <v>19</v>
      </c>
      <c r="K78" s="42"/>
      <c r="L78" s="42"/>
      <c r="M78" s="42"/>
      <c r="N78" s="42"/>
      <c r="O78" s="42"/>
      <c r="P78" s="42"/>
      <c r="Q78" s="42"/>
      <c r="R78" s="42"/>
      <c r="S78" s="43"/>
      <c r="T78" s="52">
        <v>0</v>
      </c>
      <c r="U78" s="53"/>
      <c r="V78" s="53"/>
      <c r="W78" s="53"/>
      <c r="X78" s="53"/>
      <c r="Y78" s="53"/>
      <c r="Z78" s="54"/>
      <c r="AA78" s="52">
        <v>0</v>
      </c>
      <c r="AB78" s="53"/>
      <c r="AC78" s="53"/>
      <c r="AD78" s="53"/>
      <c r="AE78" s="53"/>
      <c r="AF78" s="53"/>
      <c r="AG78" s="54"/>
      <c r="AH78" s="52">
        <v>0</v>
      </c>
      <c r="AI78" s="53"/>
      <c r="AJ78" s="53"/>
      <c r="AK78" s="53"/>
      <c r="AL78" s="53"/>
      <c r="AM78" s="53"/>
      <c r="AN78" s="54"/>
      <c r="AO78" s="52">
        <v>100400</v>
      </c>
      <c r="AP78" s="53"/>
      <c r="AQ78" s="53"/>
      <c r="AR78" s="53"/>
      <c r="AS78" s="53"/>
      <c r="AT78" s="53"/>
      <c r="AU78" s="54"/>
      <c r="AV78" s="52">
        <f t="shared" ref="AV78:AV83" si="4">SUM(T78:AU78)</f>
        <v>100400</v>
      </c>
      <c r="AW78" s="53"/>
      <c r="AX78" s="53"/>
      <c r="AY78" s="53"/>
      <c r="AZ78" s="53"/>
      <c r="BA78" s="53"/>
      <c r="BB78" s="54"/>
    </row>
    <row r="79" spans="4:54" x14ac:dyDescent="0.15">
      <c r="E79" s="38"/>
      <c r="F79" s="39"/>
      <c r="G79" s="39"/>
      <c r="H79" s="39"/>
      <c r="I79" s="40"/>
      <c r="J79" s="41" t="s">
        <v>20</v>
      </c>
      <c r="K79" s="42"/>
      <c r="L79" s="42"/>
      <c r="M79" s="42"/>
      <c r="N79" s="42"/>
      <c r="O79" s="42"/>
      <c r="P79" s="42"/>
      <c r="Q79" s="42"/>
      <c r="R79" s="42"/>
      <c r="S79" s="43"/>
      <c r="T79" s="52">
        <v>0</v>
      </c>
      <c r="U79" s="53"/>
      <c r="V79" s="53"/>
      <c r="W79" s="53"/>
      <c r="X79" s="53"/>
      <c r="Y79" s="53"/>
      <c r="Z79" s="54"/>
      <c r="AA79" s="52">
        <v>0</v>
      </c>
      <c r="AB79" s="53"/>
      <c r="AC79" s="53"/>
      <c r="AD79" s="53"/>
      <c r="AE79" s="53"/>
      <c r="AF79" s="53"/>
      <c r="AG79" s="54"/>
      <c r="AH79" s="52">
        <v>0</v>
      </c>
      <c r="AI79" s="53"/>
      <c r="AJ79" s="53"/>
      <c r="AK79" s="53"/>
      <c r="AL79" s="53"/>
      <c r="AM79" s="53"/>
      <c r="AN79" s="54"/>
      <c r="AO79" s="52">
        <v>52231</v>
      </c>
      <c r="AP79" s="53"/>
      <c r="AQ79" s="53"/>
      <c r="AR79" s="53"/>
      <c r="AS79" s="53"/>
      <c r="AT79" s="53"/>
      <c r="AU79" s="54"/>
      <c r="AV79" s="52">
        <f t="shared" si="4"/>
        <v>52231</v>
      </c>
      <c r="AW79" s="53"/>
      <c r="AX79" s="53"/>
      <c r="AY79" s="53"/>
      <c r="AZ79" s="53"/>
      <c r="BA79" s="53"/>
      <c r="BB79" s="54"/>
    </row>
    <row r="80" spans="4:54" x14ac:dyDescent="0.15">
      <c r="E80" s="35">
        <v>30</v>
      </c>
      <c r="F80" s="36"/>
      <c r="G80" s="36"/>
      <c r="H80" s="36"/>
      <c r="I80" s="37"/>
      <c r="J80" s="41" t="s">
        <v>19</v>
      </c>
      <c r="K80" s="42"/>
      <c r="L80" s="42"/>
      <c r="M80" s="42"/>
      <c r="N80" s="42"/>
      <c r="O80" s="42"/>
      <c r="P80" s="42"/>
      <c r="Q80" s="42"/>
      <c r="R80" s="42"/>
      <c r="S80" s="43"/>
      <c r="T80" s="52">
        <v>0</v>
      </c>
      <c r="U80" s="53"/>
      <c r="V80" s="53"/>
      <c r="W80" s="53"/>
      <c r="X80" s="53"/>
      <c r="Y80" s="53"/>
      <c r="Z80" s="54"/>
      <c r="AA80" s="52">
        <v>0</v>
      </c>
      <c r="AB80" s="53"/>
      <c r="AC80" s="53"/>
      <c r="AD80" s="53"/>
      <c r="AE80" s="53"/>
      <c r="AF80" s="53"/>
      <c r="AG80" s="54"/>
      <c r="AH80" s="52">
        <v>0</v>
      </c>
      <c r="AI80" s="53"/>
      <c r="AJ80" s="53"/>
      <c r="AK80" s="53"/>
      <c r="AL80" s="53"/>
      <c r="AM80" s="53"/>
      <c r="AN80" s="54"/>
      <c r="AO80" s="52">
        <v>107766</v>
      </c>
      <c r="AP80" s="53"/>
      <c r="AQ80" s="53"/>
      <c r="AR80" s="53"/>
      <c r="AS80" s="53"/>
      <c r="AT80" s="53"/>
      <c r="AU80" s="54"/>
      <c r="AV80" s="52">
        <f t="shared" si="4"/>
        <v>107766</v>
      </c>
      <c r="AW80" s="53"/>
      <c r="AX80" s="53"/>
      <c r="AY80" s="53"/>
      <c r="AZ80" s="53"/>
      <c r="BA80" s="53"/>
      <c r="BB80" s="54"/>
    </row>
    <row r="81" spans="5:54" x14ac:dyDescent="0.15">
      <c r="E81" s="38"/>
      <c r="F81" s="39"/>
      <c r="G81" s="39"/>
      <c r="H81" s="39"/>
      <c r="I81" s="40"/>
      <c r="J81" s="41" t="s">
        <v>20</v>
      </c>
      <c r="K81" s="42"/>
      <c r="L81" s="42"/>
      <c r="M81" s="42"/>
      <c r="N81" s="42"/>
      <c r="O81" s="42"/>
      <c r="P81" s="42"/>
      <c r="Q81" s="42"/>
      <c r="R81" s="42"/>
      <c r="S81" s="43"/>
      <c r="T81" s="52">
        <v>0</v>
      </c>
      <c r="U81" s="53"/>
      <c r="V81" s="53"/>
      <c r="W81" s="53"/>
      <c r="X81" s="53"/>
      <c r="Y81" s="53"/>
      <c r="Z81" s="54"/>
      <c r="AA81" s="52">
        <v>0</v>
      </c>
      <c r="AB81" s="53"/>
      <c r="AC81" s="53"/>
      <c r="AD81" s="53"/>
      <c r="AE81" s="53"/>
      <c r="AF81" s="53"/>
      <c r="AG81" s="54"/>
      <c r="AH81" s="52">
        <v>0</v>
      </c>
      <c r="AI81" s="53"/>
      <c r="AJ81" s="53"/>
      <c r="AK81" s="53"/>
      <c r="AL81" s="53"/>
      <c r="AM81" s="53"/>
      <c r="AN81" s="54"/>
      <c r="AO81" s="52">
        <v>46175</v>
      </c>
      <c r="AP81" s="53"/>
      <c r="AQ81" s="53"/>
      <c r="AR81" s="53"/>
      <c r="AS81" s="53"/>
      <c r="AT81" s="53"/>
      <c r="AU81" s="54"/>
      <c r="AV81" s="52">
        <f t="shared" si="4"/>
        <v>46175</v>
      </c>
      <c r="AW81" s="53"/>
      <c r="AX81" s="53"/>
      <c r="AY81" s="53"/>
      <c r="AZ81" s="53"/>
      <c r="BA81" s="53"/>
      <c r="BB81" s="54"/>
    </row>
    <row r="82" spans="5:54" x14ac:dyDescent="0.15">
      <c r="E82" s="56" t="s">
        <v>250</v>
      </c>
      <c r="F82" s="36"/>
      <c r="G82" s="36"/>
      <c r="H82" s="36"/>
      <c r="I82" s="37"/>
      <c r="J82" s="41" t="s">
        <v>19</v>
      </c>
      <c r="K82" s="42"/>
      <c r="L82" s="42"/>
      <c r="M82" s="42"/>
      <c r="N82" s="42"/>
      <c r="O82" s="42"/>
      <c r="P82" s="42"/>
      <c r="Q82" s="42"/>
      <c r="R82" s="42"/>
      <c r="S82" s="43"/>
      <c r="T82" s="52">
        <v>0</v>
      </c>
      <c r="U82" s="53"/>
      <c r="V82" s="53"/>
      <c r="W82" s="53"/>
      <c r="X82" s="53"/>
      <c r="Y82" s="53"/>
      <c r="Z82" s="54"/>
      <c r="AA82" s="52">
        <v>0</v>
      </c>
      <c r="AB82" s="53"/>
      <c r="AC82" s="53"/>
      <c r="AD82" s="53"/>
      <c r="AE82" s="53"/>
      <c r="AF82" s="53"/>
      <c r="AG82" s="54"/>
      <c r="AH82" s="52">
        <v>0</v>
      </c>
      <c r="AI82" s="53"/>
      <c r="AJ82" s="53"/>
      <c r="AK82" s="53"/>
      <c r="AL82" s="53"/>
      <c r="AM82" s="53"/>
      <c r="AN82" s="54"/>
      <c r="AO82" s="52">
        <v>113550</v>
      </c>
      <c r="AP82" s="53"/>
      <c r="AQ82" s="53"/>
      <c r="AR82" s="53"/>
      <c r="AS82" s="53"/>
      <c r="AT82" s="53"/>
      <c r="AU82" s="54"/>
      <c r="AV82" s="52">
        <f t="shared" si="4"/>
        <v>113550</v>
      </c>
      <c r="AW82" s="53"/>
      <c r="AX82" s="53"/>
      <c r="AY82" s="53"/>
      <c r="AZ82" s="53"/>
      <c r="BA82" s="53"/>
      <c r="BB82" s="54"/>
    </row>
    <row r="83" spans="5:54" x14ac:dyDescent="0.15">
      <c r="E83" s="38"/>
      <c r="F83" s="39"/>
      <c r="G83" s="39"/>
      <c r="H83" s="39"/>
      <c r="I83" s="40"/>
      <c r="J83" s="41" t="s">
        <v>20</v>
      </c>
      <c r="K83" s="42"/>
      <c r="L83" s="42"/>
      <c r="M83" s="42"/>
      <c r="N83" s="42"/>
      <c r="O83" s="42"/>
      <c r="P83" s="42"/>
      <c r="Q83" s="42"/>
      <c r="R83" s="42"/>
      <c r="S83" s="43"/>
      <c r="T83" s="52">
        <v>0</v>
      </c>
      <c r="U83" s="53"/>
      <c r="V83" s="53"/>
      <c r="W83" s="53"/>
      <c r="X83" s="53"/>
      <c r="Y83" s="53"/>
      <c r="Z83" s="54"/>
      <c r="AA83" s="52">
        <v>0</v>
      </c>
      <c r="AB83" s="53"/>
      <c r="AC83" s="53"/>
      <c r="AD83" s="53"/>
      <c r="AE83" s="53"/>
      <c r="AF83" s="53"/>
      <c r="AG83" s="54"/>
      <c r="AH83" s="52">
        <v>0</v>
      </c>
      <c r="AI83" s="53"/>
      <c r="AJ83" s="53"/>
      <c r="AK83" s="53"/>
      <c r="AL83" s="53"/>
      <c r="AM83" s="53"/>
      <c r="AN83" s="54"/>
      <c r="AO83" s="52">
        <v>55019</v>
      </c>
      <c r="AP83" s="53"/>
      <c r="AQ83" s="53"/>
      <c r="AR83" s="53"/>
      <c r="AS83" s="53"/>
      <c r="AT83" s="53"/>
      <c r="AU83" s="54"/>
      <c r="AV83" s="52">
        <f t="shared" si="4"/>
        <v>55019</v>
      </c>
      <c r="AW83" s="53"/>
      <c r="AX83" s="53"/>
      <c r="AY83" s="53"/>
      <c r="AZ83" s="53"/>
      <c r="BA83" s="53"/>
      <c r="BB83" s="54"/>
    </row>
  </sheetData>
  <mergeCells count="267">
    <mergeCell ref="AO70:AU70"/>
    <mergeCell ref="AV70:BB70"/>
    <mergeCell ref="J71:S71"/>
    <mergeCell ref="T71:Z71"/>
    <mergeCell ref="AA71:AG71"/>
    <mergeCell ref="AH71:AN71"/>
    <mergeCell ref="AO71:AU71"/>
    <mergeCell ref="AV71:BB71"/>
    <mergeCell ref="E70:I71"/>
    <mergeCell ref="J70:S70"/>
    <mergeCell ref="T70:Z70"/>
    <mergeCell ref="AA70:AG70"/>
    <mergeCell ref="AH70:AN70"/>
    <mergeCell ref="AO68:AU68"/>
    <mergeCell ref="AV68:BB68"/>
    <mergeCell ref="J69:S69"/>
    <mergeCell ref="T69:Z69"/>
    <mergeCell ref="AA69:AG69"/>
    <mergeCell ref="AH69:AN69"/>
    <mergeCell ref="AO69:AU69"/>
    <mergeCell ref="AV69:BB69"/>
    <mergeCell ref="E68:I69"/>
    <mergeCell ref="J68:S68"/>
    <mergeCell ref="T68:Z68"/>
    <mergeCell ref="AA68:AG68"/>
    <mergeCell ref="AH68:AN68"/>
    <mergeCell ref="AO66:AU66"/>
    <mergeCell ref="AV66:BB66"/>
    <mergeCell ref="J67:S67"/>
    <mergeCell ref="T67:Z67"/>
    <mergeCell ref="AA67:AG67"/>
    <mergeCell ref="AH67:AN67"/>
    <mergeCell ref="AO67:AU67"/>
    <mergeCell ref="AV67:BB67"/>
    <mergeCell ref="E66:I67"/>
    <mergeCell ref="J66:S66"/>
    <mergeCell ref="T66:Z66"/>
    <mergeCell ref="AA66:AG66"/>
    <mergeCell ref="AH66:AN66"/>
    <mergeCell ref="I51:BB54"/>
    <mergeCell ref="E47:I48"/>
    <mergeCell ref="J47:S47"/>
    <mergeCell ref="T47:Z47"/>
    <mergeCell ref="AA47:AG47"/>
    <mergeCell ref="AH47:AN47"/>
    <mergeCell ref="AO47:AU47"/>
    <mergeCell ref="AV47:BB47"/>
    <mergeCell ref="J48:S48"/>
    <mergeCell ref="T48:Z48"/>
    <mergeCell ref="AA48:AG48"/>
    <mergeCell ref="D60:G60"/>
    <mergeCell ref="H60:BB60"/>
    <mergeCell ref="H61:BB62"/>
    <mergeCell ref="AV63:BB63"/>
    <mergeCell ref="E64:I65"/>
    <mergeCell ref="J64:S65"/>
    <mergeCell ref="T64:AU64"/>
    <mergeCell ref="AV64:BB65"/>
    <mergeCell ref="T65:Z65"/>
    <mergeCell ref="AA65:AG65"/>
    <mergeCell ref="AH65:AN65"/>
    <mergeCell ref="AO65:AU65"/>
    <mergeCell ref="E43:I44"/>
    <mergeCell ref="J43:S43"/>
    <mergeCell ref="T43:Z43"/>
    <mergeCell ref="AA43:AG43"/>
    <mergeCell ref="AH43:AN43"/>
    <mergeCell ref="AO45:AU45"/>
    <mergeCell ref="AV45:BB45"/>
    <mergeCell ref="J46:S46"/>
    <mergeCell ref="T46:Z46"/>
    <mergeCell ref="AA46:AG46"/>
    <mergeCell ref="AH46:AN46"/>
    <mergeCell ref="AO46:AU46"/>
    <mergeCell ref="AV46:BB46"/>
    <mergeCell ref="E45:I46"/>
    <mergeCell ref="J45:S45"/>
    <mergeCell ref="T45:Z45"/>
    <mergeCell ref="AA45:AG45"/>
    <mergeCell ref="AH45:AN45"/>
    <mergeCell ref="E30:I31"/>
    <mergeCell ref="E32:I34"/>
    <mergeCell ref="J33:S33"/>
    <mergeCell ref="D36:G36"/>
    <mergeCell ref="H36:BB36"/>
    <mergeCell ref="H37:BB39"/>
    <mergeCell ref="AV40:BB40"/>
    <mergeCell ref="T42:Z42"/>
    <mergeCell ref="AA42:AG42"/>
    <mergeCell ref="AH42:AN42"/>
    <mergeCell ref="AO42:AU42"/>
    <mergeCell ref="E41:I42"/>
    <mergeCell ref="J41:S42"/>
    <mergeCell ref="T41:AU41"/>
    <mergeCell ref="AV41:BB42"/>
    <mergeCell ref="AA31:AG31"/>
    <mergeCell ref="AH31:AN31"/>
    <mergeCell ref="AO31:AU31"/>
    <mergeCell ref="AV31:BB31"/>
    <mergeCell ref="J30:S30"/>
    <mergeCell ref="T30:Z30"/>
    <mergeCell ref="AA30:AG30"/>
    <mergeCell ref="AH30:AN30"/>
    <mergeCell ref="J32:S32"/>
    <mergeCell ref="T32:Z32"/>
    <mergeCell ref="AA32:AG32"/>
    <mergeCell ref="AH32:AN32"/>
    <mergeCell ref="AO32:AU32"/>
    <mergeCell ref="AV32:BB32"/>
    <mergeCell ref="AO30:AU30"/>
    <mergeCell ref="AV30:BB30"/>
    <mergeCell ref="J31:S31"/>
    <mergeCell ref="T31:Z31"/>
    <mergeCell ref="AO28:AU28"/>
    <mergeCell ref="AV28:BB28"/>
    <mergeCell ref="J29:S29"/>
    <mergeCell ref="T29:Z29"/>
    <mergeCell ref="AA29:AG29"/>
    <mergeCell ref="AH29:AN29"/>
    <mergeCell ref="AO29:AU29"/>
    <mergeCell ref="AV29:BB29"/>
    <mergeCell ref="E28:I29"/>
    <mergeCell ref="J28:S28"/>
    <mergeCell ref="T28:Z28"/>
    <mergeCell ref="AA28:AG28"/>
    <mergeCell ref="AH28:AN28"/>
    <mergeCell ref="H23:BB24"/>
    <mergeCell ref="AV25:BB25"/>
    <mergeCell ref="J26:S27"/>
    <mergeCell ref="T26:AU26"/>
    <mergeCell ref="AV26:BB27"/>
    <mergeCell ref="D22:G22"/>
    <mergeCell ref="T27:Z27"/>
    <mergeCell ref="AA27:AG27"/>
    <mergeCell ref="AH27:AN27"/>
    <mergeCell ref="AO27:AU27"/>
    <mergeCell ref="E26:I27"/>
    <mergeCell ref="J13:S13"/>
    <mergeCell ref="T13:Z13"/>
    <mergeCell ref="AA13:AG13"/>
    <mergeCell ref="AH13:AN13"/>
    <mergeCell ref="AO13:AU13"/>
    <mergeCell ref="AV13:BB13"/>
    <mergeCell ref="J14:S14"/>
    <mergeCell ref="T14:Z14"/>
    <mergeCell ref="H22:BB22"/>
    <mergeCell ref="J11:S11"/>
    <mergeCell ref="T11:Z11"/>
    <mergeCell ref="AA11:AG11"/>
    <mergeCell ref="AH11:AN11"/>
    <mergeCell ref="B19:C19"/>
    <mergeCell ref="D19:BB19"/>
    <mergeCell ref="AO15:AU15"/>
    <mergeCell ref="AV15:BB15"/>
    <mergeCell ref="J16:S16"/>
    <mergeCell ref="T16:Z16"/>
    <mergeCell ref="AA16:AG16"/>
    <mergeCell ref="AH16:AN16"/>
    <mergeCell ref="AO16:AU16"/>
    <mergeCell ref="AV16:BB16"/>
    <mergeCell ref="E15:I16"/>
    <mergeCell ref="J15:S15"/>
    <mergeCell ref="T15:Z15"/>
    <mergeCell ref="AA15:AG15"/>
    <mergeCell ref="AH15:AN15"/>
    <mergeCell ref="AA14:AG14"/>
    <mergeCell ref="AH14:AN14"/>
    <mergeCell ref="AO14:AU14"/>
    <mergeCell ref="AV14:BB14"/>
    <mergeCell ref="E13:I14"/>
    <mergeCell ref="AO11:AU11"/>
    <mergeCell ref="AV11:BB11"/>
    <mergeCell ref="J12:S12"/>
    <mergeCell ref="T12:Z12"/>
    <mergeCell ref="AA12:AG12"/>
    <mergeCell ref="AH12:AN12"/>
    <mergeCell ref="AO12:AU12"/>
    <mergeCell ref="AV12:BB12"/>
    <mergeCell ref="B1:BB2"/>
    <mergeCell ref="B4:C4"/>
    <mergeCell ref="D4:BB4"/>
    <mergeCell ref="AV8:BB8"/>
    <mergeCell ref="E9:I10"/>
    <mergeCell ref="J9:S10"/>
    <mergeCell ref="T9:AU9"/>
    <mergeCell ref="AV9:BB10"/>
    <mergeCell ref="T10:Z10"/>
    <mergeCell ref="AA10:AG10"/>
    <mergeCell ref="AH10:AN10"/>
    <mergeCell ref="AO10:AU10"/>
    <mergeCell ref="D5:G5"/>
    <mergeCell ref="H5:BB5"/>
    <mergeCell ref="H6:BB7"/>
    <mergeCell ref="E11:I12"/>
    <mergeCell ref="AO43:AU43"/>
    <mergeCell ref="AV43:BB43"/>
    <mergeCell ref="J44:S44"/>
    <mergeCell ref="T44:Z44"/>
    <mergeCell ref="AA44:AG44"/>
    <mergeCell ref="AH44:AN44"/>
    <mergeCell ref="AO44:AU44"/>
    <mergeCell ref="AV44:BB44"/>
    <mergeCell ref="AH48:AN48"/>
    <mergeCell ref="AO48:AU48"/>
    <mergeCell ref="AV48:BB48"/>
    <mergeCell ref="T33:Z33"/>
    <mergeCell ref="AA33:AG33"/>
    <mergeCell ref="AH33:AN33"/>
    <mergeCell ref="AO33:AU33"/>
    <mergeCell ref="AV33:BB33"/>
    <mergeCell ref="J34:S34"/>
    <mergeCell ref="T34:Z34"/>
    <mergeCell ref="AA34:AG34"/>
    <mergeCell ref="AH34:AN34"/>
    <mergeCell ref="AO34:AU34"/>
    <mergeCell ref="AV34:BB34"/>
    <mergeCell ref="E78:I79"/>
    <mergeCell ref="J78:S78"/>
    <mergeCell ref="T78:Z78"/>
    <mergeCell ref="AA78:AG78"/>
    <mergeCell ref="AH78:AN78"/>
    <mergeCell ref="AO78:AU78"/>
    <mergeCell ref="AV78:BB78"/>
    <mergeCell ref="J79:S79"/>
    <mergeCell ref="T79:Z79"/>
    <mergeCell ref="AA79:AG79"/>
    <mergeCell ref="AH79:AN79"/>
    <mergeCell ref="AO79:AU79"/>
    <mergeCell ref="AV79:BB79"/>
    <mergeCell ref="D72:G72"/>
    <mergeCell ref="H72:BB72"/>
    <mergeCell ref="H73:BB74"/>
    <mergeCell ref="AV75:BB75"/>
    <mergeCell ref="E76:I77"/>
    <mergeCell ref="J76:S77"/>
    <mergeCell ref="T76:AU76"/>
    <mergeCell ref="AV76:BB77"/>
    <mergeCell ref="T77:Z77"/>
    <mergeCell ref="AA77:AG77"/>
    <mergeCell ref="AH77:AN77"/>
    <mergeCell ref="AO77:AU77"/>
    <mergeCell ref="E80:I81"/>
    <mergeCell ref="J80:S80"/>
    <mergeCell ref="T80:Z80"/>
    <mergeCell ref="AA80:AG80"/>
    <mergeCell ref="AH80:AN80"/>
    <mergeCell ref="AO80:AU80"/>
    <mergeCell ref="AV80:BB80"/>
    <mergeCell ref="J81:S81"/>
    <mergeCell ref="T81:Z81"/>
    <mergeCell ref="AA81:AG81"/>
    <mergeCell ref="AH81:AN81"/>
    <mergeCell ref="AO81:AU81"/>
    <mergeCell ref="AV81:BB81"/>
    <mergeCell ref="E82:I83"/>
    <mergeCell ref="J82:S82"/>
    <mergeCell ref="T82:Z82"/>
    <mergeCell ref="AA82:AG82"/>
    <mergeCell ref="AH82:AN82"/>
    <mergeCell ref="AO82:AU82"/>
    <mergeCell ref="AV82:BB82"/>
    <mergeCell ref="J83:S83"/>
    <mergeCell ref="T83:Z83"/>
    <mergeCell ref="AA83:AG83"/>
    <mergeCell ref="AH83:AN83"/>
    <mergeCell ref="AO83:AU83"/>
    <mergeCell ref="AV83:BB83"/>
  </mergeCells>
  <phoneticPr fontId="2"/>
  <printOptions horizontalCentered="1"/>
  <pageMargins left="0.78740157480314965" right="0.78740157480314965" top="0.78740157480314965" bottom="0.78740157480314965" header="0" footer="0"/>
  <pageSetup paperSize="9" orientation="portrait" r:id="rId1"/>
  <headerFooter>
    <oddFooter>&amp;C&amp;"ＭＳ 明朝,標準"-&amp;P+72-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62"/>
  <sheetViews>
    <sheetView tabSelected="1" zoomScaleNormal="100" zoomScaleSheetLayoutView="100" workbookViewId="0">
      <selection activeCell="B1" sqref="B1:BB2"/>
    </sheetView>
  </sheetViews>
  <sheetFormatPr defaultColWidth="1.625" defaultRowHeight="13.5" x14ac:dyDescent="0.15"/>
  <cols>
    <col min="1" max="16384" width="1.625" style="1"/>
  </cols>
  <sheetData>
    <row r="1" spans="2:54" s="2" customFormat="1" x14ac:dyDescent="0.15">
      <c r="B1" s="48" t="s">
        <v>2</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row>
    <row r="2" spans="2:54" s="2" customFormat="1" x14ac:dyDescent="0.15">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row>
    <row r="3" spans="2:54" s="2" customFormat="1"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2:54" s="2" customFormat="1" x14ac:dyDescent="0.15">
      <c r="B4" s="49" t="s">
        <v>4</v>
      </c>
      <c r="C4" s="50"/>
      <c r="D4" s="50" t="s">
        <v>165</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row>
    <row r="5" spans="2:54" s="2" customFormat="1" x14ac:dyDescent="0.15">
      <c r="D5" s="101" t="s">
        <v>136</v>
      </c>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row>
    <row r="6" spans="2:54" s="2" customFormat="1" x14ac:dyDescent="0.15">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row>
    <row r="7" spans="2:54" s="2" customFormat="1" x14ac:dyDescent="0.15">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row>
    <row r="8" spans="2:54" s="2" customFormat="1" x14ac:dyDescent="0.15">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row>
    <row r="9" spans="2:54" s="2" customFormat="1" x14ac:dyDescent="0.15">
      <c r="AV9" s="34" t="s">
        <v>21</v>
      </c>
      <c r="AW9" s="34"/>
      <c r="AX9" s="34"/>
      <c r="AY9" s="34"/>
      <c r="AZ9" s="34"/>
      <c r="BA9" s="34"/>
      <c r="BB9" s="34"/>
    </row>
    <row r="10" spans="2:54" s="2" customFormat="1" x14ac:dyDescent="0.15">
      <c r="E10" s="35" t="s">
        <v>12</v>
      </c>
      <c r="F10" s="36"/>
      <c r="G10" s="36"/>
      <c r="H10" s="36"/>
      <c r="I10" s="37"/>
      <c r="J10" s="35"/>
      <c r="K10" s="36"/>
      <c r="L10" s="36"/>
      <c r="M10" s="36"/>
      <c r="N10" s="36"/>
      <c r="O10" s="36"/>
      <c r="P10" s="36"/>
      <c r="Q10" s="36"/>
      <c r="R10" s="36"/>
      <c r="S10" s="37"/>
      <c r="T10" s="41" t="s">
        <v>18</v>
      </c>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3"/>
      <c r="AV10" s="35" t="s">
        <v>17</v>
      </c>
      <c r="AW10" s="36"/>
      <c r="AX10" s="36"/>
      <c r="AY10" s="36"/>
      <c r="AZ10" s="36"/>
      <c r="BA10" s="36"/>
      <c r="BB10" s="37"/>
    </row>
    <row r="11" spans="2:54" s="2" customFormat="1" x14ac:dyDescent="0.15">
      <c r="E11" s="38"/>
      <c r="F11" s="39"/>
      <c r="G11" s="39"/>
      <c r="H11" s="39"/>
      <c r="I11" s="40"/>
      <c r="J11" s="38"/>
      <c r="K11" s="39"/>
      <c r="L11" s="39"/>
      <c r="M11" s="39"/>
      <c r="N11" s="39"/>
      <c r="O11" s="39"/>
      <c r="P11" s="39"/>
      <c r="Q11" s="39"/>
      <c r="R11" s="39"/>
      <c r="S11" s="40"/>
      <c r="T11" s="51" t="s">
        <v>13</v>
      </c>
      <c r="U11" s="51"/>
      <c r="V11" s="51"/>
      <c r="W11" s="51"/>
      <c r="X11" s="51"/>
      <c r="Y11" s="51"/>
      <c r="Z11" s="51"/>
      <c r="AA11" s="51" t="s">
        <v>14</v>
      </c>
      <c r="AB11" s="51"/>
      <c r="AC11" s="51"/>
      <c r="AD11" s="51"/>
      <c r="AE11" s="51"/>
      <c r="AF11" s="51"/>
      <c r="AG11" s="51"/>
      <c r="AH11" s="51" t="s">
        <v>15</v>
      </c>
      <c r="AI11" s="51"/>
      <c r="AJ11" s="51"/>
      <c r="AK11" s="51"/>
      <c r="AL11" s="51"/>
      <c r="AM11" s="51"/>
      <c r="AN11" s="51"/>
      <c r="AO11" s="51" t="s">
        <v>16</v>
      </c>
      <c r="AP11" s="51"/>
      <c r="AQ11" s="51"/>
      <c r="AR11" s="51"/>
      <c r="AS11" s="51"/>
      <c r="AT11" s="51"/>
      <c r="AU11" s="51"/>
      <c r="AV11" s="38"/>
      <c r="AW11" s="39"/>
      <c r="AX11" s="39"/>
      <c r="AY11" s="39"/>
      <c r="AZ11" s="39"/>
      <c r="BA11" s="39"/>
      <c r="BB11" s="40"/>
    </row>
    <row r="12" spans="2:54" s="2" customFormat="1" x14ac:dyDescent="0.15">
      <c r="E12" s="35">
        <v>29</v>
      </c>
      <c r="F12" s="36"/>
      <c r="G12" s="36"/>
      <c r="H12" s="36"/>
      <c r="I12" s="37"/>
      <c r="J12" s="41" t="s">
        <v>19</v>
      </c>
      <c r="K12" s="42"/>
      <c r="L12" s="42"/>
      <c r="M12" s="42"/>
      <c r="N12" s="42"/>
      <c r="O12" s="42"/>
      <c r="P12" s="42"/>
      <c r="Q12" s="42"/>
      <c r="R12" s="42"/>
      <c r="S12" s="43"/>
      <c r="T12" s="52">
        <v>1745</v>
      </c>
      <c r="U12" s="53"/>
      <c r="V12" s="53"/>
      <c r="W12" s="53"/>
      <c r="X12" s="53"/>
      <c r="Y12" s="53"/>
      <c r="Z12" s="54"/>
      <c r="AA12" s="52">
        <v>0</v>
      </c>
      <c r="AB12" s="53"/>
      <c r="AC12" s="53"/>
      <c r="AD12" s="53"/>
      <c r="AE12" s="53"/>
      <c r="AF12" s="53"/>
      <c r="AG12" s="54"/>
      <c r="AH12" s="52">
        <v>0</v>
      </c>
      <c r="AI12" s="53"/>
      <c r="AJ12" s="53"/>
      <c r="AK12" s="53"/>
      <c r="AL12" s="53"/>
      <c r="AM12" s="53"/>
      <c r="AN12" s="54"/>
      <c r="AO12" s="52">
        <v>3516</v>
      </c>
      <c r="AP12" s="53"/>
      <c r="AQ12" s="53"/>
      <c r="AR12" s="53"/>
      <c r="AS12" s="53"/>
      <c r="AT12" s="53"/>
      <c r="AU12" s="54"/>
      <c r="AV12" s="52">
        <f t="shared" ref="AV12:AV15" si="0">SUM(T12:AU12)</f>
        <v>5261</v>
      </c>
      <c r="AW12" s="53"/>
      <c r="AX12" s="53"/>
      <c r="AY12" s="53"/>
      <c r="AZ12" s="53"/>
      <c r="BA12" s="53"/>
      <c r="BB12" s="54"/>
    </row>
    <row r="13" spans="2:54" s="2" customFormat="1" x14ac:dyDescent="0.15">
      <c r="E13" s="38"/>
      <c r="F13" s="39"/>
      <c r="G13" s="39"/>
      <c r="H13" s="39"/>
      <c r="I13" s="40"/>
      <c r="J13" s="41" t="s">
        <v>20</v>
      </c>
      <c r="K13" s="42"/>
      <c r="L13" s="42"/>
      <c r="M13" s="42"/>
      <c r="N13" s="42"/>
      <c r="O13" s="42"/>
      <c r="P13" s="42"/>
      <c r="Q13" s="42"/>
      <c r="R13" s="42"/>
      <c r="S13" s="43"/>
      <c r="T13" s="52">
        <v>1745</v>
      </c>
      <c r="U13" s="53"/>
      <c r="V13" s="53"/>
      <c r="W13" s="53"/>
      <c r="X13" s="53"/>
      <c r="Y13" s="53"/>
      <c r="Z13" s="54"/>
      <c r="AA13" s="52">
        <v>0</v>
      </c>
      <c r="AB13" s="53"/>
      <c r="AC13" s="53"/>
      <c r="AD13" s="53"/>
      <c r="AE13" s="53"/>
      <c r="AF13" s="53"/>
      <c r="AG13" s="54"/>
      <c r="AH13" s="52">
        <v>0</v>
      </c>
      <c r="AI13" s="53"/>
      <c r="AJ13" s="53"/>
      <c r="AK13" s="53"/>
      <c r="AL13" s="53"/>
      <c r="AM13" s="53"/>
      <c r="AN13" s="54"/>
      <c r="AO13" s="52">
        <v>3085</v>
      </c>
      <c r="AP13" s="53"/>
      <c r="AQ13" s="53"/>
      <c r="AR13" s="53"/>
      <c r="AS13" s="53"/>
      <c r="AT13" s="53"/>
      <c r="AU13" s="54"/>
      <c r="AV13" s="52">
        <f t="shared" si="0"/>
        <v>4830</v>
      </c>
      <c r="AW13" s="53"/>
      <c r="AX13" s="53"/>
      <c r="AY13" s="53"/>
      <c r="AZ13" s="53"/>
      <c r="BA13" s="53"/>
      <c r="BB13" s="54"/>
    </row>
    <row r="14" spans="2:54" s="2" customFormat="1" x14ac:dyDescent="0.15">
      <c r="E14" s="35">
        <v>30</v>
      </c>
      <c r="F14" s="36"/>
      <c r="G14" s="36"/>
      <c r="H14" s="36"/>
      <c r="I14" s="37"/>
      <c r="J14" s="41" t="s">
        <v>19</v>
      </c>
      <c r="K14" s="42"/>
      <c r="L14" s="42"/>
      <c r="M14" s="42"/>
      <c r="N14" s="42"/>
      <c r="O14" s="42"/>
      <c r="P14" s="42"/>
      <c r="Q14" s="42"/>
      <c r="R14" s="42"/>
      <c r="S14" s="43"/>
      <c r="T14" s="52">
        <v>6732</v>
      </c>
      <c r="U14" s="53"/>
      <c r="V14" s="53"/>
      <c r="W14" s="53"/>
      <c r="X14" s="53"/>
      <c r="Y14" s="53"/>
      <c r="Z14" s="54"/>
      <c r="AA14" s="52">
        <v>0</v>
      </c>
      <c r="AB14" s="53"/>
      <c r="AC14" s="53"/>
      <c r="AD14" s="53"/>
      <c r="AE14" s="53"/>
      <c r="AF14" s="53"/>
      <c r="AG14" s="54"/>
      <c r="AH14" s="52">
        <v>0</v>
      </c>
      <c r="AI14" s="53"/>
      <c r="AJ14" s="53"/>
      <c r="AK14" s="53"/>
      <c r="AL14" s="53"/>
      <c r="AM14" s="53"/>
      <c r="AN14" s="54"/>
      <c r="AO14" s="52">
        <v>6524</v>
      </c>
      <c r="AP14" s="53"/>
      <c r="AQ14" s="53"/>
      <c r="AR14" s="53"/>
      <c r="AS14" s="53"/>
      <c r="AT14" s="53"/>
      <c r="AU14" s="54"/>
      <c r="AV14" s="52">
        <f t="shared" si="0"/>
        <v>13256</v>
      </c>
      <c r="AW14" s="53"/>
      <c r="AX14" s="53"/>
      <c r="AY14" s="53"/>
      <c r="AZ14" s="53"/>
      <c r="BA14" s="53"/>
      <c r="BB14" s="54"/>
    </row>
    <row r="15" spans="2:54" s="2" customFormat="1" x14ac:dyDescent="0.15">
      <c r="E15" s="38"/>
      <c r="F15" s="39"/>
      <c r="G15" s="39"/>
      <c r="H15" s="39"/>
      <c r="I15" s="40"/>
      <c r="J15" s="41" t="s">
        <v>20</v>
      </c>
      <c r="K15" s="42"/>
      <c r="L15" s="42"/>
      <c r="M15" s="42"/>
      <c r="N15" s="42"/>
      <c r="O15" s="42"/>
      <c r="P15" s="42"/>
      <c r="Q15" s="42"/>
      <c r="R15" s="42"/>
      <c r="S15" s="43"/>
      <c r="T15" s="52">
        <v>6732</v>
      </c>
      <c r="U15" s="53"/>
      <c r="V15" s="53"/>
      <c r="W15" s="53"/>
      <c r="X15" s="53"/>
      <c r="Y15" s="53"/>
      <c r="Z15" s="54"/>
      <c r="AA15" s="52">
        <v>0</v>
      </c>
      <c r="AB15" s="53"/>
      <c r="AC15" s="53"/>
      <c r="AD15" s="53"/>
      <c r="AE15" s="53"/>
      <c r="AF15" s="53"/>
      <c r="AG15" s="54"/>
      <c r="AH15" s="52">
        <v>0</v>
      </c>
      <c r="AI15" s="53"/>
      <c r="AJ15" s="53"/>
      <c r="AK15" s="53"/>
      <c r="AL15" s="53"/>
      <c r="AM15" s="53"/>
      <c r="AN15" s="54"/>
      <c r="AO15" s="52">
        <v>5166</v>
      </c>
      <c r="AP15" s="53"/>
      <c r="AQ15" s="53"/>
      <c r="AR15" s="53"/>
      <c r="AS15" s="53"/>
      <c r="AT15" s="53"/>
      <c r="AU15" s="54"/>
      <c r="AV15" s="52">
        <f t="shared" si="0"/>
        <v>11898</v>
      </c>
      <c r="AW15" s="53"/>
      <c r="AX15" s="53"/>
      <c r="AY15" s="53"/>
      <c r="AZ15" s="53"/>
      <c r="BA15" s="53"/>
      <c r="BB15" s="54"/>
    </row>
    <row r="16" spans="2:54" s="2" customFormat="1" x14ac:dyDescent="0.15">
      <c r="E16" s="56" t="s">
        <v>249</v>
      </c>
      <c r="F16" s="36"/>
      <c r="G16" s="36"/>
      <c r="H16" s="36"/>
      <c r="I16" s="37"/>
      <c r="J16" s="41" t="s">
        <v>19</v>
      </c>
      <c r="K16" s="42"/>
      <c r="L16" s="42"/>
      <c r="M16" s="42"/>
      <c r="N16" s="42"/>
      <c r="O16" s="42"/>
      <c r="P16" s="42"/>
      <c r="Q16" s="42"/>
      <c r="R16" s="42"/>
      <c r="S16" s="43"/>
      <c r="T16" s="52">
        <v>1745</v>
      </c>
      <c r="U16" s="53"/>
      <c r="V16" s="53"/>
      <c r="W16" s="53"/>
      <c r="X16" s="53"/>
      <c r="Y16" s="53"/>
      <c r="Z16" s="54"/>
      <c r="AA16" s="52">
        <v>0</v>
      </c>
      <c r="AB16" s="53"/>
      <c r="AC16" s="53"/>
      <c r="AD16" s="53"/>
      <c r="AE16" s="53"/>
      <c r="AF16" s="53"/>
      <c r="AG16" s="54"/>
      <c r="AH16" s="52">
        <v>0</v>
      </c>
      <c r="AI16" s="53"/>
      <c r="AJ16" s="53"/>
      <c r="AK16" s="53"/>
      <c r="AL16" s="53"/>
      <c r="AM16" s="53"/>
      <c r="AN16" s="54"/>
      <c r="AO16" s="52">
        <v>3969</v>
      </c>
      <c r="AP16" s="53"/>
      <c r="AQ16" s="53"/>
      <c r="AR16" s="53"/>
      <c r="AS16" s="53"/>
      <c r="AT16" s="53"/>
      <c r="AU16" s="54"/>
      <c r="AV16" s="52">
        <f t="shared" ref="AV16" si="1">SUM(T16:AU16)</f>
        <v>5714</v>
      </c>
      <c r="AW16" s="53"/>
      <c r="AX16" s="53"/>
      <c r="AY16" s="53"/>
      <c r="AZ16" s="53"/>
      <c r="BA16" s="53"/>
      <c r="BB16" s="54"/>
    </row>
    <row r="17" spans="4:54" s="2" customFormat="1" x14ac:dyDescent="0.15">
      <c r="E17" s="38"/>
      <c r="F17" s="39"/>
      <c r="G17" s="39"/>
      <c r="H17" s="39"/>
      <c r="I17" s="40"/>
      <c r="J17" s="41" t="s">
        <v>20</v>
      </c>
      <c r="K17" s="42"/>
      <c r="L17" s="42"/>
      <c r="M17" s="42"/>
      <c r="N17" s="42"/>
      <c r="O17" s="42"/>
      <c r="P17" s="42"/>
      <c r="Q17" s="42"/>
      <c r="R17" s="42"/>
      <c r="S17" s="43"/>
      <c r="T17" s="52">
        <v>1745</v>
      </c>
      <c r="U17" s="53"/>
      <c r="V17" s="53"/>
      <c r="W17" s="53"/>
      <c r="X17" s="53"/>
      <c r="Y17" s="53"/>
      <c r="Z17" s="54"/>
      <c r="AA17" s="52">
        <v>0</v>
      </c>
      <c r="AB17" s="53"/>
      <c r="AC17" s="53"/>
      <c r="AD17" s="53"/>
      <c r="AE17" s="53"/>
      <c r="AF17" s="53"/>
      <c r="AG17" s="54"/>
      <c r="AH17" s="52">
        <v>0</v>
      </c>
      <c r="AI17" s="53"/>
      <c r="AJ17" s="53"/>
      <c r="AK17" s="53"/>
      <c r="AL17" s="53"/>
      <c r="AM17" s="53"/>
      <c r="AN17" s="54"/>
      <c r="AO17" s="52">
        <v>3945</v>
      </c>
      <c r="AP17" s="53"/>
      <c r="AQ17" s="53"/>
      <c r="AR17" s="53"/>
      <c r="AS17" s="53"/>
      <c r="AT17" s="53"/>
      <c r="AU17" s="54"/>
      <c r="AV17" s="52">
        <f t="shared" ref="AV17" si="2">SUM(T17:AU17)</f>
        <v>5690</v>
      </c>
      <c r="AW17" s="53"/>
      <c r="AX17" s="53"/>
      <c r="AY17" s="53"/>
      <c r="AZ17" s="53"/>
      <c r="BA17" s="53"/>
      <c r="BB17" s="54"/>
    </row>
    <row r="18" spans="4:54" x14ac:dyDescent="0.15">
      <c r="E18" s="36"/>
      <c r="F18" s="36"/>
      <c r="G18" s="55" t="s">
        <v>47</v>
      </c>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row>
    <row r="19" spans="4:54" s="2" customFormat="1" x14ac:dyDescent="0.15">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row>
    <row r="20" spans="4:54" s="2" customFormat="1" x14ac:dyDescent="0.15">
      <c r="D20" s="49" t="s">
        <v>11</v>
      </c>
      <c r="E20" s="49"/>
      <c r="F20" s="49"/>
      <c r="G20" s="49"/>
      <c r="H20" s="50" t="s">
        <v>132</v>
      </c>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row>
    <row r="21" spans="4:54" s="2" customFormat="1" ht="13.5" customHeight="1" x14ac:dyDescent="0.15">
      <c r="D21" s="101" t="s">
        <v>166</v>
      </c>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row>
    <row r="22" spans="4:54" s="2" customFormat="1" x14ac:dyDescent="0.15">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row>
    <row r="23" spans="4:54" s="2" customFormat="1" x14ac:dyDescent="0.15">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row>
    <row r="25" spans="4:54" s="2" customFormat="1" ht="13.5" customHeight="1" x14ac:dyDescent="0.15">
      <c r="D25" s="5"/>
      <c r="E25" s="133" t="s">
        <v>48</v>
      </c>
      <c r="F25" s="133"/>
      <c r="G25" s="133"/>
      <c r="H25" s="50" t="s">
        <v>133</v>
      </c>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row>
    <row r="26" spans="4:54" x14ac:dyDescent="0.15">
      <c r="E26" s="35" t="s">
        <v>12</v>
      </c>
      <c r="F26" s="36"/>
      <c r="G26" s="36"/>
      <c r="H26" s="36"/>
      <c r="I26" s="37"/>
      <c r="J26" s="35" t="s">
        <v>49</v>
      </c>
      <c r="K26" s="36"/>
      <c r="L26" s="36"/>
      <c r="M26" s="36"/>
      <c r="N26" s="36"/>
      <c r="O26" s="36"/>
      <c r="P26" s="36"/>
      <c r="Q26" s="36"/>
      <c r="R26" s="37"/>
      <c r="S26" s="69" t="s">
        <v>51</v>
      </c>
      <c r="T26" s="36"/>
      <c r="U26" s="36"/>
      <c r="V26" s="36"/>
      <c r="W26" s="36"/>
      <c r="X26" s="36"/>
      <c r="Y26" s="36"/>
      <c r="Z26" s="36"/>
      <c r="AA26" s="37"/>
      <c r="AB26" s="69" t="s">
        <v>52</v>
      </c>
      <c r="AC26" s="36"/>
      <c r="AD26" s="36"/>
      <c r="AE26" s="36"/>
      <c r="AF26" s="36"/>
      <c r="AG26" s="36"/>
      <c r="AH26" s="36"/>
      <c r="AI26" s="36"/>
      <c r="AJ26" s="37"/>
      <c r="AK26" s="69" t="s">
        <v>53</v>
      </c>
      <c r="AL26" s="36"/>
      <c r="AM26" s="36"/>
      <c r="AN26" s="36"/>
      <c r="AO26" s="36"/>
      <c r="AP26" s="36"/>
      <c r="AQ26" s="36"/>
      <c r="AR26" s="36"/>
      <c r="AS26" s="37"/>
      <c r="AT26" s="35" t="s">
        <v>50</v>
      </c>
      <c r="AU26" s="36"/>
      <c r="AV26" s="36"/>
      <c r="AW26" s="36"/>
      <c r="AX26" s="36"/>
      <c r="AY26" s="36"/>
      <c r="AZ26" s="36"/>
      <c r="BA26" s="36"/>
      <c r="BB26" s="37"/>
    </row>
    <row r="27" spans="4:54" x14ac:dyDescent="0.15">
      <c r="E27" s="38"/>
      <c r="F27" s="39"/>
      <c r="G27" s="39"/>
      <c r="H27" s="39"/>
      <c r="I27" s="40"/>
      <c r="J27" s="38"/>
      <c r="K27" s="39"/>
      <c r="L27" s="39"/>
      <c r="M27" s="39"/>
      <c r="N27" s="39"/>
      <c r="O27" s="39"/>
      <c r="P27" s="39"/>
      <c r="Q27" s="39"/>
      <c r="R27" s="40"/>
      <c r="S27" s="38"/>
      <c r="T27" s="39"/>
      <c r="U27" s="39"/>
      <c r="V27" s="39"/>
      <c r="W27" s="39"/>
      <c r="X27" s="39"/>
      <c r="Y27" s="39"/>
      <c r="Z27" s="39"/>
      <c r="AA27" s="40"/>
      <c r="AB27" s="38"/>
      <c r="AC27" s="39"/>
      <c r="AD27" s="39"/>
      <c r="AE27" s="39"/>
      <c r="AF27" s="39"/>
      <c r="AG27" s="39"/>
      <c r="AH27" s="39"/>
      <c r="AI27" s="39"/>
      <c r="AJ27" s="40"/>
      <c r="AK27" s="38"/>
      <c r="AL27" s="39"/>
      <c r="AM27" s="39"/>
      <c r="AN27" s="39"/>
      <c r="AO27" s="39"/>
      <c r="AP27" s="39"/>
      <c r="AQ27" s="39"/>
      <c r="AR27" s="39"/>
      <c r="AS27" s="40"/>
      <c r="AT27" s="38"/>
      <c r="AU27" s="39"/>
      <c r="AV27" s="39"/>
      <c r="AW27" s="39"/>
      <c r="AX27" s="39"/>
      <c r="AY27" s="39"/>
      <c r="AZ27" s="39"/>
      <c r="BA27" s="39"/>
      <c r="BB27" s="40"/>
    </row>
    <row r="28" spans="4:54" x14ac:dyDescent="0.15">
      <c r="E28" s="35">
        <v>29</v>
      </c>
      <c r="F28" s="36"/>
      <c r="G28" s="36"/>
      <c r="H28" s="36"/>
      <c r="I28" s="37"/>
      <c r="J28" s="51" t="s">
        <v>54</v>
      </c>
      <c r="K28" s="51"/>
      <c r="L28" s="51"/>
      <c r="M28" s="51"/>
      <c r="N28" s="51"/>
      <c r="O28" s="51"/>
      <c r="P28" s="51"/>
      <c r="Q28" s="51"/>
      <c r="R28" s="51"/>
      <c r="S28" s="51">
        <v>3</v>
      </c>
      <c r="T28" s="51"/>
      <c r="U28" s="51"/>
      <c r="V28" s="51"/>
      <c r="W28" s="51"/>
      <c r="X28" s="51"/>
      <c r="Y28" s="51"/>
      <c r="Z28" s="51"/>
      <c r="AA28" s="51"/>
      <c r="AB28" s="51">
        <v>2</v>
      </c>
      <c r="AC28" s="51"/>
      <c r="AD28" s="51"/>
      <c r="AE28" s="51"/>
      <c r="AF28" s="51"/>
      <c r="AG28" s="51"/>
      <c r="AH28" s="51"/>
      <c r="AI28" s="51"/>
      <c r="AJ28" s="51"/>
      <c r="AK28" s="51">
        <v>5</v>
      </c>
      <c r="AL28" s="51"/>
      <c r="AM28" s="51"/>
      <c r="AN28" s="51"/>
      <c r="AO28" s="51"/>
      <c r="AP28" s="51"/>
      <c r="AQ28" s="51"/>
      <c r="AR28" s="51"/>
      <c r="AS28" s="51"/>
      <c r="AT28" s="51">
        <f t="shared" ref="AT28:AT33" si="3">SUM(S28:AS28)</f>
        <v>10</v>
      </c>
      <c r="AU28" s="51"/>
      <c r="AV28" s="51"/>
      <c r="AW28" s="51"/>
      <c r="AX28" s="51"/>
      <c r="AY28" s="51"/>
      <c r="AZ28" s="51"/>
      <c r="BA28" s="51"/>
      <c r="BB28" s="51"/>
    </row>
    <row r="29" spans="4:54" x14ac:dyDescent="0.15">
      <c r="E29" s="44"/>
      <c r="F29" s="45"/>
      <c r="G29" s="45"/>
      <c r="H29" s="45"/>
      <c r="I29" s="46"/>
      <c r="J29" s="51" t="s">
        <v>55</v>
      </c>
      <c r="K29" s="51"/>
      <c r="L29" s="51"/>
      <c r="M29" s="51"/>
      <c r="N29" s="51"/>
      <c r="O29" s="51"/>
      <c r="P29" s="51"/>
      <c r="Q29" s="51"/>
      <c r="R29" s="51"/>
      <c r="S29" s="51">
        <v>0</v>
      </c>
      <c r="T29" s="51"/>
      <c r="U29" s="51"/>
      <c r="V29" s="51"/>
      <c r="W29" s="51"/>
      <c r="X29" s="51"/>
      <c r="Y29" s="51"/>
      <c r="Z29" s="51"/>
      <c r="AA29" s="51"/>
      <c r="AB29" s="51">
        <v>2</v>
      </c>
      <c r="AC29" s="51"/>
      <c r="AD29" s="51"/>
      <c r="AE29" s="51"/>
      <c r="AF29" s="51"/>
      <c r="AG29" s="51"/>
      <c r="AH29" s="51"/>
      <c r="AI29" s="51"/>
      <c r="AJ29" s="51"/>
      <c r="AK29" s="51">
        <v>3</v>
      </c>
      <c r="AL29" s="51"/>
      <c r="AM29" s="51"/>
      <c r="AN29" s="51"/>
      <c r="AO29" s="51"/>
      <c r="AP29" s="51"/>
      <c r="AQ29" s="51"/>
      <c r="AR29" s="51"/>
      <c r="AS29" s="51"/>
      <c r="AT29" s="51">
        <f t="shared" si="3"/>
        <v>5</v>
      </c>
      <c r="AU29" s="51"/>
      <c r="AV29" s="51"/>
      <c r="AW29" s="51"/>
      <c r="AX29" s="51"/>
      <c r="AY29" s="51"/>
      <c r="AZ29" s="51"/>
      <c r="BA29" s="51"/>
      <c r="BB29" s="51"/>
    </row>
    <row r="30" spans="4:54" x14ac:dyDescent="0.15">
      <c r="E30" s="38"/>
      <c r="F30" s="39"/>
      <c r="G30" s="39"/>
      <c r="H30" s="39"/>
      <c r="I30" s="40"/>
      <c r="J30" s="51" t="s">
        <v>50</v>
      </c>
      <c r="K30" s="51"/>
      <c r="L30" s="51"/>
      <c r="M30" s="51"/>
      <c r="N30" s="51"/>
      <c r="O30" s="51"/>
      <c r="P30" s="51"/>
      <c r="Q30" s="51"/>
      <c r="R30" s="51"/>
      <c r="S30" s="51">
        <f>SUM(S28:AA29)</f>
        <v>3</v>
      </c>
      <c r="T30" s="51"/>
      <c r="U30" s="51"/>
      <c r="V30" s="51"/>
      <c r="W30" s="51"/>
      <c r="X30" s="51"/>
      <c r="Y30" s="51"/>
      <c r="Z30" s="51"/>
      <c r="AA30" s="51"/>
      <c r="AB30" s="51">
        <f t="shared" ref="AB30" si="4">SUM(AB28:AJ29)</f>
        <v>4</v>
      </c>
      <c r="AC30" s="51"/>
      <c r="AD30" s="51"/>
      <c r="AE30" s="51"/>
      <c r="AF30" s="51"/>
      <c r="AG30" s="51"/>
      <c r="AH30" s="51"/>
      <c r="AI30" s="51"/>
      <c r="AJ30" s="51"/>
      <c r="AK30" s="51">
        <f t="shared" ref="AK30" si="5">SUM(AK28:AS29)</f>
        <v>8</v>
      </c>
      <c r="AL30" s="51"/>
      <c r="AM30" s="51"/>
      <c r="AN30" s="51"/>
      <c r="AO30" s="51"/>
      <c r="AP30" s="51"/>
      <c r="AQ30" s="51"/>
      <c r="AR30" s="51"/>
      <c r="AS30" s="51"/>
      <c r="AT30" s="51">
        <f t="shared" si="3"/>
        <v>15</v>
      </c>
      <c r="AU30" s="51"/>
      <c r="AV30" s="51"/>
      <c r="AW30" s="51"/>
      <c r="AX30" s="51"/>
      <c r="AY30" s="51"/>
      <c r="AZ30" s="51"/>
      <c r="BA30" s="51"/>
      <c r="BB30" s="51"/>
    </row>
    <row r="31" spans="4:54" x14ac:dyDescent="0.15">
      <c r="E31" s="35">
        <v>30</v>
      </c>
      <c r="F31" s="36"/>
      <c r="G31" s="36"/>
      <c r="H31" s="36"/>
      <c r="I31" s="37"/>
      <c r="J31" s="51" t="s">
        <v>54</v>
      </c>
      <c r="K31" s="51"/>
      <c r="L31" s="51"/>
      <c r="M31" s="51"/>
      <c r="N31" s="51"/>
      <c r="O31" s="51"/>
      <c r="P31" s="51"/>
      <c r="Q31" s="51"/>
      <c r="R31" s="51"/>
      <c r="S31" s="51">
        <v>0</v>
      </c>
      <c r="T31" s="51"/>
      <c r="U31" s="51"/>
      <c r="V31" s="51"/>
      <c r="W31" s="51"/>
      <c r="X31" s="51"/>
      <c r="Y31" s="51"/>
      <c r="Z31" s="51"/>
      <c r="AA31" s="51"/>
      <c r="AB31" s="51">
        <v>1</v>
      </c>
      <c r="AC31" s="51"/>
      <c r="AD31" s="51"/>
      <c r="AE31" s="51"/>
      <c r="AF31" s="51"/>
      <c r="AG31" s="51"/>
      <c r="AH31" s="51"/>
      <c r="AI31" s="51"/>
      <c r="AJ31" s="51"/>
      <c r="AK31" s="51">
        <v>1</v>
      </c>
      <c r="AL31" s="51"/>
      <c r="AM31" s="51"/>
      <c r="AN31" s="51"/>
      <c r="AO31" s="51"/>
      <c r="AP31" s="51"/>
      <c r="AQ31" s="51"/>
      <c r="AR31" s="51"/>
      <c r="AS31" s="51"/>
      <c r="AT31" s="51">
        <f t="shared" si="3"/>
        <v>2</v>
      </c>
      <c r="AU31" s="51"/>
      <c r="AV31" s="51"/>
      <c r="AW31" s="51"/>
      <c r="AX31" s="51"/>
      <c r="AY31" s="51"/>
      <c r="AZ31" s="51"/>
      <c r="BA31" s="51"/>
      <c r="BB31" s="51"/>
    </row>
    <row r="32" spans="4:54" x14ac:dyDescent="0.15">
      <c r="E32" s="44"/>
      <c r="F32" s="45"/>
      <c r="G32" s="45"/>
      <c r="H32" s="45"/>
      <c r="I32" s="46"/>
      <c r="J32" s="51" t="s">
        <v>55</v>
      </c>
      <c r="K32" s="51"/>
      <c r="L32" s="51"/>
      <c r="M32" s="51"/>
      <c r="N32" s="51"/>
      <c r="O32" s="51"/>
      <c r="P32" s="51"/>
      <c r="Q32" s="51"/>
      <c r="R32" s="51"/>
      <c r="S32" s="51">
        <v>2</v>
      </c>
      <c r="T32" s="51"/>
      <c r="U32" s="51"/>
      <c r="V32" s="51"/>
      <c r="W32" s="51"/>
      <c r="X32" s="51"/>
      <c r="Y32" s="51"/>
      <c r="Z32" s="51"/>
      <c r="AA32" s="51"/>
      <c r="AB32" s="51">
        <v>2</v>
      </c>
      <c r="AC32" s="51"/>
      <c r="AD32" s="51"/>
      <c r="AE32" s="51"/>
      <c r="AF32" s="51"/>
      <c r="AG32" s="51"/>
      <c r="AH32" s="51"/>
      <c r="AI32" s="51"/>
      <c r="AJ32" s="51"/>
      <c r="AK32" s="51">
        <v>4</v>
      </c>
      <c r="AL32" s="51"/>
      <c r="AM32" s="51"/>
      <c r="AN32" s="51"/>
      <c r="AO32" s="51"/>
      <c r="AP32" s="51"/>
      <c r="AQ32" s="51"/>
      <c r="AR32" s="51"/>
      <c r="AS32" s="51"/>
      <c r="AT32" s="51">
        <f t="shared" si="3"/>
        <v>8</v>
      </c>
      <c r="AU32" s="51"/>
      <c r="AV32" s="51"/>
      <c r="AW32" s="51"/>
      <c r="AX32" s="51"/>
      <c r="AY32" s="51"/>
      <c r="AZ32" s="51"/>
      <c r="BA32" s="51"/>
      <c r="BB32" s="51"/>
    </row>
    <row r="33" spans="4:54" x14ac:dyDescent="0.15">
      <c r="E33" s="38"/>
      <c r="F33" s="39"/>
      <c r="G33" s="39"/>
      <c r="H33" s="39"/>
      <c r="I33" s="40"/>
      <c r="J33" s="51" t="s">
        <v>50</v>
      </c>
      <c r="K33" s="51"/>
      <c r="L33" s="51"/>
      <c r="M33" s="51"/>
      <c r="N33" s="51"/>
      <c r="O33" s="51"/>
      <c r="P33" s="51"/>
      <c r="Q33" s="51"/>
      <c r="R33" s="51"/>
      <c r="S33" s="51">
        <f>SUM(S31:AA32)</f>
        <v>2</v>
      </c>
      <c r="T33" s="51"/>
      <c r="U33" s="51"/>
      <c r="V33" s="51"/>
      <c r="W33" s="51"/>
      <c r="X33" s="51"/>
      <c r="Y33" s="51"/>
      <c r="Z33" s="51"/>
      <c r="AA33" s="51"/>
      <c r="AB33" s="51">
        <f t="shared" ref="AB33" si="6">SUM(AB31:AJ32)</f>
        <v>3</v>
      </c>
      <c r="AC33" s="51"/>
      <c r="AD33" s="51"/>
      <c r="AE33" s="51"/>
      <c r="AF33" s="51"/>
      <c r="AG33" s="51"/>
      <c r="AH33" s="51"/>
      <c r="AI33" s="51"/>
      <c r="AJ33" s="51"/>
      <c r="AK33" s="51">
        <f t="shared" ref="AK33" si="7">SUM(AK31:AS32)</f>
        <v>5</v>
      </c>
      <c r="AL33" s="51"/>
      <c r="AM33" s="51"/>
      <c r="AN33" s="51"/>
      <c r="AO33" s="51"/>
      <c r="AP33" s="51"/>
      <c r="AQ33" s="51"/>
      <c r="AR33" s="51"/>
      <c r="AS33" s="51"/>
      <c r="AT33" s="51">
        <f t="shared" si="3"/>
        <v>10</v>
      </c>
      <c r="AU33" s="51"/>
      <c r="AV33" s="51"/>
      <c r="AW33" s="51"/>
      <c r="AX33" s="51"/>
      <c r="AY33" s="51"/>
      <c r="AZ33" s="51"/>
      <c r="BA33" s="51"/>
      <c r="BB33" s="51"/>
    </row>
    <row r="34" spans="4:54" x14ac:dyDescent="0.15">
      <c r="E34" s="35" t="s">
        <v>249</v>
      </c>
      <c r="F34" s="36"/>
      <c r="G34" s="36"/>
      <c r="H34" s="36"/>
      <c r="I34" s="37"/>
      <c r="J34" s="51" t="s">
        <v>54</v>
      </c>
      <c r="K34" s="51"/>
      <c r="L34" s="51"/>
      <c r="M34" s="51"/>
      <c r="N34" s="51"/>
      <c r="O34" s="51"/>
      <c r="P34" s="51"/>
      <c r="Q34" s="51"/>
      <c r="R34" s="51"/>
      <c r="S34" s="51">
        <v>2</v>
      </c>
      <c r="T34" s="51"/>
      <c r="U34" s="51"/>
      <c r="V34" s="51"/>
      <c r="W34" s="51"/>
      <c r="X34" s="51"/>
      <c r="Y34" s="51"/>
      <c r="Z34" s="51"/>
      <c r="AA34" s="51"/>
      <c r="AB34" s="51">
        <v>5</v>
      </c>
      <c r="AC34" s="51"/>
      <c r="AD34" s="51"/>
      <c r="AE34" s="51"/>
      <c r="AF34" s="51"/>
      <c r="AG34" s="51"/>
      <c r="AH34" s="51"/>
      <c r="AI34" s="51"/>
      <c r="AJ34" s="51"/>
      <c r="AK34" s="51">
        <v>2</v>
      </c>
      <c r="AL34" s="51"/>
      <c r="AM34" s="51"/>
      <c r="AN34" s="51"/>
      <c r="AO34" s="51"/>
      <c r="AP34" s="51"/>
      <c r="AQ34" s="51"/>
      <c r="AR34" s="51"/>
      <c r="AS34" s="51"/>
      <c r="AT34" s="51">
        <f t="shared" ref="AT34:AT36" si="8">SUM(S34:AS34)</f>
        <v>9</v>
      </c>
      <c r="AU34" s="51"/>
      <c r="AV34" s="51"/>
      <c r="AW34" s="51"/>
      <c r="AX34" s="51"/>
      <c r="AY34" s="51"/>
      <c r="AZ34" s="51"/>
      <c r="BA34" s="51"/>
      <c r="BB34" s="51"/>
    </row>
    <row r="35" spans="4:54" x14ac:dyDescent="0.15">
      <c r="E35" s="44"/>
      <c r="F35" s="45"/>
      <c r="G35" s="45"/>
      <c r="H35" s="45"/>
      <c r="I35" s="46"/>
      <c r="J35" s="51" t="s">
        <v>55</v>
      </c>
      <c r="K35" s="51"/>
      <c r="L35" s="51"/>
      <c r="M35" s="51"/>
      <c r="N35" s="51"/>
      <c r="O35" s="51"/>
      <c r="P35" s="51"/>
      <c r="Q35" s="51"/>
      <c r="R35" s="51"/>
      <c r="S35" s="51">
        <v>1</v>
      </c>
      <c r="T35" s="51"/>
      <c r="U35" s="51"/>
      <c r="V35" s="51"/>
      <c r="W35" s="51"/>
      <c r="X35" s="51"/>
      <c r="Y35" s="51"/>
      <c r="Z35" s="51"/>
      <c r="AA35" s="51"/>
      <c r="AB35" s="51">
        <v>1</v>
      </c>
      <c r="AC35" s="51"/>
      <c r="AD35" s="51"/>
      <c r="AE35" s="51"/>
      <c r="AF35" s="51"/>
      <c r="AG35" s="51"/>
      <c r="AH35" s="51"/>
      <c r="AI35" s="51"/>
      <c r="AJ35" s="51"/>
      <c r="AK35" s="51">
        <v>1</v>
      </c>
      <c r="AL35" s="51"/>
      <c r="AM35" s="51"/>
      <c r="AN35" s="51"/>
      <c r="AO35" s="51"/>
      <c r="AP35" s="51"/>
      <c r="AQ35" s="51"/>
      <c r="AR35" s="51"/>
      <c r="AS35" s="51"/>
      <c r="AT35" s="51">
        <f t="shared" si="8"/>
        <v>3</v>
      </c>
      <c r="AU35" s="51"/>
      <c r="AV35" s="51"/>
      <c r="AW35" s="51"/>
      <c r="AX35" s="51"/>
      <c r="AY35" s="51"/>
      <c r="AZ35" s="51"/>
      <c r="BA35" s="51"/>
      <c r="BB35" s="51"/>
    </row>
    <row r="36" spans="4:54" x14ac:dyDescent="0.15">
      <c r="E36" s="38"/>
      <c r="F36" s="39"/>
      <c r="G36" s="39"/>
      <c r="H36" s="39"/>
      <c r="I36" s="40"/>
      <c r="J36" s="51" t="s">
        <v>50</v>
      </c>
      <c r="K36" s="51"/>
      <c r="L36" s="51"/>
      <c r="M36" s="51"/>
      <c r="N36" s="51"/>
      <c r="O36" s="51"/>
      <c r="P36" s="51"/>
      <c r="Q36" s="51"/>
      <c r="R36" s="51"/>
      <c r="S36" s="51">
        <f>SUM(S34:AA35)</f>
        <v>3</v>
      </c>
      <c r="T36" s="51"/>
      <c r="U36" s="51"/>
      <c r="V36" s="51"/>
      <c r="W36" s="51"/>
      <c r="X36" s="51"/>
      <c r="Y36" s="51"/>
      <c r="Z36" s="51"/>
      <c r="AA36" s="51"/>
      <c r="AB36" s="51">
        <f>SUM(AB34:AJ35)</f>
        <v>6</v>
      </c>
      <c r="AC36" s="51"/>
      <c r="AD36" s="51"/>
      <c r="AE36" s="51"/>
      <c r="AF36" s="51"/>
      <c r="AG36" s="51"/>
      <c r="AH36" s="51"/>
      <c r="AI36" s="51"/>
      <c r="AJ36" s="51"/>
      <c r="AK36" s="51">
        <f>SUM(AK34:AS35)</f>
        <v>3</v>
      </c>
      <c r="AL36" s="51"/>
      <c r="AM36" s="51"/>
      <c r="AN36" s="51"/>
      <c r="AO36" s="51"/>
      <c r="AP36" s="51"/>
      <c r="AQ36" s="51"/>
      <c r="AR36" s="51"/>
      <c r="AS36" s="51"/>
      <c r="AT36" s="51">
        <f t="shared" si="8"/>
        <v>12</v>
      </c>
      <c r="AU36" s="51"/>
      <c r="AV36" s="51"/>
      <c r="AW36" s="51"/>
      <c r="AX36" s="51"/>
      <c r="AY36" s="51"/>
      <c r="AZ36" s="51"/>
      <c r="BA36" s="51"/>
      <c r="BB36" s="51"/>
    </row>
    <row r="38" spans="4:54" s="2" customFormat="1" x14ac:dyDescent="0.15">
      <c r="D38" s="5"/>
      <c r="E38" s="133" t="s">
        <v>155</v>
      </c>
      <c r="F38" s="133"/>
      <c r="G38" s="133"/>
      <c r="H38" s="33" t="s">
        <v>134</v>
      </c>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row>
    <row r="39" spans="4:54" x14ac:dyDescent="0.15">
      <c r="E39" s="51" t="s">
        <v>12</v>
      </c>
      <c r="F39" s="51"/>
      <c r="G39" s="51"/>
      <c r="H39" s="51"/>
      <c r="I39" s="51"/>
      <c r="J39" s="51"/>
      <c r="K39" s="51"/>
      <c r="L39" s="51"/>
      <c r="M39" s="51"/>
      <c r="N39" s="51"/>
      <c r="O39" s="51"/>
      <c r="P39" s="41">
        <v>29</v>
      </c>
      <c r="Q39" s="42"/>
      <c r="R39" s="42"/>
      <c r="S39" s="42"/>
      <c r="T39" s="42"/>
      <c r="U39" s="42"/>
      <c r="V39" s="42"/>
      <c r="W39" s="42"/>
      <c r="X39" s="42"/>
      <c r="Y39" s="42"/>
      <c r="Z39" s="42"/>
      <c r="AA39" s="42"/>
      <c r="AB39" s="43"/>
      <c r="AC39" s="41">
        <v>30</v>
      </c>
      <c r="AD39" s="42"/>
      <c r="AE39" s="42"/>
      <c r="AF39" s="42"/>
      <c r="AG39" s="42"/>
      <c r="AH39" s="42"/>
      <c r="AI39" s="42"/>
      <c r="AJ39" s="42"/>
      <c r="AK39" s="42"/>
      <c r="AL39" s="42"/>
      <c r="AM39" s="42"/>
      <c r="AN39" s="42"/>
      <c r="AO39" s="43"/>
      <c r="AP39" s="51" t="s">
        <v>249</v>
      </c>
      <c r="AQ39" s="51"/>
      <c r="AR39" s="51"/>
      <c r="AS39" s="51"/>
      <c r="AT39" s="51"/>
      <c r="AU39" s="51"/>
      <c r="AV39" s="51"/>
      <c r="AW39" s="51"/>
      <c r="AX39" s="51"/>
      <c r="AY39" s="51"/>
      <c r="AZ39" s="51"/>
      <c r="BA39" s="51"/>
      <c r="BB39" s="51"/>
    </row>
    <row r="40" spans="4:54" x14ac:dyDescent="0.15">
      <c r="E40" s="51" t="s">
        <v>56</v>
      </c>
      <c r="F40" s="51"/>
      <c r="G40" s="51"/>
      <c r="H40" s="51"/>
      <c r="I40" s="51"/>
      <c r="J40" s="51"/>
      <c r="K40" s="51"/>
      <c r="L40" s="51"/>
      <c r="M40" s="51"/>
      <c r="N40" s="51"/>
      <c r="O40" s="51"/>
      <c r="P40" s="41">
        <v>37</v>
      </c>
      <c r="Q40" s="42"/>
      <c r="R40" s="42"/>
      <c r="S40" s="42"/>
      <c r="T40" s="42"/>
      <c r="U40" s="42"/>
      <c r="V40" s="42"/>
      <c r="W40" s="42"/>
      <c r="X40" s="42"/>
      <c r="Y40" s="42"/>
      <c r="Z40" s="42"/>
      <c r="AA40" s="42"/>
      <c r="AB40" s="43"/>
      <c r="AC40" s="41">
        <v>50</v>
      </c>
      <c r="AD40" s="42"/>
      <c r="AE40" s="42"/>
      <c r="AF40" s="42"/>
      <c r="AG40" s="42"/>
      <c r="AH40" s="42"/>
      <c r="AI40" s="42"/>
      <c r="AJ40" s="42"/>
      <c r="AK40" s="42"/>
      <c r="AL40" s="42"/>
      <c r="AM40" s="42"/>
      <c r="AN40" s="42"/>
      <c r="AO40" s="43"/>
      <c r="AP40" s="51">
        <v>36</v>
      </c>
      <c r="AQ40" s="51"/>
      <c r="AR40" s="51"/>
      <c r="AS40" s="51"/>
      <c r="AT40" s="51"/>
      <c r="AU40" s="51"/>
      <c r="AV40" s="51"/>
      <c r="AW40" s="51"/>
      <c r="AX40" s="51"/>
      <c r="AY40" s="51"/>
      <c r="AZ40" s="51"/>
      <c r="BA40" s="51"/>
      <c r="BB40" s="51"/>
    </row>
    <row r="41" spans="4:54" x14ac:dyDescent="0.15">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row>
    <row r="43" spans="4:54" s="2" customFormat="1" x14ac:dyDescent="0.15">
      <c r="D43" s="49" t="s">
        <v>23</v>
      </c>
      <c r="E43" s="49"/>
      <c r="F43" s="49"/>
      <c r="G43" s="49"/>
      <c r="H43" s="50" t="s">
        <v>135</v>
      </c>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row>
    <row r="44" spans="4:54" s="2" customFormat="1" x14ac:dyDescent="0.15">
      <c r="D44" s="101" t="s">
        <v>167</v>
      </c>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4:54" s="2" customFormat="1" x14ac:dyDescent="0.15">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row>
    <row r="46" spans="4:54" s="2" customFormat="1" x14ac:dyDescent="0.15">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row>
    <row r="47" spans="4:54" s="2" customFormat="1" x14ac:dyDescent="0.15">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row>
    <row r="48" spans="4:54" s="2" customFormat="1" ht="13.5" customHeight="1" x14ac:dyDescent="0.15">
      <c r="D48" s="5"/>
      <c r="E48" s="134" t="s">
        <v>48</v>
      </c>
      <c r="F48" s="134"/>
      <c r="G48" s="134"/>
      <c r="H48" s="50" t="s">
        <v>137</v>
      </c>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row>
    <row r="49" spans="4:54" s="2" customFormat="1" ht="13.5" customHeight="1" x14ac:dyDescent="0.15">
      <c r="D49" s="6"/>
      <c r="E49" s="135" t="s">
        <v>141</v>
      </c>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row>
    <row r="50" spans="4:54" s="2" customFormat="1" ht="13.5" customHeight="1" x14ac:dyDescent="0.15">
      <c r="D50" s="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row>
    <row r="51" spans="4:54" s="2" customFormat="1" ht="13.5" customHeight="1" x14ac:dyDescent="0.15">
      <c r="D51" s="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row>
    <row r="52" spans="4:54" s="2" customFormat="1" ht="13.5" customHeight="1" x14ac:dyDescent="0.15">
      <c r="D52" s="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row>
    <row r="53" spans="4:54" s="2" customFormat="1" ht="13.5" customHeight="1" x14ac:dyDescent="0.15">
      <c r="D53" s="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row>
    <row r="54" spans="4:54" x14ac:dyDescent="0.15">
      <c r="D54" s="163" t="s">
        <v>67</v>
      </c>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4:54" x14ac:dyDescent="0.15">
      <c r="E55" s="69" t="s">
        <v>168</v>
      </c>
      <c r="F55" s="36"/>
      <c r="G55" s="36"/>
      <c r="H55" s="36"/>
      <c r="I55" s="36"/>
      <c r="J55" s="36"/>
      <c r="K55" s="36"/>
      <c r="L55" s="37"/>
      <c r="M55" s="41">
        <v>29</v>
      </c>
      <c r="N55" s="42"/>
      <c r="O55" s="42"/>
      <c r="P55" s="42"/>
      <c r="Q55" s="42"/>
      <c r="R55" s="42"/>
      <c r="S55" s="42"/>
      <c r="T55" s="42"/>
      <c r="U55" s="42"/>
      <c r="V55" s="42"/>
      <c r="W55" s="42"/>
      <c r="X55" s="42"/>
      <c r="Y55" s="42"/>
      <c r="Z55" s="43"/>
      <c r="AA55" s="41">
        <v>30</v>
      </c>
      <c r="AB55" s="42"/>
      <c r="AC55" s="42"/>
      <c r="AD55" s="42"/>
      <c r="AE55" s="42"/>
      <c r="AF55" s="42"/>
      <c r="AG55" s="42"/>
      <c r="AH55" s="42"/>
      <c r="AI55" s="42"/>
      <c r="AJ55" s="42"/>
      <c r="AK55" s="42"/>
      <c r="AL55" s="42"/>
      <c r="AM55" s="42"/>
      <c r="AN55" s="43"/>
      <c r="AO55" s="41" t="s">
        <v>249</v>
      </c>
      <c r="AP55" s="42"/>
      <c r="AQ55" s="42"/>
      <c r="AR55" s="42"/>
      <c r="AS55" s="42"/>
      <c r="AT55" s="42"/>
      <c r="AU55" s="42"/>
      <c r="AV55" s="42"/>
      <c r="AW55" s="42"/>
      <c r="AX55" s="42"/>
      <c r="AY55" s="42"/>
      <c r="AZ55" s="42"/>
      <c r="BA55" s="42"/>
      <c r="BB55" s="43"/>
    </row>
    <row r="56" spans="4:54" x14ac:dyDescent="0.15">
      <c r="E56" s="38"/>
      <c r="F56" s="39"/>
      <c r="G56" s="39"/>
      <c r="H56" s="39"/>
      <c r="I56" s="39"/>
      <c r="J56" s="39"/>
      <c r="K56" s="39"/>
      <c r="L56" s="40"/>
      <c r="M56" s="41" t="s">
        <v>56</v>
      </c>
      <c r="N56" s="42"/>
      <c r="O56" s="42"/>
      <c r="P56" s="42"/>
      <c r="Q56" s="42"/>
      <c r="R56" s="42"/>
      <c r="S56" s="43"/>
      <c r="T56" s="164" t="s">
        <v>45</v>
      </c>
      <c r="U56" s="165"/>
      <c r="V56" s="165"/>
      <c r="W56" s="165"/>
      <c r="X56" s="165"/>
      <c r="Y56" s="165"/>
      <c r="Z56" s="166"/>
      <c r="AA56" s="41" t="s">
        <v>56</v>
      </c>
      <c r="AB56" s="42"/>
      <c r="AC56" s="42"/>
      <c r="AD56" s="42"/>
      <c r="AE56" s="42"/>
      <c r="AF56" s="42"/>
      <c r="AG56" s="43"/>
      <c r="AH56" s="164" t="s">
        <v>45</v>
      </c>
      <c r="AI56" s="165"/>
      <c r="AJ56" s="165"/>
      <c r="AK56" s="165"/>
      <c r="AL56" s="165"/>
      <c r="AM56" s="165"/>
      <c r="AN56" s="166"/>
      <c r="AO56" s="51" t="s">
        <v>56</v>
      </c>
      <c r="AP56" s="51"/>
      <c r="AQ56" s="51"/>
      <c r="AR56" s="51"/>
      <c r="AS56" s="51"/>
      <c r="AT56" s="51"/>
      <c r="AU56" s="51"/>
      <c r="AV56" s="164" t="s">
        <v>45</v>
      </c>
      <c r="AW56" s="165"/>
      <c r="AX56" s="165"/>
      <c r="AY56" s="165"/>
      <c r="AZ56" s="165"/>
      <c r="BA56" s="165"/>
      <c r="BB56" s="166"/>
    </row>
    <row r="57" spans="4:54" x14ac:dyDescent="0.15">
      <c r="E57" s="51" t="s">
        <v>68</v>
      </c>
      <c r="F57" s="51"/>
      <c r="G57" s="51"/>
      <c r="H57" s="51"/>
      <c r="I57" s="51"/>
      <c r="J57" s="51"/>
      <c r="K57" s="51"/>
      <c r="L57" s="51"/>
      <c r="M57" s="41">
        <v>4</v>
      </c>
      <c r="N57" s="42"/>
      <c r="O57" s="42"/>
      <c r="P57" s="42"/>
      <c r="Q57" s="42"/>
      <c r="R57" s="42"/>
      <c r="S57" s="43"/>
      <c r="T57" s="41">
        <v>31</v>
      </c>
      <c r="U57" s="42"/>
      <c r="V57" s="42"/>
      <c r="W57" s="42"/>
      <c r="X57" s="42"/>
      <c r="Y57" s="42"/>
      <c r="Z57" s="43"/>
      <c r="AA57" s="41">
        <v>6</v>
      </c>
      <c r="AB57" s="42"/>
      <c r="AC57" s="42"/>
      <c r="AD57" s="42"/>
      <c r="AE57" s="42"/>
      <c r="AF57" s="42"/>
      <c r="AG57" s="43"/>
      <c r="AH57" s="41">
        <v>118</v>
      </c>
      <c r="AI57" s="42"/>
      <c r="AJ57" s="42"/>
      <c r="AK57" s="42"/>
      <c r="AL57" s="42"/>
      <c r="AM57" s="42"/>
      <c r="AN57" s="43"/>
      <c r="AO57" s="51">
        <v>12</v>
      </c>
      <c r="AP57" s="51"/>
      <c r="AQ57" s="51"/>
      <c r="AR57" s="51"/>
      <c r="AS57" s="51"/>
      <c r="AT57" s="51"/>
      <c r="AU57" s="51"/>
      <c r="AV57" s="51">
        <v>147</v>
      </c>
      <c r="AW57" s="51"/>
      <c r="AX57" s="51"/>
      <c r="AY57" s="51"/>
      <c r="AZ57" s="51"/>
      <c r="BA57" s="51"/>
      <c r="BB57" s="51"/>
    </row>
    <row r="58" spans="4:54" x14ac:dyDescent="0.15">
      <c r="E58" s="51" t="s">
        <v>129</v>
      </c>
      <c r="F58" s="51"/>
      <c r="G58" s="51"/>
      <c r="H58" s="51"/>
      <c r="I58" s="51"/>
      <c r="J58" s="51"/>
      <c r="K58" s="51"/>
      <c r="L58" s="51"/>
      <c r="M58" s="41">
        <v>4</v>
      </c>
      <c r="N58" s="42"/>
      <c r="O58" s="42"/>
      <c r="P58" s="42"/>
      <c r="Q58" s="42"/>
      <c r="R58" s="42"/>
      <c r="S58" s="43"/>
      <c r="T58" s="41">
        <v>24</v>
      </c>
      <c r="U58" s="42"/>
      <c r="V58" s="42"/>
      <c r="W58" s="42"/>
      <c r="X58" s="42"/>
      <c r="Y58" s="42"/>
      <c r="Z58" s="43"/>
      <c r="AA58" s="41">
        <v>1</v>
      </c>
      <c r="AB58" s="42"/>
      <c r="AC58" s="42"/>
      <c r="AD58" s="42"/>
      <c r="AE58" s="42"/>
      <c r="AF58" s="42"/>
      <c r="AG58" s="43"/>
      <c r="AH58" s="41">
        <v>35</v>
      </c>
      <c r="AI58" s="42"/>
      <c r="AJ58" s="42"/>
      <c r="AK58" s="42"/>
      <c r="AL58" s="42"/>
      <c r="AM58" s="42"/>
      <c r="AN58" s="43"/>
      <c r="AO58" s="51">
        <v>4</v>
      </c>
      <c r="AP58" s="51"/>
      <c r="AQ58" s="51"/>
      <c r="AR58" s="51"/>
      <c r="AS58" s="51"/>
      <c r="AT58" s="51"/>
      <c r="AU58" s="51"/>
      <c r="AV58" s="51">
        <v>106</v>
      </c>
      <c r="AW58" s="51"/>
      <c r="AX58" s="51"/>
      <c r="AY58" s="51"/>
      <c r="AZ58" s="51"/>
      <c r="BA58" s="51"/>
      <c r="BB58" s="51"/>
    </row>
    <row r="59" spans="4:54" x14ac:dyDescent="0.15">
      <c r="E59" s="36"/>
      <c r="F59" s="36"/>
      <c r="G59" s="138" t="s">
        <v>69</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row>
    <row r="60" spans="4:54" s="2" customFormat="1" ht="13.5" customHeight="1" x14ac:dyDescent="0.15">
      <c r="D60" s="5"/>
      <c r="E60" s="134" t="s">
        <v>155</v>
      </c>
      <c r="F60" s="134"/>
      <c r="G60" s="134"/>
      <c r="H60" s="50" t="s">
        <v>138</v>
      </c>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row>
    <row r="61" spans="4:54" s="2" customFormat="1" ht="13.5" customHeight="1" x14ac:dyDescent="0.15">
      <c r="D61" s="6"/>
      <c r="E61" s="135" t="s">
        <v>147</v>
      </c>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row>
    <row r="62" spans="4:54" s="2" customFormat="1" ht="13.5" customHeight="1" x14ac:dyDescent="0.15">
      <c r="D62" s="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row>
    <row r="63" spans="4:54" s="2" customFormat="1" ht="13.5" customHeight="1" x14ac:dyDescent="0.15">
      <c r="D63" s="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row>
    <row r="64" spans="4:54" s="2" customFormat="1" ht="13.5" customHeight="1" x14ac:dyDescent="0.15">
      <c r="D64" s="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row>
    <row r="65" spans="4:54" x14ac:dyDescent="0.15">
      <c r="E65" s="10"/>
      <c r="F65" s="10"/>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4:54" x14ac:dyDescent="0.15">
      <c r="D66" s="8"/>
      <c r="E66" s="145" t="s">
        <v>156</v>
      </c>
      <c r="F66" s="145"/>
      <c r="G66" s="145"/>
      <c r="H66" s="145"/>
      <c r="I66" s="126" t="s">
        <v>139</v>
      </c>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row>
    <row r="67" spans="4:54" x14ac:dyDescent="0.15">
      <c r="D67" s="9"/>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row>
    <row r="68" spans="4:54" x14ac:dyDescent="0.15">
      <c r="E68" s="51" t="s">
        <v>12</v>
      </c>
      <c r="F68" s="51"/>
      <c r="G68" s="51"/>
      <c r="H68" s="51"/>
      <c r="I68" s="51"/>
      <c r="J68" s="51"/>
      <c r="K68" s="51"/>
      <c r="L68" s="51"/>
      <c r="M68" s="51"/>
      <c r="N68" s="51"/>
      <c r="O68" s="51"/>
      <c r="P68" s="41">
        <v>29</v>
      </c>
      <c r="Q68" s="42"/>
      <c r="R68" s="42"/>
      <c r="S68" s="42"/>
      <c r="T68" s="42"/>
      <c r="U68" s="42"/>
      <c r="V68" s="42"/>
      <c r="W68" s="42"/>
      <c r="X68" s="42"/>
      <c r="Y68" s="42"/>
      <c r="Z68" s="42"/>
      <c r="AA68" s="42"/>
      <c r="AB68" s="43"/>
      <c r="AC68" s="41">
        <v>30</v>
      </c>
      <c r="AD68" s="42"/>
      <c r="AE68" s="42"/>
      <c r="AF68" s="42"/>
      <c r="AG68" s="42"/>
      <c r="AH68" s="42"/>
      <c r="AI68" s="42"/>
      <c r="AJ68" s="42"/>
      <c r="AK68" s="42"/>
      <c r="AL68" s="42"/>
      <c r="AM68" s="42"/>
      <c r="AN68" s="42"/>
      <c r="AO68" s="43"/>
      <c r="AP68" s="51" t="s">
        <v>249</v>
      </c>
      <c r="AQ68" s="51"/>
      <c r="AR68" s="51"/>
      <c r="AS68" s="51"/>
      <c r="AT68" s="51"/>
      <c r="AU68" s="51"/>
      <c r="AV68" s="51"/>
      <c r="AW68" s="51"/>
      <c r="AX68" s="51"/>
      <c r="AY68" s="51"/>
      <c r="AZ68" s="51"/>
      <c r="BA68" s="51"/>
      <c r="BB68" s="51"/>
    </row>
    <row r="69" spans="4:54" x14ac:dyDescent="0.15">
      <c r="E69" s="51" t="s">
        <v>56</v>
      </c>
      <c r="F69" s="51"/>
      <c r="G69" s="51"/>
      <c r="H69" s="51"/>
      <c r="I69" s="51"/>
      <c r="J69" s="51"/>
      <c r="K69" s="51"/>
      <c r="L69" s="51"/>
      <c r="M69" s="51"/>
      <c r="N69" s="51"/>
      <c r="O69" s="51"/>
      <c r="P69" s="41">
        <v>106</v>
      </c>
      <c r="Q69" s="42"/>
      <c r="R69" s="42"/>
      <c r="S69" s="42"/>
      <c r="T69" s="42"/>
      <c r="U69" s="42"/>
      <c r="V69" s="42"/>
      <c r="W69" s="42"/>
      <c r="X69" s="42"/>
      <c r="Y69" s="42"/>
      <c r="Z69" s="42"/>
      <c r="AA69" s="42"/>
      <c r="AB69" s="43"/>
      <c r="AC69" s="41">
        <v>112</v>
      </c>
      <c r="AD69" s="42"/>
      <c r="AE69" s="42"/>
      <c r="AF69" s="42"/>
      <c r="AG69" s="42"/>
      <c r="AH69" s="42"/>
      <c r="AI69" s="42"/>
      <c r="AJ69" s="42"/>
      <c r="AK69" s="42"/>
      <c r="AL69" s="42"/>
      <c r="AM69" s="42"/>
      <c r="AN69" s="42"/>
      <c r="AO69" s="43"/>
      <c r="AP69" s="51">
        <v>103</v>
      </c>
      <c r="AQ69" s="51"/>
      <c r="AR69" s="51"/>
      <c r="AS69" s="51"/>
      <c r="AT69" s="51"/>
      <c r="AU69" s="51"/>
      <c r="AV69" s="51"/>
      <c r="AW69" s="51"/>
      <c r="AX69" s="51"/>
      <c r="AY69" s="51"/>
      <c r="AZ69" s="51"/>
      <c r="BA69" s="51"/>
      <c r="BB69" s="51"/>
    </row>
    <row r="70" spans="4:54" x14ac:dyDescent="0.15">
      <c r="E70" s="51" t="s">
        <v>45</v>
      </c>
      <c r="F70" s="51"/>
      <c r="G70" s="51"/>
      <c r="H70" s="51"/>
      <c r="I70" s="51"/>
      <c r="J70" s="51"/>
      <c r="K70" s="51"/>
      <c r="L70" s="51"/>
      <c r="M70" s="51"/>
      <c r="N70" s="51"/>
      <c r="O70" s="51"/>
      <c r="P70" s="51">
        <v>24</v>
      </c>
      <c r="Q70" s="51"/>
      <c r="R70" s="51"/>
      <c r="S70" s="51"/>
      <c r="T70" s="51"/>
      <c r="U70" s="51"/>
      <c r="V70" s="51"/>
      <c r="W70" s="51"/>
      <c r="X70" s="51"/>
      <c r="Y70" s="51"/>
      <c r="Z70" s="51"/>
      <c r="AA70" s="51"/>
      <c r="AB70" s="51"/>
      <c r="AC70" s="51">
        <v>34</v>
      </c>
      <c r="AD70" s="51"/>
      <c r="AE70" s="51"/>
      <c r="AF70" s="51"/>
      <c r="AG70" s="51"/>
      <c r="AH70" s="51"/>
      <c r="AI70" s="51"/>
      <c r="AJ70" s="51"/>
      <c r="AK70" s="51"/>
      <c r="AL70" s="51"/>
      <c r="AM70" s="51"/>
      <c r="AN70" s="51"/>
      <c r="AO70" s="51"/>
      <c r="AP70" s="51">
        <v>16</v>
      </c>
      <c r="AQ70" s="51"/>
      <c r="AR70" s="51"/>
      <c r="AS70" s="51"/>
      <c r="AT70" s="51"/>
      <c r="AU70" s="51"/>
      <c r="AV70" s="51"/>
      <c r="AW70" s="51"/>
      <c r="AX70" s="51"/>
      <c r="AY70" s="51"/>
      <c r="AZ70" s="51"/>
      <c r="BA70" s="51"/>
      <c r="BB70" s="51"/>
    </row>
    <row r="71" spans="4:54" x14ac:dyDescent="0.15">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row>
    <row r="72" spans="4:54" x14ac:dyDescent="0.15">
      <c r="D72" s="8"/>
      <c r="E72" s="145" t="s">
        <v>157</v>
      </c>
      <c r="F72" s="145"/>
      <c r="G72" s="145"/>
      <c r="H72" s="145"/>
      <c r="I72" s="126" t="s">
        <v>149</v>
      </c>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row>
    <row r="73" spans="4:54" x14ac:dyDescent="0.15">
      <c r="E73" s="51" t="s">
        <v>12</v>
      </c>
      <c r="F73" s="51"/>
      <c r="G73" s="51"/>
      <c r="H73" s="51"/>
      <c r="I73" s="51"/>
      <c r="J73" s="51"/>
      <c r="K73" s="51"/>
      <c r="L73" s="51"/>
      <c r="M73" s="51"/>
      <c r="N73" s="51"/>
      <c r="O73" s="51"/>
      <c r="P73" s="51">
        <v>29</v>
      </c>
      <c r="Q73" s="51"/>
      <c r="R73" s="51"/>
      <c r="S73" s="51"/>
      <c r="T73" s="51"/>
      <c r="U73" s="51"/>
      <c r="V73" s="51"/>
      <c r="W73" s="51"/>
      <c r="X73" s="51"/>
      <c r="Y73" s="51"/>
      <c r="Z73" s="51"/>
      <c r="AA73" s="51"/>
      <c r="AB73" s="51"/>
      <c r="AC73" s="51">
        <v>30</v>
      </c>
      <c r="AD73" s="51"/>
      <c r="AE73" s="51"/>
      <c r="AF73" s="51"/>
      <c r="AG73" s="51"/>
      <c r="AH73" s="51"/>
      <c r="AI73" s="51"/>
      <c r="AJ73" s="51"/>
      <c r="AK73" s="51"/>
      <c r="AL73" s="51"/>
      <c r="AM73" s="51"/>
      <c r="AN73" s="51"/>
      <c r="AO73" s="51"/>
      <c r="AP73" s="51" t="s">
        <v>249</v>
      </c>
      <c r="AQ73" s="51"/>
      <c r="AR73" s="51"/>
      <c r="AS73" s="51"/>
      <c r="AT73" s="51"/>
      <c r="AU73" s="51"/>
      <c r="AV73" s="51"/>
      <c r="AW73" s="51"/>
      <c r="AX73" s="51"/>
      <c r="AY73" s="51"/>
      <c r="AZ73" s="51"/>
      <c r="BA73" s="51"/>
      <c r="BB73" s="51"/>
    </row>
    <row r="74" spans="4:54" x14ac:dyDescent="0.15">
      <c r="E74" s="51" t="s">
        <v>56</v>
      </c>
      <c r="F74" s="51"/>
      <c r="G74" s="51"/>
      <c r="H74" s="51"/>
      <c r="I74" s="51"/>
      <c r="J74" s="51"/>
      <c r="K74" s="51"/>
      <c r="L74" s="51"/>
      <c r="M74" s="51"/>
      <c r="N74" s="51"/>
      <c r="O74" s="51"/>
      <c r="P74" s="51">
        <v>0</v>
      </c>
      <c r="Q74" s="51"/>
      <c r="R74" s="51"/>
      <c r="S74" s="51"/>
      <c r="T74" s="51"/>
      <c r="U74" s="51"/>
      <c r="V74" s="51"/>
      <c r="W74" s="51"/>
      <c r="X74" s="51"/>
      <c r="Y74" s="51"/>
      <c r="Z74" s="51"/>
      <c r="AA74" s="51"/>
      <c r="AB74" s="51"/>
      <c r="AC74" s="51">
        <v>0</v>
      </c>
      <c r="AD74" s="51"/>
      <c r="AE74" s="51"/>
      <c r="AF74" s="51"/>
      <c r="AG74" s="51"/>
      <c r="AH74" s="51"/>
      <c r="AI74" s="51"/>
      <c r="AJ74" s="51"/>
      <c r="AK74" s="51"/>
      <c r="AL74" s="51"/>
      <c r="AM74" s="51"/>
      <c r="AN74" s="51"/>
      <c r="AO74" s="51"/>
      <c r="AP74" s="51">
        <v>0</v>
      </c>
      <c r="AQ74" s="51"/>
      <c r="AR74" s="51"/>
      <c r="AS74" s="51"/>
      <c r="AT74" s="51"/>
      <c r="AU74" s="51"/>
      <c r="AV74" s="51"/>
      <c r="AW74" s="51"/>
      <c r="AX74" s="51"/>
      <c r="AY74" s="51"/>
      <c r="AZ74" s="51"/>
      <c r="BA74" s="51"/>
      <c r="BB74" s="51"/>
    </row>
    <row r="75" spans="4:54" x14ac:dyDescent="0.15">
      <c r="E75" s="51" t="s">
        <v>45</v>
      </c>
      <c r="F75" s="51"/>
      <c r="G75" s="51"/>
      <c r="H75" s="51"/>
      <c r="I75" s="51"/>
      <c r="J75" s="51"/>
      <c r="K75" s="51"/>
      <c r="L75" s="51"/>
      <c r="M75" s="51"/>
      <c r="N75" s="51"/>
      <c r="O75" s="51"/>
      <c r="P75" s="51">
        <v>0</v>
      </c>
      <c r="Q75" s="51"/>
      <c r="R75" s="51"/>
      <c r="S75" s="51"/>
      <c r="T75" s="51"/>
      <c r="U75" s="51"/>
      <c r="V75" s="51"/>
      <c r="W75" s="51"/>
      <c r="X75" s="51"/>
      <c r="Y75" s="51"/>
      <c r="Z75" s="51"/>
      <c r="AA75" s="51"/>
      <c r="AB75" s="51"/>
      <c r="AC75" s="51">
        <v>0</v>
      </c>
      <c r="AD75" s="51"/>
      <c r="AE75" s="51"/>
      <c r="AF75" s="51"/>
      <c r="AG75" s="51"/>
      <c r="AH75" s="51"/>
      <c r="AI75" s="51"/>
      <c r="AJ75" s="51"/>
      <c r="AK75" s="51"/>
      <c r="AL75" s="51"/>
      <c r="AM75" s="51"/>
      <c r="AN75" s="51"/>
      <c r="AO75" s="51"/>
      <c r="AP75" s="51">
        <v>0</v>
      </c>
      <c r="AQ75" s="51"/>
      <c r="AR75" s="51"/>
      <c r="AS75" s="51"/>
      <c r="AT75" s="51"/>
      <c r="AU75" s="51"/>
      <c r="AV75" s="51"/>
      <c r="AW75" s="51"/>
      <c r="AX75" s="51"/>
      <c r="AY75" s="51"/>
      <c r="AZ75" s="51"/>
      <c r="BA75" s="51"/>
      <c r="BB75" s="51"/>
    </row>
    <row r="77" spans="4:54" s="2" customFormat="1" ht="13.5" customHeight="1" x14ac:dyDescent="0.15">
      <c r="D77" s="5"/>
      <c r="E77" s="49" t="s">
        <v>158</v>
      </c>
      <c r="F77" s="49"/>
      <c r="G77" s="49"/>
      <c r="H77" s="50" t="s">
        <v>140</v>
      </c>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row>
    <row r="78" spans="4:54" x14ac:dyDescent="0.15">
      <c r="F78" s="33" t="s">
        <v>142</v>
      </c>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row>
    <row r="79" spans="4:54" x14ac:dyDescent="0.15">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row>
    <row r="80" spans="4:54" x14ac:dyDescent="0.15">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row>
    <row r="82" spans="4:54" x14ac:dyDescent="0.15">
      <c r="E82" s="137" t="s">
        <v>145</v>
      </c>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row>
    <row r="83" spans="4:54" x14ac:dyDescent="0.15">
      <c r="E83" s="51" t="s">
        <v>12</v>
      </c>
      <c r="F83" s="51"/>
      <c r="G83" s="51"/>
      <c r="H83" s="51"/>
      <c r="I83" s="51"/>
      <c r="J83" s="51"/>
      <c r="K83" s="51"/>
      <c r="L83" s="51"/>
      <c r="M83" s="51"/>
      <c r="N83" s="51"/>
      <c r="O83" s="51"/>
      <c r="P83" s="51">
        <v>29</v>
      </c>
      <c r="Q83" s="51"/>
      <c r="R83" s="51"/>
      <c r="S83" s="51"/>
      <c r="T83" s="51"/>
      <c r="U83" s="51"/>
      <c r="V83" s="51"/>
      <c r="W83" s="51"/>
      <c r="X83" s="51"/>
      <c r="Y83" s="51"/>
      <c r="Z83" s="51"/>
      <c r="AA83" s="51"/>
      <c r="AB83" s="51"/>
      <c r="AC83" s="51">
        <v>30</v>
      </c>
      <c r="AD83" s="51"/>
      <c r="AE83" s="51"/>
      <c r="AF83" s="51"/>
      <c r="AG83" s="51"/>
      <c r="AH83" s="51"/>
      <c r="AI83" s="51"/>
      <c r="AJ83" s="51"/>
      <c r="AK83" s="51"/>
      <c r="AL83" s="51"/>
      <c r="AM83" s="51"/>
      <c r="AN83" s="51"/>
      <c r="AO83" s="51"/>
      <c r="AP83" s="51" t="s">
        <v>249</v>
      </c>
      <c r="AQ83" s="51"/>
      <c r="AR83" s="51"/>
      <c r="AS83" s="51"/>
      <c r="AT83" s="51"/>
      <c r="AU83" s="51"/>
      <c r="AV83" s="51"/>
      <c r="AW83" s="51"/>
      <c r="AX83" s="51"/>
      <c r="AY83" s="51"/>
      <c r="AZ83" s="51"/>
      <c r="BA83" s="51"/>
      <c r="BB83" s="51"/>
    </row>
    <row r="84" spans="4:54" x14ac:dyDescent="0.15">
      <c r="E84" s="51" t="s">
        <v>56</v>
      </c>
      <c r="F84" s="51"/>
      <c r="G84" s="51"/>
      <c r="H84" s="51"/>
      <c r="I84" s="51"/>
      <c r="J84" s="51"/>
      <c r="K84" s="51"/>
      <c r="L84" s="51"/>
      <c r="M84" s="51"/>
      <c r="N84" s="51"/>
      <c r="O84" s="51"/>
      <c r="P84" s="51">
        <v>50</v>
      </c>
      <c r="Q84" s="51"/>
      <c r="R84" s="51"/>
      <c r="S84" s="51"/>
      <c r="T84" s="51"/>
      <c r="U84" s="51"/>
      <c r="V84" s="51"/>
      <c r="W84" s="51"/>
      <c r="X84" s="51"/>
      <c r="Y84" s="51"/>
      <c r="Z84" s="51"/>
      <c r="AA84" s="51"/>
      <c r="AB84" s="51"/>
      <c r="AC84" s="51">
        <v>55</v>
      </c>
      <c r="AD84" s="51"/>
      <c r="AE84" s="51"/>
      <c r="AF84" s="51"/>
      <c r="AG84" s="51"/>
      <c r="AH84" s="51"/>
      <c r="AI84" s="51"/>
      <c r="AJ84" s="51"/>
      <c r="AK84" s="51"/>
      <c r="AL84" s="51"/>
      <c r="AM84" s="51"/>
      <c r="AN84" s="51"/>
      <c r="AO84" s="51"/>
      <c r="AP84" s="51">
        <v>37</v>
      </c>
      <c r="AQ84" s="51"/>
      <c r="AR84" s="51"/>
      <c r="AS84" s="51"/>
      <c r="AT84" s="51"/>
      <c r="AU84" s="51"/>
      <c r="AV84" s="51"/>
      <c r="AW84" s="51"/>
      <c r="AX84" s="51"/>
      <c r="AY84" s="51"/>
      <c r="AZ84" s="51"/>
      <c r="BA84" s="51"/>
      <c r="BB84" s="51"/>
    </row>
    <row r="85" spans="4:54" x14ac:dyDescent="0.15">
      <c r="E85" s="51" t="s">
        <v>45</v>
      </c>
      <c r="F85" s="51"/>
      <c r="G85" s="51"/>
      <c r="H85" s="51"/>
      <c r="I85" s="51"/>
      <c r="J85" s="51"/>
      <c r="K85" s="51"/>
      <c r="L85" s="51"/>
      <c r="M85" s="51"/>
      <c r="N85" s="51"/>
      <c r="O85" s="51"/>
      <c r="P85" s="51">
        <v>54</v>
      </c>
      <c r="Q85" s="51"/>
      <c r="R85" s="51"/>
      <c r="S85" s="51"/>
      <c r="T85" s="51"/>
      <c r="U85" s="51"/>
      <c r="V85" s="51"/>
      <c r="W85" s="51"/>
      <c r="X85" s="51"/>
      <c r="Y85" s="51"/>
      <c r="Z85" s="51"/>
      <c r="AA85" s="51"/>
      <c r="AB85" s="51"/>
      <c r="AC85" s="51">
        <v>127</v>
      </c>
      <c r="AD85" s="51"/>
      <c r="AE85" s="51"/>
      <c r="AF85" s="51"/>
      <c r="AG85" s="51"/>
      <c r="AH85" s="51"/>
      <c r="AI85" s="51"/>
      <c r="AJ85" s="51"/>
      <c r="AK85" s="51"/>
      <c r="AL85" s="51"/>
      <c r="AM85" s="51"/>
      <c r="AN85" s="51"/>
      <c r="AO85" s="51"/>
      <c r="AP85" s="51">
        <v>202</v>
      </c>
      <c r="AQ85" s="51"/>
      <c r="AR85" s="51"/>
      <c r="AS85" s="51"/>
      <c r="AT85" s="51"/>
      <c r="AU85" s="51"/>
      <c r="AV85" s="51"/>
      <c r="AW85" s="51"/>
      <c r="AX85" s="51"/>
      <c r="AY85" s="51"/>
      <c r="AZ85" s="51"/>
      <c r="BA85" s="51"/>
      <c r="BB85" s="51"/>
    </row>
    <row r="86" spans="4:54" x14ac:dyDescent="0.15">
      <c r="E86" s="36"/>
      <c r="F86" s="36"/>
      <c r="G86" s="138" t="s">
        <v>57</v>
      </c>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row>
    <row r="88" spans="4:54" s="2" customFormat="1" ht="13.5" customHeight="1" x14ac:dyDescent="0.15">
      <c r="D88" s="5"/>
      <c r="E88" s="49" t="s">
        <v>159</v>
      </c>
      <c r="F88" s="49"/>
      <c r="G88" s="49"/>
      <c r="H88" s="50" t="s">
        <v>143</v>
      </c>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row>
    <row r="89" spans="4:54" x14ac:dyDescent="0.15">
      <c r="F89" s="101" t="s">
        <v>144</v>
      </c>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row>
    <row r="90" spans="4:54" x14ac:dyDescent="0.15">
      <c r="F90" s="101"/>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row>
    <row r="91" spans="4:54" x14ac:dyDescent="0.15">
      <c r="F91" s="101"/>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row>
    <row r="92" spans="4:54" x14ac:dyDescent="0.15">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row>
    <row r="93" spans="4:54" x14ac:dyDescent="0.15">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row>
    <row r="94" spans="4:54" x14ac:dyDescent="0.15">
      <c r="E94" s="137" t="s">
        <v>146</v>
      </c>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row>
    <row r="95" spans="4:54" x14ac:dyDescent="0.15">
      <c r="E95" s="35" t="s">
        <v>60</v>
      </c>
      <c r="F95" s="36"/>
      <c r="G95" s="36"/>
      <c r="H95" s="36"/>
      <c r="I95" s="36"/>
      <c r="J95" s="36"/>
      <c r="K95" s="36"/>
      <c r="L95" s="36"/>
      <c r="M95" s="36"/>
      <c r="N95" s="36"/>
      <c r="O95" s="36"/>
      <c r="P95" s="36"/>
      <c r="Q95" s="36"/>
      <c r="R95" s="36"/>
      <c r="S95" s="36"/>
      <c r="T95" s="36"/>
      <c r="U95" s="36"/>
      <c r="V95" s="36"/>
      <c r="W95" s="36"/>
      <c r="X95" s="37"/>
      <c r="Y95" s="41">
        <v>29</v>
      </c>
      <c r="Z95" s="42"/>
      <c r="AA95" s="42"/>
      <c r="AB95" s="42"/>
      <c r="AC95" s="42"/>
      <c r="AD95" s="42"/>
      <c r="AE95" s="42"/>
      <c r="AF95" s="42"/>
      <c r="AG95" s="42"/>
      <c r="AH95" s="43"/>
      <c r="AI95" s="41">
        <v>30</v>
      </c>
      <c r="AJ95" s="42"/>
      <c r="AK95" s="42"/>
      <c r="AL95" s="42"/>
      <c r="AM95" s="42"/>
      <c r="AN95" s="42"/>
      <c r="AO95" s="42"/>
      <c r="AP95" s="42"/>
      <c r="AQ95" s="42"/>
      <c r="AR95" s="43"/>
      <c r="AS95" s="41" t="s">
        <v>249</v>
      </c>
      <c r="AT95" s="42"/>
      <c r="AU95" s="42"/>
      <c r="AV95" s="42"/>
      <c r="AW95" s="42"/>
      <c r="AX95" s="42"/>
      <c r="AY95" s="42"/>
      <c r="AZ95" s="42"/>
      <c r="BA95" s="42"/>
      <c r="BB95" s="43"/>
    </row>
    <row r="96" spans="4:54" ht="13.5" customHeight="1" x14ac:dyDescent="0.15">
      <c r="E96" s="44"/>
      <c r="F96" s="45"/>
      <c r="G96" s="45"/>
      <c r="H96" s="45"/>
      <c r="I96" s="45"/>
      <c r="J96" s="45"/>
      <c r="K96" s="45"/>
      <c r="L96" s="45"/>
      <c r="M96" s="45"/>
      <c r="N96" s="45"/>
      <c r="O96" s="45"/>
      <c r="P96" s="45"/>
      <c r="Q96" s="45"/>
      <c r="R96" s="45"/>
      <c r="S96" s="45"/>
      <c r="T96" s="45"/>
      <c r="U96" s="45"/>
      <c r="V96" s="45"/>
      <c r="W96" s="45"/>
      <c r="X96" s="46"/>
      <c r="Y96" s="69" t="s">
        <v>58</v>
      </c>
      <c r="Z96" s="36"/>
      <c r="AA96" s="36"/>
      <c r="AB96" s="36"/>
      <c r="AC96" s="37"/>
      <c r="AD96" s="69" t="s">
        <v>59</v>
      </c>
      <c r="AE96" s="36"/>
      <c r="AF96" s="36"/>
      <c r="AG96" s="36"/>
      <c r="AH96" s="37"/>
      <c r="AI96" s="69" t="s">
        <v>58</v>
      </c>
      <c r="AJ96" s="36"/>
      <c r="AK96" s="36"/>
      <c r="AL96" s="36"/>
      <c r="AM96" s="37"/>
      <c r="AN96" s="69" t="s">
        <v>59</v>
      </c>
      <c r="AO96" s="36"/>
      <c r="AP96" s="36"/>
      <c r="AQ96" s="36"/>
      <c r="AR96" s="37"/>
      <c r="AS96" s="69" t="s">
        <v>58</v>
      </c>
      <c r="AT96" s="36"/>
      <c r="AU96" s="36"/>
      <c r="AV96" s="36"/>
      <c r="AW96" s="37"/>
      <c r="AX96" s="69" t="s">
        <v>59</v>
      </c>
      <c r="AY96" s="36"/>
      <c r="AZ96" s="36"/>
      <c r="BA96" s="36"/>
      <c r="BB96" s="37"/>
    </row>
    <row r="97" spans="5:54" x14ac:dyDescent="0.15">
      <c r="E97" s="38"/>
      <c r="F97" s="39"/>
      <c r="G97" s="39"/>
      <c r="H97" s="39"/>
      <c r="I97" s="39"/>
      <c r="J97" s="39"/>
      <c r="K97" s="39"/>
      <c r="L97" s="39"/>
      <c r="M97" s="39"/>
      <c r="N97" s="39"/>
      <c r="O97" s="39"/>
      <c r="P97" s="39"/>
      <c r="Q97" s="39"/>
      <c r="R97" s="39"/>
      <c r="S97" s="39"/>
      <c r="T97" s="39"/>
      <c r="U97" s="39"/>
      <c r="V97" s="39"/>
      <c r="W97" s="39"/>
      <c r="X97" s="40"/>
      <c r="Y97" s="38"/>
      <c r="Z97" s="39"/>
      <c r="AA97" s="39"/>
      <c r="AB97" s="39"/>
      <c r="AC97" s="40"/>
      <c r="AD97" s="38"/>
      <c r="AE97" s="39"/>
      <c r="AF97" s="39"/>
      <c r="AG97" s="39"/>
      <c r="AH97" s="40"/>
      <c r="AI97" s="38"/>
      <c r="AJ97" s="39"/>
      <c r="AK97" s="39"/>
      <c r="AL97" s="39"/>
      <c r="AM97" s="40"/>
      <c r="AN97" s="38"/>
      <c r="AO97" s="39"/>
      <c r="AP97" s="39"/>
      <c r="AQ97" s="39"/>
      <c r="AR97" s="40"/>
      <c r="AS97" s="38"/>
      <c r="AT97" s="39"/>
      <c r="AU97" s="39"/>
      <c r="AV97" s="39"/>
      <c r="AW97" s="40"/>
      <c r="AX97" s="38"/>
      <c r="AY97" s="39"/>
      <c r="AZ97" s="39"/>
      <c r="BA97" s="39"/>
      <c r="BB97" s="40"/>
    </row>
    <row r="98" spans="5:54" x14ac:dyDescent="0.15">
      <c r="E98" s="139" t="s">
        <v>185</v>
      </c>
      <c r="F98" s="60"/>
      <c r="G98" s="60"/>
      <c r="H98" s="60"/>
      <c r="I98" s="60"/>
      <c r="J98" s="60"/>
      <c r="K98" s="60"/>
      <c r="L98" s="60"/>
      <c r="M98" s="60"/>
      <c r="N98" s="60"/>
      <c r="O98" s="60"/>
      <c r="P98" s="60"/>
      <c r="Q98" s="60"/>
      <c r="R98" s="60"/>
      <c r="S98" s="60"/>
      <c r="T98" s="60"/>
      <c r="U98" s="60"/>
      <c r="V98" s="60"/>
      <c r="W98" s="60"/>
      <c r="X98" s="140"/>
      <c r="Y98" s="41">
        <v>0</v>
      </c>
      <c r="Z98" s="42"/>
      <c r="AA98" s="42"/>
      <c r="AB98" s="42"/>
      <c r="AC98" s="43"/>
      <c r="AD98" s="41">
        <v>0</v>
      </c>
      <c r="AE98" s="42"/>
      <c r="AF98" s="42"/>
      <c r="AG98" s="42"/>
      <c r="AH98" s="43"/>
      <c r="AI98" s="41">
        <v>0</v>
      </c>
      <c r="AJ98" s="42"/>
      <c r="AK98" s="42"/>
      <c r="AL98" s="42"/>
      <c r="AM98" s="43"/>
      <c r="AN98" s="41">
        <v>0</v>
      </c>
      <c r="AO98" s="42"/>
      <c r="AP98" s="42"/>
      <c r="AQ98" s="42"/>
      <c r="AR98" s="43"/>
      <c r="AS98" s="51">
        <v>0</v>
      </c>
      <c r="AT98" s="51"/>
      <c r="AU98" s="51"/>
      <c r="AV98" s="51"/>
      <c r="AW98" s="51"/>
      <c r="AX98" s="51">
        <v>0</v>
      </c>
      <c r="AY98" s="51"/>
      <c r="AZ98" s="51"/>
      <c r="BA98" s="51"/>
      <c r="BB98" s="51"/>
    </row>
    <row r="99" spans="5:54" x14ac:dyDescent="0.15">
      <c r="E99" s="139" t="s">
        <v>61</v>
      </c>
      <c r="F99" s="60"/>
      <c r="G99" s="60"/>
      <c r="H99" s="60"/>
      <c r="I99" s="60"/>
      <c r="J99" s="60"/>
      <c r="K99" s="60"/>
      <c r="L99" s="60"/>
      <c r="M99" s="60"/>
      <c r="N99" s="60"/>
      <c r="O99" s="60"/>
      <c r="P99" s="60"/>
      <c r="Q99" s="60"/>
      <c r="R99" s="60"/>
      <c r="S99" s="60"/>
      <c r="T99" s="60"/>
      <c r="U99" s="60"/>
      <c r="V99" s="60"/>
      <c r="W99" s="60"/>
      <c r="X99" s="140"/>
      <c r="Y99" s="41">
        <v>2</v>
      </c>
      <c r="Z99" s="42"/>
      <c r="AA99" s="42"/>
      <c r="AB99" s="42"/>
      <c r="AC99" s="43"/>
      <c r="AD99" s="41">
        <v>6</v>
      </c>
      <c r="AE99" s="42"/>
      <c r="AF99" s="42"/>
      <c r="AG99" s="42"/>
      <c r="AH99" s="43"/>
      <c r="AI99" s="41">
        <v>4</v>
      </c>
      <c r="AJ99" s="42"/>
      <c r="AK99" s="42"/>
      <c r="AL99" s="42"/>
      <c r="AM99" s="43"/>
      <c r="AN99" s="41">
        <v>9</v>
      </c>
      <c r="AO99" s="42"/>
      <c r="AP99" s="42"/>
      <c r="AQ99" s="42"/>
      <c r="AR99" s="43"/>
      <c r="AS99" s="51">
        <v>4</v>
      </c>
      <c r="AT99" s="51"/>
      <c r="AU99" s="51"/>
      <c r="AV99" s="51"/>
      <c r="AW99" s="51"/>
      <c r="AX99" s="51">
        <v>29</v>
      </c>
      <c r="AY99" s="51"/>
      <c r="AZ99" s="51"/>
      <c r="BA99" s="51"/>
      <c r="BB99" s="51"/>
    </row>
    <row r="100" spans="5:54" x14ac:dyDescent="0.15">
      <c r="E100" s="139" t="s">
        <v>62</v>
      </c>
      <c r="F100" s="60"/>
      <c r="G100" s="60"/>
      <c r="H100" s="60"/>
      <c r="I100" s="60"/>
      <c r="J100" s="60"/>
      <c r="K100" s="60"/>
      <c r="L100" s="60"/>
      <c r="M100" s="60"/>
      <c r="N100" s="60"/>
      <c r="O100" s="60"/>
      <c r="P100" s="60"/>
      <c r="Q100" s="60"/>
      <c r="R100" s="60"/>
      <c r="S100" s="60"/>
      <c r="T100" s="60"/>
      <c r="U100" s="60"/>
      <c r="V100" s="60"/>
      <c r="W100" s="60"/>
      <c r="X100" s="140"/>
      <c r="Y100" s="41">
        <v>14</v>
      </c>
      <c r="Z100" s="42"/>
      <c r="AA100" s="42"/>
      <c r="AB100" s="42"/>
      <c r="AC100" s="43"/>
      <c r="AD100" s="41">
        <v>91</v>
      </c>
      <c r="AE100" s="42"/>
      <c r="AF100" s="42"/>
      <c r="AG100" s="42"/>
      <c r="AH100" s="43"/>
      <c r="AI100" s="41">
        <v>14</v>
      </c>
      <c r="AJ100" s="42"/>
      <c r="AK100" s="42"/>
      <c r="AL100" s="42"/>
      <c r="AM100" s="43"/>
      <c r="AN100" s="41">
        <v>93</v>
      </c>
      <c r="AO100" s="42"/>
      <c r="AP100" s="42"/>
      <c r="AQ100" s="42"/>
      <c r="AR100" s="43"/>
      <c r="AS100" s="51">
        <v>19</v>
      </c>
      <c r="AT100" s="51"/>
      <c r="AU100" s="51"/>
      <c r="AV100" s="51"/>
      <c r="AW100" s="51"/>
      <c r="AX100" s="51">
        <v>171</v>
      </c>
      <c r="AY100" s="51"/>
      <c r="AZ100" s="51"/>
      <c r="BA100" s="51"/>
      <c r="BB100" s="51"/>
    </row>
    <row r="101" spans="5:54" x14ac:dyDescent="0.15">
      <c r="E101" s="139" t="s">
        <v>63</v>
      </c>
      <c r="F101" s="60"/>
      <c r="G101" s="60"/>
      <c r="H101" s="60"/>
      <c r="I101" s="60"/>
      <c r="J101" s="60"/>
      <c r="K101" s="60"/>
      <c r="L101" s="60"/>
      <c r="M101" s="60"/>
      <c r="N101" s="60"/>
      <c r="O101" s="60"/>
      <c r="P101" s="60"/>
      <c r="Q101" s="60"/>
      <c r="R101" s="60"/>
      <c r="S101" s="60"/>
      <c r="T101" s="60"/>
      <c r="U101" s="60"/>
      <c r="V101" s="60"/>
      <c r="W101" s="60"/>
      <c r="X101" s="140"/>
      <c r="Y101" s="41">
        <v>1</v>
      </c>
      <c r="Z101" s="42"/>
      <c r="AA101" s="42"/>
      <c r="AB101" s="42"/>
      <c r="AC101" s="43"/>
      <c r="AD101" s="41">
        <v>5</v>
      </c>
      <c r="AE101" s="42"/>
      <c r="AF101" s="42"/>
      <c r="AG101" s="42"/>
      <c r="AH101" s="43"/>
      <c r="AI101" s="41">
        <v>1</v>
      </c>
      <c r="AJ101" s="42"/>
      <c r="AK101" s="42"/>
      <c r="AL101" s="42"/>
      <c r="AM101" s="43"/>
      <c r="AN101" s="41">
        <v>3</v>
      </c>
      <c r="AO101" s="42"/>
      <c r="AP101" s="42"/>
      <c r="AQ101" s="42"/>
      <c r="AR101" s="43"/>
      <c r="AS101" s="51">
        <v>3</v>
      </c>
      <c r="AT101" s="51"/>
      <c r="AU101" s="51"/>
      <c r="AV101" s="51"/>
      <c r="AW101" s="51"/>
      <c r="AX101" s="51">
        <v>12</v>
      </c>
      <c r="AY101" s="51"/>
      <c r="AZ101" s="51"/>
      <c r="BA101" s="51"/>
      <c r="BB101" s="51"/>
    </row>
    <row r="102" spans="5:54" x14ac:dyDescent="0.15">
      <c r="E102" s="139" t="s">
        <v>64</v>
      </c>
      <c r="F102" s="60"/>
      <c r="G102" s="60"/>
      <c r="H102" s="60"/>
      <c r="I102" s="60"/>
      <c r="J102" s="60"/>
      <c r="K102" s="60"/>
      <c r="L102" s="60"/>
      <c r="M102" s="60"/>
      <c r="N102" s="60"/>
      <c r="O102" s="60"/>
      <c r="P102" s="60"/>
      <c r="Q102" s="60"/>
      <c r="R102" s="60"/>
      <c r="S102" s="60"/>
      <c r="T102" s="60"/>
      <c r="U102" s="60"/>
      <c r="V102" s="60"/>
      <c r="W102" s="60"/>
      <c r="X102" s="140"/>
      <c r="Y102" s="41">
        <v>0</v>
      </c>
      <c r="Z102" s="42"/>
      <c r="AA102" s="42"/>
      <c r="AB102" s="42"/>
      <c r="AC102" s="43"/>
      <c r="AD102" s="41">
        <v>0</v>
      </c>
      <c r="AE102" s="42"/>
      <c r="AF102" s="42"/>
      <c r="AG102" s="42"/>
      <c r="AH102" s="43"/>
      <c r="AI102" s="41">
        <v>0</v>
      </c>
      <c r="AJ102" s="42"/>
      <c r="AK102" s="42"/>
      <c r="AL102" s="42"/>
      <c r="AM102" s="43"/>
      <c r="AN102" s="41">
        <v>0</v>
      </c>
      <c r="AO102" s="42"/>
      <c r="AP102" s="42"/>
      <c r="AQ102" s="42"/>
      <c r="AR102" s="43"/>
      <c r="AS102" s="51">
        <v>1</v>
      </c>
      <c r="AT102" s="51"/>
      <c r="AU102" s="51"/>
      <c r="AV102" s="51"/>
      <c r="AW102" s="51"/>
      <c r="AX102" s="51">
        <v>4</v>
      </c>
      <c r="AY102" s="51"/>
      <c r="AZ102" s="51"/>
      <c r="BA102" s="51"/>
      <c r="BB102" s="51"/>
    </row>
    <row r="103" spans="5:54" x14ac:dyDescent="0.15">
      <c r="E103" s="141" t="s">
        <v>247</v>
      </c>
      <c r="F103" s="116"/>
      <c r="G103" s="116"/>
      <c r="H103" s="116"/>
      <c r="I103" s="116"/>
      <c r="J103" s="116"/>
      <c r="K103" s="116"/>
      <c r="L103" s="116"/>
      <c r="M103" s="116"/>
      <c r="N103" s="116"/>
      <c r="O103" s="116"/>
      <c r="P103" s="116"/>
      <c r="Q103" s="116"/>
      <c r="R103" s="116"/>
      <c r="S103" s="116"/>
      <c r="T103" s="116"/>
      <c r="U103" s="116"/>
      <c r="V103" s="116"/>
      <c r="W103" s="116"/>
      <c r="X103" s="142"/>
      <c r="Y103" s="35">
        <v>0</v>
      </c>
      <c r="Z103" s="36"/>
      <c r="AA103" s="36"/>
      <c r="AB103" s="36"/>
      <c r="AC103" s="37"/>
      <c r="AD103" s="35">
        <v>0</v>
      </c>
      <c r="AE103" s="36"/>
      <c r="AF103" s="36"/>
      <c r="AG103" s="36"/>
      <c r="AH103" s="37"/>
      <c r="AI103" s="35">
        <v>0</v>
      </c>
      <c r="AJ103" s="36"/>
      <c r="AK103" s="36"/>
      <c r="AL103" s="36"/>
      <c r="AM103" s="37"/>
      <c r="AN103" s="35">
        <v>0</v>
      </c>
      <c r="AO103" s="36"/>
      <c r="AP103" s="36"/>
      <c r="AQ103" s="36"/>
      <c r="AR103" s="37"/>
      <c r="AS103" s="35">
        <v>0</v>
      </c>
      <c r="AT103" s="36"/>
      <c r="AU103" s="36"/>
      <c r="AV103" s="36"/>
      <c r="AW103" s="37"/>
      <c r="AX103" s="35">
        <v>0</v>
      </c>
      <c r="AY103" s="36"/>
      <c r="AZ103" s="36"/>
      <c r="BA103" s="36"/>
      <c r="BB103" s="37"/>
    </row>
    <row r="104" spans="5:54" x14ac:dyDescent="0.15">
      <c r="E104" s="143"/>
      <c r="F104" s="105"/>
      <c r="G104" s="105"/>
      <c r="H104" s="105"/>
      <c r="I104" s="105"/>
      <c r="J104" s="105"/>
      <c r="K104" s="105"/>
      <c r="L104" s="105"/>
      <c r="M104" s="105"/>
      <c r="N104" s="105"/>
      <c r="O104" s="105"/>
      <c r="P104" s="105"/>
      <c r="Q104" s="105"/>
      <c r="R104" s="105"/>
      <c r="S104" s="105"/>
      <c r="T104" s="105"/>
      <c r="U104" s="105"/>
      <c r="V104" s="105"/>
      <c r="W104" s="105"/>
      <c r="X104" s="144"/>
      <c r="Y104" s="38"/>
      <c r="Z104" s="39"/>
      <c r="AA104" s="39"/>
      <c r="AB104" s="39"/>
      <c r="AC104" s="40"/>
      <c r="AD104" s="38"/>
      <c r="AE104" s="39"/>
      <c r="AF104" s="39"/>
      <c r="AG104" s="39"/>
      <c r="AH104" s="40"/>
      <c r="AI104" s="38"/>
      <c r="AJ104" s="39"/>
      <c r="AK104" s="39"/>
      <c r="AL104" s="39"/>
      <c r="AM104" s="40"/>
      <c r="AN104" s="38"/>
      <c r="AO104" s="39"/>
      <c r="AP104" s="39"/>
      <c r="AQ104" s="39"/>
      <c r="AR104" s="40"/>
      <c r="AS104" s="38"/>
      <c r="AT104" s="39"/>
      <c r="AU104" s="39"/>
      <c r="AV104" s="39"/>
      <c r="AW104" s="40"/>
      <c r="AX104" s="38"/>
      <c r="AY104" s="39"/>
      <c r="AZ104" s="39"/>
      <c r="BA104" s="39"/>
      <c r="BB104" s="40"/>
    </row>
    <row r="105" spans="5:54" x14ac:dyDescent="0.15">
      <c r="E105" s="139" t="s">
        <v>65</v>
      </c>
      <c r="F105" s="60"/>
      <c r="G105" s="60"/>
      <c r="H105" s="60"/>
      <c r="I105" s="60"/>
      <c r="J105" s="60"/>
      <c r="K105" s="60"/>
      <c r="L105" s="60"/>
      <c r="M105" s="60"/>
      <c r="N105" s="60"/>
      <c r="O105" s="60"/>
      <c r="P105" s="60"/>
      <c r="Q105" s="60"/>
      <c r="R105" s="60"/>
      <c r="S105" s="60"/>
      <c r="T105" s="60"/>
      <c r="U105" s="60"/>
      <c r="V105" s="60"/>
      <c r="W105" s="60"/>
      <c r="X105" s="140"/>
      <c r="Y105" s="41">
        <v>3</v>
      </c>
      <c r="Z105" s="42"/>
      <c r="AA105" s="42"/>
      <c r="AB105" s="42"/>
      <c r="AC105" s="43"/>
      <c r="AD105" s="41">
        <v>37</v>
      </c>
      <c r="AE105" s="42"/>
      <c r="AF105" s="42"/>
      <c r="AG105" s="42"/>
      <c r="AH105" s="43"/>
      <c r="AI105" s="41">
        <v>6</v>
      </c>
      <c r="AJ105" s="42"/>
      <c r="AK105" s="42"/>
      <c r="AL105" s="42"/>
      <c r="AM105" s="43"/>
      <c r="AN105" s="41">
        <v>174</v>
      </c>
      <c r="AO105" s="42"/>
      <c r="AP105" s="42"/>
      <c r="AQ105" s="42"/>
      <c r="AR105" s="43"/>
      <c r="AS105" s="51">
        <v>5</v>
      </c>
      <c r="AT105" s="51"/>
      <c r="AU105" s="51"/>
      <c r="AV105" s="51"/>
      <c r="AW105" s="51"/>
      <c r="AX105" s="51">
        <v>150</v>
      </c>
      <c r="AY105" s="51"/>
      <c r="AZ105" s="51"/>
      <c r="BA105" s="51"/>
      <c r="BB105" s="51"/>
    </row>
    <row r="106" spans="5:54" x14ac:dyDescent="0.15">
      <c r="E106" s="41" t="s">
        <v>50</v>
      </c>
      <c r="F106" s="42"/>
      <c r="G106" s="42"/>
      <c r="H106" s="42"/>
      <c r="I106" s="42"/>
      <c r="J106" s="42"/>
      <c r="K106" s="42"/>
      <c r="L106" s="42"/>
      <c r="M106" s="42"/>
      <c r="N106" s="42"/>
      <c r="O106" s="42"/>
      <c r="P106" s="42"/>
      <c r="Q106" s="42"/>
      <c r="R106" s="42"/>
      <c r="S106" s="42"/>
      <c r="T106" s="42"/>
      <c r="U106" s="42"/>
      <c r="V106" s="42"/>
      <c r="W106" s="42"/>
      <c r="X106" s="43"/>
      <c r="Y106" s="41">
        <f>SUM(Y98:AC105)</f>
        <v>20</v>
      </c>
      <c r="Z106" s="42"/>
      <c r="AA106" s="42"/>
      <c r="AB106" s="42"/>
      <c r="AC106" s="43"/>
      <c r="AD106" s="41">
        <f t="shared" ref="AD106" si="9">SUM(AD98:AH105)</f>
        <v>139</v>
      </c>
      <c r="AE106" s="42"/>
      <c r="AF106" s="42"/>
      <c r="AG106" s="42"/>
      <c r="AH106" s="43"/>
      <c r="AI106" s="41">
        <f t="shared" ref="AI106" si="10">SUM(AI98:AM105)</f>
        <v>25</v>
      </c>
      <c r="AJ106" s="42"/>
      <c r="AK106" s="42"/>
      <c r="AL106" s="42"/>
      <c r="AM106" s="43"/>
      <c r="AN106" s="41">
        <f t="shared" ref="AN106" si="11">SUM(AN98:AR105)</f>
        <v>279</v>
      </c>
      <c r="AO106" s="42"/>
      <c r="AP106" s="42"/>
      <c r="AQ106" s="42"/>
      <c r="AR106" s="43"/>
      <c r="AS106" s="51">
        <v>32</v>
      </c>
      <c r="AT106" s="51"/>
      <c r="AU106" s="51"/>
      <c r="AV106" s="51"/>
      <c r="AW106" s="51"/>
      <c r="AX106" s="51">
        <v>366</v>
      </c>
      <c r="AY106" s="51"/>
      <c r="AZ106" s="51"/>
      <c r="BA106" s="51"/>
      <c r="BB106" s="51"/>
    </row>
    <row r="107" spans="5:54" x14ac:dyDescent="0.15">
      <c r="E107" s="36"/>
      <c r="F107" s="36"/>
      <c r="G107" s="138" t="s">
        <v>66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row>
    <row r="119" spans="4:54" s="2" customFormat="1" ht="13.5" customHeight="1" x14ac:dyDescent="0.15">
      <c r="D119" s="5"/>
      <c r="E119" s="49" t="s">
        <v>160</v>
      </c>
      <c r="F119" s="49"/>
      <c r="G119" s="49"/>
      <c r="H119" s="50" t="s">
        <v>152</v>
      </c>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row>
    <row r="120" spans="4:54" x14ac:dyDescent="0.15">
      <c r="F120" s="33" t="s">
        <v>151</v>
      </c>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36"/>
      <c r="AY120" s="136"/>
      <c r="AZ120" s="136"/>
      <c r="BA120" s="136"/>
      <c r="BB120" s="136"/>
    </row>
    <row r="121" spans="4:54" x14ac:dyDescent="0.15">
      <c r="F121" s="33"/>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row>
    <row r="122" spans="4:54" x14ac:dyDescent="0.15">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row>
    <row r="123" spans="4:54" x14ac:dyDescent="0.15">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row>
    <row r="125" spans="4:54" x14ac:dyDescent="0.15">
      <c r="D125" s="8"/>
      <c r="E125" s="145" t="s">
        <v>161</v>
      </c>
      <c r="F125" s="145"/>
      <c r="G125" s="145"/>
      <c r="H125" s="145"/>
      <c r="I125" s="168" t="s">
        <v>184</v>
      </c>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row>
    <row r="126" spans="4:54" x14ac:dyDescent="0.15">
      <c r="D126" s="8"/>
      <c r="E126" s="17"/>
      <c r="F126" s="17"/>
      <c r="G126" s="17"/>
      <c r="H126" s="17"/>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row>
    <row r="127" spans="4:54" x14ac:dyDescent="0.15">
      <c r="E127" s="51" t="s">
        <v>12</v>
      </c>
      <c r="F127" s="51"/>
      <c r="G127" s="51"/>
      <c r="H127" s="51"/>
      <c r="I127" s="51"/>
      <c r="J127" s="51"/>
      <c r="K127" s="51"/>
      <c r="L127" s="51"/>
      <c r="M127" s="51"/>
      <c r="N127" s="51"/>
      <c r="O127" s="51"/>
      <c r="P127" s="51">
        <v>29</v>
      </c>
      <c r="Q127" s="51"/>
      <c r="R127" s="51"/>
      <c r="S127" s="51"/>
      <c r="T127" s="51"/>
      <c r="U127" s="51"/>
      <c r="V127" s="51"/>
      <c r="W127" s="51"/>
      <c r="X127" s="51"/>
      <c r="Y127" s="51"/>
      <c r="Z127" s="51"/>
      <c r="AA127" s="51"/>
      <c r="AB127" s="51"/>
      <c r="AC127" s="51">
        <v>30</v>
      </c>
      <c r="AD127" s="51"/>
      <c r="AE127" s="51"/>
      <c r="AF127" s="51"/>
      <c r="AG127" s="51"/>
      <c r="AH127" s="51"/>
      <c r="AI127" s="51"/>
      <c r="AJ127" s="51"/>
      <c r="AK127" s="51"/>
      <c r="AL127" s="51"/>
      <c r="AM127" s="51"/>
      <c r="AN127" s="51"/>
      <c r="AO127" s="51"/>
      <c r="AP127" s="51" t="s">
        <v>249</v>
      </c>
      <c r="AQ127" s="51"/>
      <c r="AR127" s="51"/>
      <c r="AS127" s="51"/>
      <c r="AT127" s="51"/>
      <c r="AU127" s="51"/>
      <c r="AV127" s="51"/>
      <c r="AW127" s="51"/>
      <c r="AX127" s="51"/>
      <c r="AY127" s="51"/>
      <c r="AZ127" s="51"/>
      <c r="BA127" s="51"/>
      <c r="BB127" s="51"/>
    </row>
    <row r="128" spans="4:54" x14ac:dyDescent="0.15">
      <c r="E128" s="51" t="s">
        <v>56</v>
      </c>
      <c r="F128" s="51"/>
      <c r="G128" s="51"/>
      <c r="H128" s="51"/>
      <c r="I128" s="51"/>
      <c r="J128" s="51"/>
      <c r="K128" s="51"/>
      <c r="L128" s="51"/>
      <c r="M128" s="51"/>
      <c r="N128" s="51"/>
      <c r="O128" s="51"/>
      <c r="P128" s="51">
        <v>11</v>
      </c>
      <c r="Q128" s="51"/>
      <c r="R128" s="51"/>
      <c r="S128" s="51"/>
      <c r="T128" s="51"/>
      <c r="U128" s="51"/>
      <c r="V128" s="51"/>
      <c r="W128" s="51"/>
      <c r="X128" s="51"/>
      <c r="Y128" s="51"/>
      <c r="Z128" s="51"/>
      <c r="AA128" s="51"/>
      <c r="AB128" s="51"/>
      <c r="AC128" s="51">
        <v>7</v>
      </c>
      <c r="AD128" s="51"/>
      <c r="AE128" s="51"/>
      <c r="AF128" s="51"/>
      <c r="AG128" s="51"/>
      <c r="AH128" s="51"/>
      <c r="AI128" s="51"/>
      <c r="AJ128" s="51"/>
      <c r="AK128" s="51"/>
      <c r="AL128" s="51"/>
      <c r="AM128" s="51"/>
      <c r="AN128" s="51"/>
      <c r="AO128" s="51"/>
      <c r="AP128" s="51">
        <v>5</v>
      </c>
      <c r="AQ128" s="51"/>
      <c r="AR128" s="51"/>
      <c r="AS128" s="51"/>
      <c r="AT128" s="51"/>
      <c r="AU128" s="51"/>
      <c r="AV128" s="51"/>
      <c r="AW128" s="51"/>
      <c r="AX128" s="51"/>
      <c r="AY128" s="51"/>
      <c r="AZ128" s="51"/>
      <c r="BA128" s="51"/>
      <c r="BB128" s="51"/>
    </row>
    <row r="129" spans="2:54" x14ac:dyDescent="0.15">
      <c r="E129" s="51" t="s">
        <v>45</v>
      </c>
      <c r="F129" s="51"/>
      <c r="G129" s="51"/>
      <c r="H129" s="51"/>
      <c r="I129" s="51"/>
      <c r="J129" s="51"/>
      <c r="K129" s="51"/>
      <c r="L129" s="51"/>
      <c r="M129" s="51"/>
      <c r="N129" s="51"/>
      <c r="O129" s="51"/>
      <c r="P129" s="51">
        <v>3.83</v>
      </c>
      <c r="Q129" s="51"/>
      <c r="R129" s="51"/>
      <c r="S129" s="51"/>
      <c r="T129" s="51"/>
      <c r="U129" s="51"/>
      <c r="V129" s="51"/>
      <c r="W129" s="51"/>
      <c r="X129" s="51"/>
      <c r="Y129" s="51"/>
      <c r="Z129" s="51"/>
      <c r="AA129" s="51"/>
      <c r="AB129" s="51"/>
      <c r="AC129" s="51">
        <v>0.82</v>
      </c>
      <c r="AD129" s="51"/>
      <c r="AE129" s="51"/>
      <c r="AF129" s="51"/>
      <c r="AG129" s="51"/>
      <c r="AH129" s="51"/>
      <c r="AI129" s="51"/>
      <c r="AJ129" s="51"/>
      <c r="AK129" s="51"/>
      <c r="AL129" s="51"/>
      <c r="AM129" s="51"/>
      <c r="AN129" s="51"/>
      <c r="AO129" s="51"/>
      <c r="AP129" s="51">
        <v>0.46</v>
      </c>
      <c r="AQ129" s="51"/>
      <c r="AR129" s="51"/>
      <c r="AS129" s="51"/>
      <c r="AT129" s="51"/>
      <c r="AU129" s="51"/>
      <c r="AV129" s="51"/>
      <c r="AW129" s="51"/>
      <c r="AX129" s="51"/>
      <c r="AY129" s="51"/>
      <c r="AZ129" s="51"/>
      <c r="BA129" s="51"/>
      <c r="BB129" s="51"/>
    </row>
    <row r="130" spans="2:54" x14ac:dyDescent="0.15">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row>
    <row r="131" spans="2:54" x14ac:dyDescent="0.15">
      <c r="D131" s="8"/>
      <c r="E131" s="145" t="s">
        <v>162</v>
      </c>
      <c r="F131" s="145"/>
      <c r="G131" s="145"/>
      <c r="H131" s="145"/>
      <c r="I131" s="126" t="s">
        <v>148</v>
      </c>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6"/>
      <c r="BA131" s="136"/>
      <c r="BB131" s="136"/>
    </row>
    <row r="132" spans="2:54" x14ac:dyDescent="0.15">
      <c r="E132" s="51" t="s">
        <v>12</v>
      </c>
      <c r="F132" s="51"/>
      <c r="G132" s="51"/>
      <c r="H132" s="51"/>
      <c r="I132" s="51"/>
      <c r="J132" s="51"/>
      <c r="K132" s="51"/>
      <c r="L132" s="51"/>
      <c r="M132" s="51"/>
      <c r="N132" s="51"/>
      <c r="O132" s="51"/>
      <c r="P132" s="51">
        <v>29</v>
      </c>
      <c r="Q132" s="51"/>
      <c r="R132" s="51"/>
      <c r="S132" s="51"/>
      <c r="T132" s="51"/>
      <c r="U132" s="51"/>
      <c r="V132" s="51"/>
      <c r="W132" s="51"/>
      <c r="X132" s="51"/>
      <c r="Y132" s="51"/>
      <c r="Z132" s="51"/>
      <c r="AA132" s="51"/>
      <c r="AB132" s="51"/>
      <c r="AC132" s="51">
        <v>30</v>
      </c>
      <c r="AD132" s="51"/>
      <c r="AE132" s="51"/>
      <c r="AF132" s="51"/>
      <c r="AG132" s="51"/>
      <c r="AH132" s="51"/>
      <c r="AI132" s="51"/>
      <c r="AJ132" s="51"/>
      <c r="AK132" s="51"/>
      <c r="AL132" s="51"/>
      <c r="AM132" s="51"/>
      <c r="AN132" s="51"/>
      <c r="AO132" s="51"/>
      <c r="AP132" s="51" t="s">
        <v>249</v>
      </c>
      <c r="AQ132" s="51"/>
      <c r="AR132" s="51"/>
      <c r="AS132" s="51"/>
      <c r="AT132" s="51"/>
      <c r="AU132" s="51"/>
      <c r="AV132" s="51"/>
      <c r="AW132" s="51"/>
      <c r="AX132" s="51"/>
      <c r="AY132" s="51"/>
      <c r="AZ132" s="51"/>
      <c r="BA132" s="51"/>
      <c r="BB132" s="51"/>
    </row>
    <row r="133" spans="2:54" x14ac:dyDescent="0.15">
      <c r="E133" s="51" t="s">
        <v>56</v>
      </c>
      <c r="F133" s="51"/>
      <c r="G133" s="51"/>
      <c r="H133" s="51"/>
      <c r="I133" s="51"/>
      <c r="J133" s="51"/>
      <c r="K133" s="51"/>
      <c r="L133" s="51"/>
      <c r="M133" s="51"/>
      <c r="N133" s="51"/>
      <c r="O133" s="51"/>
      <c r="P133" s="51">
        <v>0</v>
      </c>
      <c r="Q133" s="51"/>
      <c r="R133" s="51"/>
      <c r="S133" s="51"/>
      <c r="T133" s="51"/>
      <c r="U133" s="51"/>
      <c r="V133" s="51"/>
      <c r="W133" s="51"/>
      <c r="X133" s="51"/>
      <c r="Y133" s="51"/>
      <c r="Z133" s="51"/>
      <c r="AA133" s="51"/>
      <c r="AB133" s="51"/>
      <c r="AC133" s="51">
        <v>0</v>
      </c>
      <c r="AD133" s="51"/>
      <c r="AE133" s="51"/>
      <c r="AF133" s="51"/>
      <c r="AG133" s="51"/>
      <c r="AH133" s="51"/>
      <c r="AI133" s="51"/>
      <c r="AJ133" s="51"/>
      <c r="AK133" s="51"/>
      <c r="AL133" s="51"/>
      <c r="AM133" s="51"/>
      <c r="AN133" s="51"/>
      <c r="AO133" s="51"/>
      <c r="AP133" s="51">
        <v>0</v>
      </c>
      <c r="AQ133" s="51"/>
      <c r="AR133" s="51"/>
      <c r="AS133" s="51"/>
      <c r="AT133" s="51"/>
      <c r="AU133" s="51"/>
      <c r="AV133" s="51"/>
      <c r="AW133" s="51"/>
      <c r="AX133" s="51"/>
      <c r="AY133" s="51"/>
      <c r="AZ133" s="51"/>
      <c r="BA133" s="51"/>
      <c r="BB133" s="51"/>
    </row>
    <row r="134" spans="2:54" x14ac:dyDescent="0.15">
      <c r="E134" s="51" t="s">
        <v>45</v>
      </c>
      <c r="F134" s="51"/>
      <c r="G134" s="51"/>
      <c r="H134" s="51"/>
      <c r="I134" s="51"/>
      <c r="J134" s="51"/>
      <c r="K134" s="51"/>
      <c r="L134" s="51"/>
      <c r="M134" s="51"/>
      <c r="N134" s="51"/>
      <c r="O134" s="51"/>
      <c r="P134" s="51">
        <v>0</v>
      </c>
      <c r="Q134" s="51"/>
      <c r="R134" s="51"/>
      <c r="S134" s="51"/>
      <c r="T134" s="51"/>
      <c r="U134" s="51"/>
      <c r="V134" s="51"/>
      <c r="W134" s="51"/>
      <c r="X134" s="51"/>
      <c r="Y134" s="51"/>
      <c r="Z134" s="51"/>
      <c r="AA134" s="51"/>
      <c r="AB134" s="51"/>
      <c r="AC134" s="51">
        <v>0</v>
      </c>
      <c r="AD134" s="51"/>
      <c r="AE134" s="51"/>
      <c r="AF134" s="51"/>
      <c r="AG134" s="51"/>
      <c r="AH134" s="51"/>
      <c r="AI134" s="51"/>
      <c r="AJ134" s="51"/>
      <c r="AK134" s="51"/>
      <c r="AL134" s="51"/>
      <c r="AM134" s="51"/>
      <c r="AN134" s="51"/>
      <c r="AO134" s="51"/>
      <c r="AP134" s="51">
        <v>0</v>
      </c>
      <c r="AQ134" s="51"/>
      <c r="AR134" s="51"/>
      <c r="AS134" s="51"/>
      <c r="AT134" s="51"/>
      <c r="AU134" s="51"/>
      <c r="AV134" s="51"/>
      <c r="AW134" s="51"/>
      <c r="AX134" s="51"/>
      <c r="AY134" s="51"/>
      <c r="AZ134" s="51"/>
      <c r="BA134" s="51"/>
      <c r="BB134" s="51"/>
    </row>
    <row r="137" spans="2:54" s="2" customFormat="1" x14ac:dyDescent="0.15">
      <c r="B137" s="49" t="s">
        <v>150</v>
      </c>
      <c r="C137" s="50"/>
      <c r="D137" s="146" t="s">
        <v>153</v>
      </c>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row>
    <row r="138" spans="2:54" s="2" customFormat="1" x14ac:dyDescent="0.15">
      <c r="D138" s="101" t="s">
        <v>130</v>
      </c>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row>
    <row r="139" spans="2:54" s="2" customFormat="1" x14ac:dyDescent="0.15">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row>
    <row r="140" spans="2:54" s="2" customFormat="1" x14ac:dyDescent="0.15">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row>
    <row r="141" spans="2:54" s="2" customFormat="1" x14ac:dyDescent="0.15">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row>
    <row r="142" spans="2:54" s="2" customFormat="1" x14ac:dyDescent="0.15">
      <c r="AV142" s="34" t="s">
        <v>21</v>
      </c>
      <c r="AW142" s="34"/>
      <c r="AX142" s="34"/>
      <c r="AY142" s="34"/>
      <c r="AZ142" s="34"/>
      <c r="BA142" s="34"/>
      <c r="BB142" s="34"/>
    </row>
    <row r="143" spans="2:54" s="2" customFormat="1" x14ac:dyDescent="0.15">
      <c r="E143" s="35" t="s">
        <v>12</v>
      </c>
      <c r="F143" s="36"/>
      <c r="G143" s="36"/>
      <c r="H143" s="36"/>
      <c r="I143" s="37"/>
      <c r="J143" s="35"/>
      <c r="K143" s="36"/>
      <c r="L143" s="36"/>
      <c r="M143" s="36"/>
      <c r="N143" s="36"/>
      <c r="O143" s="36"/>
      <c r="P143" s="36"/>
      <c r="Q143" s="36"/>
      <c r="R143" s="36"/>
      <c r="S143" s="37"/>
      <c r="T143" s="41" t="s">
        <v>18</v>
      </c>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3"/>
      <c r="AV143" s="35" t="s">
        <v>17</v>
      </c>
      <c r="AW143" s="36"/>
      <c r="AX143" s="36"/>
      <c r="AY143" s="36"/>
      <c r="AZ143" s="36"/>
      <c r="BA143" s="36"/>
      <c r="BB143" s="37"/>
    </row>
    <row r="144" spans="2:54" s="2" customFormat="1" x14ac:dyDescent="0.15">
      <c r="E144" s="38"/>
      <c r="F144" s="39"/>
      <c r="G144" s="39"/>
      <c r="H144" s="39"/>
      <c r="I144" s="40"/>
      <c r="J144" s="38"/>
      <c r="K144" s="39"/>
      <c r="L144" s="39"/>
      <c r="M144" s="39"/>
      <c r="N144" s="39"/>
      <c r="O144" s="39"/>
      <c r="P144" s="39"/>
      <c r="Q144" s="39"/>
      <c r="R144" s="39"/>
      <c r="S144" s="40"/>
      <c r="T144" s="51" t="s">
        <v>13</v>
      </c>
      <c r="U144" s="51"/>
      <c r="V144" s="51"/>
      <c r="W144" s="51"/>
      <c r="X144" s="51"/>
      <c r="Y144" s="51"/>
      <c r="Z144" s="51"/>
      <c r="AA144" s="51" t="s">
        <v>14</v>
      </c>
      <c r="AB144" s="51"/>
      <c r="AC144" s="51"/>
      <c r="AD144" s="51"/>
      <c r="AE144" s="51"/>
      <c r="AF144" s="51"/>
      <c r="AG144" s="51"/>
      <c r="AH144" s="51" t="s">
        <v>15</v>
      </c>
      <c r="AI144" s="51"/>
      <c r="AJ144" s="51"/>
      <c r="AK144" s="51"/>
      <c r="AL144" s="51"/>
      <c r="AM144" s="51"/>
      <c r="AN144" s="51"/>
      <c r="AO144" s="51" t="s">
        <v>16</v>
      </c>
      <c r="AP144" s="51"/>
      <c r="AQ144" s="51"/>
      <c r="AR144" s="51"/>
      <c r="AS144" s="51"/>
      <c r="AT144" s="51"/>
      <c r="AU144" s="51"/>
      <c r="AV144" s="38"/>
      <c r="AW144" s="39"/>
      <c r="AX144" s="39"/>
      <c r="AY144" s="39"/>
      <c r="AZ144" s="39"/>
      <c r="BA144" s="39"/>
      <c r="BB144" s="40"/>
    </row>
    <row r="145" spans="4:54" s="2" customFormat="1" x14ac:dyDescent="0.15">
      <c r="E145" s="35">
        <v>29</v>
      </c>
      <c r="F145" s="36"/>
      <c r="G145" s="36"/>
      <c r="H145" s="36"/>
      <c r="I145" s="37"/>
      <c r="J145" s="41" t="s">
        <v>19</v>
      </c>
      <c r="K145" s="42"/>
      <c r="L145" s="42"/>
      <c r="M145" s="42"/>
      <c r="N145" s="42"/>
      <c r="O145" s="42"/>
      <c r="P145" s="42"/>
      <c r="Q145" s="42"/>
      <c r="R145" s="42"/>
      <c r="S145" s="43"/>
      <c r="T145" s="52">
        <v>0</v>
      </c>
      <c r="U145" s="53"/>
      <c r="V145" s="53"/>
      <c r="W145" s="53"/>
      <c r="X145" s="53"/>
      <c r="Y145" s="53"/>
      <c r="Z145" s="54"/>
      <c r="AA145" s="52">
        <v>0</v>
      </c>
      <c r="AB145" s="53"/>
      <c r="AC145" s="53"/>
      <c r="AD145" s="53"/>
      <c r="AE145" s="53"/>
      <c r="AF145" s="53"/>
      <c r="AG145" s="54"/>
      <c r="AH145" s="52">
        <v>0</v>
      </c>
      <c r="AI145" s="53"/>
      <c r="AJ145" s="53"/>
      <c r="AK145" s="53"/>
      <c r="AL145" s="53"/>
      <c r="AM145" s="53"/>
      <c r="AN145" s="54"/>
      <c r="AO145" s="52">
        <v>0</v>
      </c>
      <c r="AP145" s="53"/>
      <c r="AQ145" s="53"/>
      <c r="AR145" s="53"/>
      <c r="AS145" s="53"/>
      <c r="AT145" s="53"/>
      <c r="AU145" s="54"/>
      <c r="AV145" s="52">
        <f>SUM(T145:AU145)</f>
        <v>0</v>
      </c>
      <c r="AW145" s="53"/>
      <c r="AX145" s="53"/>
      <c r="AY145" s="53"/>
      <c r="AZ145" s="53"/>
      <c r="BA145" s="53"/>
      <c r="BB145" s="54"/>
    </row>
    <row r="146" spans="4:54" s="2" customFormat="1" x14ac:dyDescent="0.15">
      <c r="E146" s="38"/>
      <c r="F146" s="39"/>
      <c r="G146" s="39"/>
      <c r="H146" s="39"/>
      <c r="I146" s="40"/>
      <c r="J146" s="41" t="s">
        <v>20</v>
      </c>
      <c r="K146" s="42"/>
      <c r="L146" s="42"/>
      <c r="M146" s="42"/>
      <c r="N146" s="42"/>
      <c r="O146" s="42"/>
      <c r="P146" s="42"/>
      <c r="Q146" s="42"/>
      <c r="R146" s="42"/>
      <c r="S146" s="43"/>
      <c r="T146" s="52">
        <v>0</v>
      </c>
      <c r="U146" s="53"/>
      <c r="V146" s="53"/>
      <c r="W146" s="53"/>
      <c r="X146" s="53"/>
      <c r="Y146" s="53"/>
      <c r="Z146" s="54"/>
      <c r="AA146" s="52">
        <v>0</v>
      </c>
      <c r="AB146" s="53"/>
      <c r="AC146" s="53"/>
      <c r="AD146" s="53"/>
      <c r="AE146" s="53"/>
      <c r="AF146" s="53"/>
      <c r="AG146" s="54"/>
      <c r="AH146" s="52">
        <v>0</v>
      </c>
      <c r="AI146" s="53"/>
      <c r="AJ146" s="53"/>
      <c r="AK146" s="53"/>
      <c r="AL146" s="53"/>
      <c r="AM146" s="53"/>
      <c r="AN146" s="54"/>
      <c r="AO146" s="52">
        <v>0</v>
      </c>
      <c r="AP146" s="53"/>
      <c r="AQ146" s="53"/>
      <c r="AR146" s="53"/>
      <c r="AS146" s="53"/>
      <c r="AT146" s="53"/>
      <c r="AU146" s="54"/>
      <c r="AV146" s="52">
        <f t="shared" ref="AV146:AV148" si="12">SUM(T146:AU146)</f>
        <v>0</v>
      </c>
      <c r="AW146" s="53"/>
      <c r="AX146" s="53"/>
      <c r="AY146" s="53"/>
      <c r="AZ146" s="53"/>
      <c r="BA146" s="53"/>
      <c r="BB146" s="54"/>
    </row>
    <row r="147" spans="4:54" s="2" customFormat="1" x14ac:dyDescent="0.15">
      <c r="E147" s="35">
        <v>30</v>
      </c>
      <c r="F147" s="36"/>
      <c r="G147" s="36"/>
      <c r="H147" s="36"/>
      <c r="I147" s="37"/>
      <c r="J147" s="41" t="s">
        <v>19</v>
      </c>
      <c r="K147" s="42"/>
      <c r="L147" s="42"/>
      <c r="M147" s="42"/>
      <c r="N147" s="42"/>
      <c r="O147" s="42"/>
      <c r="P147" s="42"/>
      <c r="Q147" s="42"/>
      <c r="R147" s="42"/>
      <c r="S147" s="43"/>
      <c r="T147" s="52">
        <v>0</v>
      </c>
      <c r="U147" s="53"/>
      <c r="V147" s="53"/>
      <c r="W147" s="53"/>
      <c r="X147" s="53"/>
      <c r="Y147" s="53"/>
      <c r="Z147" s="54"/>
      <c r="AA147" s="52">
        <v>0</v>
      </c>
      <c r="AB147" s="53"/>
      <c r="AC147" s="53"/>
      <c r="AD147" s="53"/>
      <c r="AE147" s="53"/>
      <c r="AF147" s="53"/>
      <c r="AG147" s="54"/>
      <c r="AH147" s="52">
        <v>0</v>
      </c>
      <c r="AI147" s="53"/>
      <c r="AJ147" s="53"/>
      <c r="AK147" s="53"/>
      <c r="AL147" s="53"/>
      <c r="AM147" s="53"/>
      <c r="AN147" s="54"/>
      <c r="AO147" s="52">
        <v>0</v>
      </c>
      <c r="AP147" s="53"/>
      <c r="AQ147" s="53"/>
      <c r="AR147" s="53"/>
      <c r="AS147" s="53"/>
      <c r="AT147" s="53"/>
      <c r="AU147" s="54"/>
      <c r="AV147" s="52">
        <f t="shared" si="12"/>
        <v>0</v>
      </c>
      <c r="AW147" s="53"/>
      <c r="AX147" s="53"/>
      <c r="AY147" s="53"/>
      <c r="AZ147" s="53"/>
      <c r="BA147" s="53"/>
      <c r="BB147" s="54"/>
    </row>
    <row r="148" spans="4:54" s="2" customFormat="1" x14ac:dyDescent="0.15">
      <c r="E148" s="38"/>
      <c r="F148" s="39"/>
      <c r="G148" s="39"/>
      <c r="H148" s="39"/>
      <c r="I148" s="40"/>
      <c r="J148" s="41" t="s">
        <v>20</v>
      </c>
      <c r="K148" s="42"/>
      <c r="L148" s="42"/>
      <c r="M148" s="42"/>
      <c r="N148" s="42"/>
      <c r="O148" s="42"/>
      <c r="P148" s="42"/>
      <c r="Q148" s="42"/>
      <c r="R148" s="42"/>
      <c r="S148" s="43"/>
      <c r="T148" s="52">
        <v>0</v>
      </c>
      <c r="U148" s="53"/>
      <c r="V148" s="53"/>
      <c r="W148" s="53"/>
      <c r="X148" s="53"/>
      <c r="Y148" s="53"/>
      <c r="Z148" s="54"/>
      <c r="AA148" s="52">
        <v>0</v>
      </c>
      <c r="AB148" s="53"/>
      <c r="AC148" s="53"/>
      <c r="AD148" s="53"/>
      <c r="AE148" s="53"/>
      <c r="AF148" s="53"/>
      <c r="AG148" s="54"/>
      <c r="AH148" s="52">
        <v>0</v>
      </c>
      <c r="AI148" s="53"/>
      <c r="AJ148" s="53"/>
      <c r="AK148" s="53"/>
      <c r="AL148" s="53"/>
      <c r="AM148" s="53"/>
      <c r="AN148" s="54"/>
      <c r="AO148" s="52">
        <v>0</v>
      </c>
      <c r="AP148" s="53"/>
      <c r="AQ148" s="53"/>
      <c r="AR148" s="53"/>
      <c r="AS148" s="53"/>
      <c r="AT148" s="53"/>
      <c r="AU148" s="54"/>
      <c r="AV148" s="52">
        <f t="shared" si="12"/>
        <v>0</v>
      </c>
      <c r="AW148" s="53"/>
      <c r="AX148" s="53"/>
      <c r="AY148" s="53"/>
      <c r="AZ148" s="53"/>
      <c r="BA148" s="53"/>
      <c r="BB148" s="54"/>
    </row>
    <row r="149" spans="4:54" s="2" customFormat="1" x14ac:dyDescent="0.15">
      <c r="E149" s="56" t="s">
        <v>249</v>
      </c>
      <c r="F149" s="36"/>
      <c r="G149" s="36"/>
      <c r="H149" s="36"/>
      <c r="I149" s="37"/>
      <c r="J149" s="41" t="s">
        <v>19</v>
      </c>
      <c r="K149" s="42"/>
      <c r="L149" s="42"/>
      <c r="M149" s="42"/>
      <c r="N149" s="42"/>
      <c r="O149" s="42"/>
      <c r="P149" s="42"/>
      <c r="Q149" s="42"/>
      <c r="R149" s="42"/>
      <c r="S149" s="43"/>
      <c r="T149" s="52">
        <v>0</v>
      </c>
      <c r="U149" s="53"/>
      <c r="V149" s="53"/>
      <c r="W149" s="53"/>
      <c r="X149" s="53"/>
      <c r="Y149" s="53"/>
      <c r="Z149" s="54"/>
      <c r="AA149" s="52">
        <v>0</v>
      </c>
      <c r="AB149" s="53"/>
      <c r="AC149" s="53"/>
      <c r="AD149" s="53"/>
      <c r="AE149" s="53"/>
      <c r="AF149" s="53"/>
      <c r="AG149" s="54"/>
      <c r="AH149" s="52">
        <v>0</v>
      </c>
      <c r="AI149" s="53"/>
      <c r="AJ149" s="53"/>
      <c r="AK149" s="53"/>
      <c r="AL149" s="53"/>
      <c r="AM149" s="53"/>
      <c r="AN149" s="54"/>
      <c r="AO149" s="52">
        <v>1927</v>
      </c>
      <c r="AP149" s="53"/>
      <c r="AQ149" s="53"/>
      <c r="AR149" s="53"/>
      <c r="AS149" s="53"/>
      <c r="AT149" s="53"/>
      <c r="AU149" s="54"/>
      <c r="AV149" s="52">
        <f t="shared" ref="AV149" si="13">SUM(T149:AU149)</f>
        <v>1927</v>
      </c>
      <c r="AW149" s="53"/>
      <c r="AX149" s="53"/>
      <c r="AY149" s="53"/>
      <c r="AZ149" s="53"/>
      <c r="BA149" s="53"/>
      <c r="BB149" s="54"/>
    </row>
    <row r="150" spans="4:54" s="2" customFormat="1" x14ac:dyDescent="0.15">
      <c r="E150" s="38"/>
      <c r="F150" s="39"/>
      <c r="G150" s="39"/>
      <c r="H150" s="39"/>
      <c r="I150" s="40"/>
      <c r="J150" s="41" t="s">
        <v>20</v>
      </c>
      <c r="K150" s="42"/>
      <c r="L150" s="42"/>
      <c r="M150" s="42"/>
      <c r="N150" s="42"/>
      <c r="O150" s="42"/>
      <c r="P150" s="42"/>
      <c r="Q150" s="42"/>
      <c r="R150" s="42"/>
      <c r="S150" s="43"/>
      <c r="T150" s="52">
        <v>0</v>
      </c>
      <c r="U150" s="53"/>
      <c r="V150" s="53"/>
      <c r="W150" s="53"/>
      <c r="X150" s="53"/>
      <c r="Y150" s="53"/>
      <c r="Z150" s="54"/>
      <c r="AA150" s="52">
        <v>0</v>
      </c>
      <c r="AB150" s="53"/>
      <c r="AC150" s="53"/>
      <c r="AD150" s="53"/>
      <c r="AE150" s="53"/>
      <c r="AF150" s="53"/>
      <c r="AG150" s="54"/>
      <c r="AH150" s="52">
        <v>0</v>
      </c>
      <c r="AI150" s="53"/>
      <c r="AJ150" s="53"/>
      <c r="AK150" s="53"/>
      <c r="AL150" s="53"/>
      <c r="AM150" s="53"/>
      <c r="AN150" s="54"/>
      <c r="AO150" s="52">
        <v>669</v>
      </c>
      <c r="AP150" s="53"/>
      <c r="AQ150" s="53"/>
      <c r="AR150" s="53"/>
      <c r="AS150" s="53"/>
      <c r="AT150" s="53"/>
      <c r="AU150" s="54"/>
      <c r="AV150" s="52">
        <f t="shared" ref="AV150" si="14">SUM(T150:AU150)</f>
        <v>669</v>
      </c>
      <c r="AW150" s="53"/>
      <c r="AX150" s="53"/>
      <c r="AY150" s="53"/>
      <c r="AZ150" s="53"/>
      <c r="BA150" s="53"/>
      <c r="BB150" s="54"/>
    </row>
    <row r="151" spans="4:54" s="2" customFormat="1" x14ac:dyDescent="0.15">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row>
    <row r="152" spans="4:54" s="2" customFormat="1" ht="13.5" customHeight="1" x14ac:dyDescent="0.15">
      <c r="D152" s="49" t="s">
        <v>11</v>
      </c>
      <c r="E152" s="49"/>
      <c r="F152" s="49"/>
      <c r="G152" s="49"/>
      <c r="H152" s="147" t="s">
        <v>163</v>
      </c>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row>
    <row r="153" spans="4:54" s="2" customFormat="1" x14ac:dyDescent="0.15">
      <c r="D153" s="11"/>
      <c r="E153" s="92"/>
      <c r="F153" s="92"/>
      <c r="G153" s="92" t="s">
        <v>70</v>
      </c>
      <c r="H153" s="92"/>
      <c r="I153" s="92"/>
      <c r="J153" s="92"/>
      <c r="K153" s="92"/>
      <c r="L153" s="92"/>
      <c r="M153" s="92"/>
      <c r="N153" s="92"/>
      <c r="O153" s="92"/>
      <c r="P153" s="92"/>
      <c r="Q153" s="92"/>
      <c r="R153" s="92"/>
      <c r="S153" s="92" t="s">
        <v>72</v>
      </c>
      <c r="T153" s="92"/>
      <c r="U153" s="92"/>
      <c r="V153" s="92"/>
      <c r="W153" s="92"/>
      <c r="X153" s="92"/>
      <c r="Y153" s="92"/>
      <c r="Z153" s="92"/>
      <c r="AA153" s="92"/>
      <c r="AB153" s="92"/>
      <c r="AC153" s="92"/>
      <c r="AD153" s="92"/>
      <c r="AE153" s="92" t="s">
        <v>71</v>
      </c>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row>
    <row r="154" spans="4:54" s="2" customFormat="1" x14ac:dyDescent="0.15">
      <c r="D154" s="11"/>
      <c r="E154" s="92">
        <v>1</v>
      </c>
      <c r="F154" s="92"/>
      <c r="G154" s="151" t="s">
        <v>73</v>
      </c>
      <c r="H154" s="151"/>
      <c r="I154" s="151"/>
      <c r="J154" s="151"/>
      <c r="K154" s="151"/>
      <c r="L154" s="151"/>
      <c r="M154" s="151"/>
      <c r="N154" s="151"/>
      <c r="O154" s="151"/>
      <c r="P154" s="151"/>
      <c r="Q154" s="151"/>
      <c r="R154" s="151"/>
      <c r="S154" s="152">
        <v>59231</v>
      </c>
      <c r="T154" s="152"/>
      <c r="U154" s="152"/>
      <c r="V154" s="152"/>
      <c r="W154" s="152"/>
      <c r="X154" s="152"/>
      <c r="Y154" s="152"/>
      <c r="Z154" s="152"/>
      <c r="AA154" s="152"/>
      <c r="AB154" s="152"/>
      <c r="AC154" s="152"/>
      <c r="AD154" s="152"/>
      <c r="AE154" s="92" t="s">
        <v>174</v>
      </c>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row>
    <row r="155" spans="4:54" s="2" customFormat="1" x14ac:dyDescent="0.15">
      <c r="D155" s="11"/>
      <c r="E155" s="92">
        <v>2</v>
      </c>
      <c r="F155" s="92"/>
      <c r="G155" s="151" t="s">
        <v>175</v>
      </c>
      <c r="H155" s="151"/>
      <c r="I155" s="151"/>
      <c r="J155" s="151"/>
      <c r="K155" s="151"/>
      <c r="L155" s="151"/>
      <c r="M155" s="151"/>
      <c r="N155" s="151"/>
      <c r="O155" s="151"/>
      <c r="P155" s="151"/>
      <c r="Q155" s="151"/>
      <c r="R155" s="151"/>
      <c r="S155" s="152">
        <v>21251</v>
      </c>
      <c r="T155" s="152"/>
      <c r="U155" s="152"/>
      <c r="V155" s="152"/>
      <c r="W155" s="152"/>
      <c r="X155" s="152"/>
      <c r="Y155" s="152"/>
      <c r="Z155" s="152"/>
      <c r="AA155" s="152"/>
      <c r="AB155" s="152"/>
      <c r="AC155" s="152"/>
      <c r="AD155" s="152"/>
      <c r="AE155" s="92" t="s">
        <v>178</v>
      </c>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row>
    <row r="156" spans="4:54" s="3" customFormat="1" x14ac:dyDescent="0.15">
      <c r="D156" s="15"/>
      <c r="E156" s="148"/>
      <c r="F156" s="148"/>
      <c r="G156" s="149"/>
      <c r="H156" s="149"/>
      <c r="I156" s="149"/>
      <c r="J156" s="149"/>
      <c r="K156" s="149"/>
      <c r="L156" s="149"/>
      <c r="M156" s="149"/>
      <c r="N156" s="149"/>
      <c r="O156" s="150"/>
      <c r="P156" s="150"/>
      <c r="Q156" s="150"/>
      <c r="R156" s="150"/>
      <c r="S156" s="150"/>
      <c r="T156" s="150"/>
      <c r="U156" s="150"/>
      <c r="V156" s="150"/>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row>
    <row r="157" spans="4:54" ht="13.5" customHeight="1" x14ac:dyDescent="0.15">
      <c r="D157" s="49" t="s">
        <v>22</v>
      </c>
      <c r="E157" s="49"/>
      <c r="F157" s="49"/>
      <c r="G157" s="49"/>
      <c r="H157" s="147" t="s">
        <v>164</v>
      </c>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row>
    <row r="158" spans="4:54" x14ac:dyDescent="0.15">
      <c r="E158" s="51" t="s">
        <v>76</v>
      </c>
      <c r="F158" s="51"/>
      <c r="G158" s="51"/>
      <c r="H158" s="51"/>
      <c r="I158" s="51"/>
      <c r="J158" s="51"/>
      <c r="K158" s="51"/>
      <c r="L158" s="51"/>
      <c r="M158" s="51"/>
      <c r="N158" s="51"/>
      <c r="O158" s="51"/>
      <c r="P158" s="51"/>
      <c r="Q158" s="51" t="s">
        <v>75</v>
      </c>
      <c r="R158" s="51"/>
      <c r="S158" s="51"/>
      <c r="T158" s="51"/>
      <c r="U158" s="51"/>
      <c r="V158" s="51"/>
      <c r="W158" s="51"/>
      <c r="X158" s="51"/>
      <c r="Y158" s="51"/>
      <c r="Z158" s="51"/>
      <c r="AA158" s="51" t="s">
        <v>77</v>
      </c>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4:54" ht="13.5" customHeight="1" x14ac:dyDescent="0.15">
      <c r="E159" s="69" t="s">
        <v>78</v>
      </c>
      <c r="F159" s="70"/>
      <c r="G159" s="70"/>
      <c r="H159" s="70"/>
      <c r="I159" s="70"/>
      <c r="J159" s="70"/>
      <c r="K159" s="70"/>
      <c r="L159" s="70"/>
      <c r="M159" s="70"/>
      <c r="N159" s="70"/>
      <c r="O159" s="70"/>
      <c r="P159" s="71"/>
      <c r="Q159" s="161">
        <v>43623</v>
      </c>
      <c r="R159" s="36"/>
      <c r="S159" s="36"/>
      <c r="T159" s="36"/>
      <c r="U159" s="36"/>
      <c r="V159" s="36"/>
      <c r="W159" s="36"/>
      <c r="X159" s="36"/>
      <c r="Y159" s="36"/>
      <c r="Z159" s="37"/>
      <c r="AA159" s="153" t="s">
        <v>113</v>
      </c>
      <c r="AB159" s="35"/>
      <c r="AC159" s="116" t="s">
        <v>177</v>
      </c>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154"/>
    </row>
    <row r="160" spans="4:54" ht="13.5" customHeight="1" x14ac:dyDescent="0.15">
      <c r="E160" s="158"/>
      <c r="F160" s="159"/>
      <c r="G160" s="159"/>
      <c r="H160" s="159"/>
      <c r="I160" s="159"/>
      <c r="J160" s="159"/>
      <c r="K160" s="159"/>
      <c r="L160" s="159"/>
      <c r="M160" s="159"/>
      <c r="N160" s="159"/>
      <c r="O160" s="159"/>
      <c r="P160" s="160"/>
      <c r="Q160" s="38"/>
      <c r="R160" s="39"/>
      <c r="S160" s="39"/>
      <c r="T160" s="39"/>
      <c r="U160" s="39"/>
      <c r="V160" s="39"/>
      <c r="W160" s="39"/>
      <c r="X160" s="39"/>
      <c r="Y160" s="39"/>
      <c r="Z160" s="40"/>
      <c r="AA160" s="155" t="s">
        <v>113</v>
      </c>
      <c r="AB160" s="38"/>
      <c r="AC160" s="105" t="s">
        <v>173</v>
      </c>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162"/>
    </row>
    <row r="161" spans="5:54" ht="13.5" customHeight="1" x14ac:dyDescent="0.15">
      <c r="E161" s="158"/>
      <c r="F161" s="159"/>
      <c r="G161" s="159"/>
      <c r="H161" s="159"/>
      <c r="I161" s="159"/>
      <c r="J161" s="159"/>
      <c r="K161" s="159"/>
      <c r="L161" s="159"/>
      <c r="M161" s="159"/>
      <c r="N161" s="159"/>
      <c r="O161" s="159"/>
      <c r="P161" s="160"/>
      <c r="Q161" s="161">
        <v>43881</v>
      </c>
      <c r="R161" s="36"/>
      <c r="S161" s="36"/>
      <c r="T161" s="36"/>
      <c r="U161" s="36"/>
      <c r="V161" s="36"/>
      <c r="W161" s="36"/>
      <c r="X161" s="36"/>
      <c r="Y161" s="36"/>
      <c r="Z161" s="37"/>
      <c r="AA161" s="153" t="s">
        <v>113</v>
      </c>
      <c r="AB161" s="35"/>
      <c r="AC161" s="116" t="s">
        <v>173</v>
      </c>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154"/>
    </row>
    <row r="162" spans="5:54" ht="13.5" customHeight="1" x14ac:dyDescent="0.15">
      <c r="E162" s="72"/>
      <c r="F162" s="73"/>
      <c r="G162" s="73"/>
      <c r="H162" s="73"/>
      <c r="I162" s="73"/>
      <c r="J162" s="73"/>
      <c r="K162" s="73"/>
      <c r="L162" s="73"/>
      <c r="M162" s="73"/>
      <c r="N162" s="73"/>
      <c r="O162" s="73"/>
      <c r="P162" s="74"/>
      <c r="Q162" s="38"/>
      <c r="R162" s="39"/>
      <c r="S162" s="39"/>
      <c r="T162" s="39"/>
      <c r="U162" s="39"/>
      <c r="V162" s="39"/>
      <c r="W162" s="39"/>
      <c r="X162" s="39"/>
      <c r="Y162" s="39"/>
      <c r="Z162" s="40"/>
      <c r="AA162" s="155" t="s">
        <v>113</v>
      </c>
      <c r="AB162" s="38"/>
      <c r="AC162" s="147" t="s">
        <v>176</v>
      </c>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7"/>
    </row>
  </sheetData>
  <mergeCells count="394">
    <mergeCell ref="G153:R153"/>
    <mergeCell ref="S153:AD153"/>
    <mergeCell ref="AE153:BB153"/>
    <mergeCell ref="G154:R154"/>
    <mergeCell ref="S154:AD154"/>
    <mergeCell ref="AE154:BB154"/>
    <mergeCell ref="AA149:AG149"/>
    <mergeCell ref="AH149:AN149"/>
    <mergeCell ref="AO149:AU149"/>
    <mergeCell ref="AV149:BB149"/>
    <mergeCell ref="J150:S150"/>
    <mergeCell ref="T150:Z150"/>
    <mergeCell ref="AA150:AG150"/>
    <mergeCell ref="AH150:AN150"/>
    <mergeCell ref="AO150:AU150"/>
    <mergeCell ref="AV150:BB150"/>
    <mergeCell ref="E60:G60"/>
    <mergeCell ref="E66:H66"/>
    <mergeCell ref="E72:H72"/>
    <mergeCell ref="E77:G77"/>
    <mergeCell ref="E88:G88"/>
    <mergeCell ref="E119:G119"/>
    <mergeCell ref="E149:I150"/>
    <mergeCell ref="E147:I148"/>
    <mergeCell ref="H119:BB119"/>
    <mergeCell ref="F120:BB123"/>
    <mergeCell ref="I131:BB131"/>
    <mergeCell ref="E61:BB64"/>
    <mergeCell ref="F78:BB80"/>
    <mergeCell ref="H88:BB88"/>
    <mergeCell ref="F89:BB92"/>
    <mergeCell ref="E94:BB94"/>
    <mergeCell ref="H60:BB60"/>
    <mergeCell ref="I66:BB67"/>
    <mergeCell ref="I72:BB72"/>
    <mergeCell ref="H77:BB77"/>
    <mergeCell ref="E125:H125"/>
    <mergeCell ref="I125:BB126"/>
    <mergeCell ref="J149:S149"/>
    <mergeCell ref="T149:Z149"/>
    <mergeCell ref="J147:S147"/>
    <mergeCell ref="T147:Z147"/>
    <mergeCell ref="AA147:AG147"/>
    <mergeCell ref="AH147:AN147"/>
    <mergeCell ref="AO147:AU147"/>
    <mergeCell ref="AV147:BB147"/>
    <mergeCell ref="J148:S148"/>
    <mergeCell ref="T148:Z148"/>
    <mergeCell ref="AA148:AG148"/>
    <mergeCell ref="AH148:AN148"/>
    <mergeCell ref="AO148:AU148"/>
    <mergeCell ref="AV148:BB148"/>
    <mergeCell ref="G59:BB59"/>
    <mergeCell ref="D54:BB54"/>
    <mergeCell ref="M55:Z55"/>
    <mergeCell ref="AA55:AN55"/>
    <mergeCell ref="AO55:BB55"/>
    <mergeCell ref="M56:S56"/>
    <mergeCell ref="T56:Z56"/>
    <mergeCell ref="AA56:AG56"/>
    <mergeCell ref="AH56:AN56"/>
    <mergeCell ref="AO56:AU56"/>
    <mergeCell ref="AV56:BB56"/>
    <mergeCell ref="E58:L58"/>
    <mergeCell ref="M58:S58"/>
    <mergeCell ref="T58:Z58"/>
    <mergeCell ref="AA58:AG58"/>
    <mergeCell ref="AH58:AN58"/>
    <mergeCell ref="AO58:AU58"/>
    <mergeCell ref="AV58:BB58"/>
    <mergeCell ref="E59:F59"/>
    <mergeCell ref="AA161:AB161"/>
    <mergeCell ref="AC161:BB161"/>
    <mergeCell ref="AA162:AB162"/>
    <mergeCell ref="AC162:BB162"/>
    <mergeCell ref="E158:P158"/>
    <mergeCell ref="Q158:Z158"/>
    <mergeCell ref="AA158:BB158"/>
    <mergeCell ref="E159:P162"/>
    <mergeCell ref="Q159:Z160"/>
    <mergeCell ref="AA159:AB159"/>
    <mergeCell ref="AC159:BB159"/>
    <mergeCell ref="AA160:AB160"/>
    <mergeCell ref="AC160:BB160"/>
    <mergeCell ref="Q161:Z162"/>
    <mergeCell ref="E156:F156"/>
    <mergeCell ref="G156:N156"/>
    <mergeCell ref="O156:V156"/>
    <mergeCell ref="W156:AT156"/>
    <mergeCell ref="AU156:BB156"/>
    <mergeCell ref="D157:G157"/>
    <mergeCell ref="H157:BB157"/>
    <mergeCell ref="E155:F155"/>
    <mergeCell ref="G155:R155"/>
    <mergeCell ref="S155:AD155"/>
    <mergeCell ref="AE155:BB155"/>
    <mergeCell ref="E153:F153"/>
    <mergeCell ref="E154:F154"/>
    <mergeCell ref="D152:G152"/>
    <mergeCell ref="H152:BB152"/>
    <mergeCell ref="E133:O133"/>
    <mergeCell ref="P133:AB133"/>
    <mergeCell ref="AC133:AO133"/>
    <mergeCell ref="AP133:BB133"/>
    <mergeCell ref="E134:O134"/>
    <mergeCell ref="P134:AB134"/>
    <mergeCell ref="AC134:AO134"/>
    <mergeCell ref="AP134:BB134"/>
    <mergeCell ref="AH144:AN144"/>
    <mergeCell ref="AO144:AU144"/>
    <mergeCell ref="E145:I146"/>
    <mergeCell ref="J145:S145"/>
    <mergeCell ref="T145:Z145"/>
    <mergeCell ref="AA145:AG145"/>
    <mergeCell ref="AH145:AN145"/>
    <mergeCell ref="AO145:AU145"/>
    <mergeCell ref="AV145:BB145"/>
    <mergeCell ref="J146:S146"/>
    <mergeCell ref="T146:Z146"/>
    <mergeCell ref="AA146:AG146"/>
    <mergeCell ref="AH146:AN146"/>
    <mergeCell ref="AO146:AU146"/>
    <mergeCell ref="B137:C137"/>
    <mergeCell ref="D137:BB137"/>
    <mergeCell ref="AV142:BB142"/>
    <mergeCell ref="E143:I144"/>
    <mergeCell ref="J143:S144"/>
    <mergeCell ref="T143:AU143"/>
    <mergeCell ref="AV143:BB144"/>
    <mergeCell ref="T144:Z144"/>
    <mergeCell ref="AA144:AG144"/>
    <mergeCell ref="D138:BB141"/>
    <mergeCell ref="AV146:BB146"/>
    <mergeCell ref="E132:O132"/>
    <mergeCell ref="P132:AB132"/>
    <mergeCell ref="AC132:AO132"/>
    <mergeCell ref="AP132:BB132"/>
    <mergeCell ref="E128:O128"/>
    <mergeCell ref="P128:AB128"/>
    <mergeCell ref="AC128:AO128"/>
    <mergeCell ref="AP128:BB128"/>
    <mergeCell ref="E129:O129"/>
    <mergeCell ref="P129:AB129"/>
    <mergeCell ref="AC129:AO129"/>
    <mergeCell ref="AP129:BB129"/>
    <mergeCell ref="E131:H131"/>
    <mergeCell ref="E127:O127"/>
    <mergeCell ref="P127:AB127"/>
    <mergeCell ref="AC127:AO127"/>
    <mergeCell ref="AP127:BB127"/>
    <mergeCell ref="E107:F107"/>
    <mergeCell ref="G107:BB107"/>
    <mergeCell ref="AX105:BB105"/>
    <mergeCell ref="E106:X106"/>
    <mergeCell ref="Y106:AC106"/>
    <mergeCell ref="AD106:AH106"/>
    <mergeCell ref="AI106:AM106"/>
    <mergeCell ref="AN106:AR106"/>
    <mergeCell ref="AS106:AW106"/>
    <mergeCell ref="AX106:BB106"/>
    <mergeCell ref="E105:X105"/>
    <mergeCell ref="Y105:AC105"/>
    <mergeCell ref="AD105:AH105"/>
    <mergeCell ref="AI105:AM105"/>
    <mergeCell ref="AN105:AR105"/>
    <mergeCell ref="AS105:AW105"/>
    <mergeCell ref="AX102:BB102"/>
    <mergeCell ref="E103:X104"/>
    <mergeCell ref="Y103:AC104"/>
    <mergeCell ref="AD103:AH104"/>
    <mergeCell ref="AI103:AM104"/>
    <mergeCell ref="AN103:AR104"/>
    <mergeCell ref="AS103:AW104"/>
    <mergeCell ref="AX103:BB104"/>
    <mergeCell ref="E102:X102"/>
    <mergeCell ref="Y102:AC102"/>
    <mergeCell ref="AD102:AH102"/>
    <mergeCell ref="AI102:AM102"/>
    <mergeCell ref="AN102:AR102"/>
    <mergeCell ref="AS102:AW102"/>
    <mergeCell ref="AX100:BB100"/>
    <mergeCell ref="E101:X101"/>
    <mergeCell ref="Y101:AC101"/>
    <mergeCell ref="AD101:AH101"/>
    <mergeCell ref="AI101:AM101"/>
    <mergeCell ref="AN101:AR101"/>
    <mergeCell ref="AS101:AW101"/>
    <mergeCell ref="AX101:BB101"/>
    <mergeCell ref="E100:X100"/>
    <mergeCell ref="Y100:AC100"/>
    <mergeCell ref="AD100:AH100"/>
    <mergeCell ref="AI100:AM100"/>
    <mergeCell ref="AN100:AR100"/>
    <mergeCell ref="AS100:AW100"/>
    <mergeCell ref="E98:X98"/>
    <mergeCell ref="Y98:AC98"/>
    <mergeCell ref="AD98:AH98"/>
    <mergeCell ref="AI98:AM98"/>
    <mergeCell ref="AN98:AR98"/>
    <mergeCell ref="AS98:AW98"/>
    <mergeCell ref="AX98:BB98"/>
    <mergeCell ref="E99:X99"/>
    <mergeCell ref="Y99:AC99"/>
    <mergeCell ref="AD99:AH99"/>
    <mergeCell ref="AI99:AM99"/>
    <mergeCell ref="AN99:AR99"/>
    <mergeCell ref="AS99:AW99"/>
    <mergeCell ref="AX99:BB99"/>
    <mergeCell ref="E86:F86"/>
    <mergeCell ref="G86:BB86"/>
    <mergeCell ref="E95:X97"/>
    <mergeCell ref="Y95:AH95"/>
    <mergeCell ref="AI95:AR95"/>
    <mergeCell ref="AS95:BB95"/>
    <mergeCell ref="Y96:AC97"/>
    <mergeCell ref="AD96:AH97"/>
    <mergeCell ref="AI96:AM97"/>
    <mergeCell ref="AN96:AR97"/>
    <mergeCell ref="AS96:AW97"/>
    <mergeCell ref="AX96:BB97"/>
    <mergeCell ref="E84:O84"/>
    <mergeCell ref="P84:AB84"/>
    <mergeCell ref="AC84:AO84"/>
    <mergeCell ref="AP84:BB84"/>
    <mergeCell ref="E85:O85"/>
    <mergeCell ref="P85:AB85"/>
    <mergeCell ref="AC85:AO85"/>
    <mergeCell ref="AP85:BB85"/>
    <mergeCell ref="E82:BB82"/>
    <mergeCell ref="E83:O83"/>
    <mergeCell ref="P83:AB83"/>
    <mergeCell ref="AC83:AO83"/>
    <mergeCell ref="AP83:BB83"/>
    <mergeCell ref="E74:O74"/>
    <mergeCell ref="P74:AB74"/>
    <mergeCell ref="AC74:AO74"/>
    <mergeCell ref="AP74:BB74"/>
    <mergeCell ref="E75:O75"/>
    <mergeCell ref="P75:AB75"/>
    <mergeCell ref="AC75:AO75"/>
    <mergeCell ref="AP75:BB75"/>
    <mergeCell ref="E73:O73"/>
    <mergeCell ref="P73:AB73"/>
    <mergeCell ref="AC73:AO73"/>
    <mergeCell ref="AP73:BB73"/>
    <mergeCell ref="E69:O69"/>
    <mergeCell ref="P69:AB69"/>
    <mergeCell ref="AC69:AO69"/>
    <mergeCell ref="AP69:BB69"/>
    <mergeCell ref="E70:O70"/>
    <mergeCell ref="P70:AB70"/>
    <mergeCell ref="AC70:AO70"/>
    <mergeCell ref="AP70:BB70"/>
    <mergeCell ref="E68:O68"/>
    <mergeCell ref="P68:AB68"/>
    <mergeCell ref="AC68:AO68"/>
    <mergeCell ref="AP68:BB68"/>
    <mergeCell ref="AC40:AO40"/>
    <mergeCell ref="AP40:BB40"/>
    <mergeCell ref="H38:BB38"/>
    <mergeCell ref="E39:O39"/>
    <mergeCell ref="P39:AB39"/>
    <mergeCell ref="AC39:AO39"/>
    <mergeCell ref="AP39:BB39"/>
    <mergeCell ref="E57:L57"/>
    <mergeCell ref="M57:S57"/>
    <mergeCell ref="T57:Z57"/>
    <mergeCell ref="AA57:AG57"/>
    <mergeCell ref="AH57:AN57"/>
    <mergeCell ref="AO57:AU57"/>
    <mergeCell ref="AV57:BB57"/>
    <mergeCell ref="E55:L56"/>
    <mergeCell ref="D44:BB46"/>
    <mergeCell ref="D43:G43"/>
    <mergeCell ref="H43:BB43"/>
    <mergeCell ref="H48:BB48"/>
    <mergeCell ref="E40:O40"/>
    <mergeCell ref="P40:AB40"/>
    <mergeCell ref="E38:G38"/>
    <mergeCell ref="E48:G48"/>
    <mergeCell ref="E49:BB53"/>
    <mergeCell ref="AT35:BB35"/>
    <mergeCell ref="J36:R36"/>
    <mergeCell ref="S36:AA36"/>
    <mergeCell ref="AB36:AJ36"/>
    <mergeCell ref="AK36:AS36"/>
    <mergeCell ref="AT36:BB36"/>
    <mergeCell ref="E34:I36"/>
    <mergeCell ref="J34:R34"/>
    <mergeCell ref="S34:AA34"/>
    <mergeCell ref="AB34:AJ34"/>
    <mergeCell ref="AK34:AS34"/>
    <mergeCell ref="AT34:BB34"/>
    <mergeCell ref="J35:R35"/>
    <mergeCell ref="S35:AA35"/>
    <mergeCell ref="AB35:AJ35"/>
    <mergeCell ref="AK35:AS35"/>
    <mergeCell ref="AT32:BB32"/>
    <mergeCell ref="J33:R33"/>
    <mergeCell ref="S33:AA33"/>
    <mergeCell ref="AB33:AJ33"/>
    <mergeCell ref="AK33:AS33"/>
    <mergeCell ref="AT33:BB33"/>
    <mergeCell ref="E31:I33"/>
    <mergeCell ref="J31:R31"/>
    <mergeCell ref="S31:AA31"/>
    <mergeCell ref="AB31:AJ31"/>
    <mergeCell ref="AK31:AS31"/>
    <mergeCell ref="AT31:BB31"/>
    <mergeCell ref="J32:R32"/>
    <mergeCell ref="S32:AA32"/>
    <mergeCell ref="AB32:AJ32"/>
    <mergeCell ref="AK32:AS32"/>
    <mergeCell ref="AT29:BB29"/>
    <mergeCell ref="J30:R30"/>
    <mergeCell ref="S30:AA30"/>
    <mergeCell ref="AB30:AJ30"/>
    <mergeCell ref="AK30:AS30"/>
    <mergeCell ref="AT30:BB30"/>
    <mergeCell ref="E28:I30"/>
    <mergeCell ref="J28:R28"/>
    <mergeCell ref="S28:AA28"/>
    <mergeCell ref="AB28:AJ28"/>
    <mergeCell ref="AK28:AS28"/>
    <mergeCell ref="AT28:BB28"/>
    <mergeCell ref="J29:R29"/>
    <mergeCell ref="S29:AA29"/>
    <mergeCell ref="AB29:AJ29"/>
    <mergeCell ref="AK29:AS29"/>
    <mergeCell ref="E26:I27"/>
    <mergeCell ref="J26:R27"/>
    <mergeCell ref="S26:AA27"/>
    <mergeCell ref="AB26:AJ27"/>
    <mergeCell ref="AK26:AS27"/>
    <mergeCell ref="AT26:BB27"/>
    <mergeCell ref="E18:F18"/>
    <mergeCell ref="G18:BB18"/>
    <mergeCell ref="H25:BB25"/>
    <mergeCell ref="E25:G25"/>
    <mergeCell ref="D20:G20"/>
    <mergeCell ref="H20:BB20"/>
    <mergeCell ref="D21:BB23"/>
    <mergeCell ref="E14:I15"/>
    <mergeCell ref="J14:S14"/>
    <mergeCell ref="T14:Z14"/>
    <mergeCell ref="AA14:AG14"/>
    <mergeCell ref="AH14:AN14"/>
    <mergeCell ref="AO14:AU14"/>
    <mergeCell ref="AV16:BB16"/>
    <mergeCell ref="J17:S17"/>
    <mergeCell ref="T17:Z17"/>
    <mergeCell ref="AA17:AG17"/>
    <mergeCell ref="AH17:AN17"/>
    <mergeCell ref="AO17:AU17"/>
    <mergeCell ref="AV17:BB17"/>
    <mergeCell ref="E16:I17"/>
    <mergeCell ref="J16:S16"/>
    <mergeCell ref="T16:Z16"/>
    <mergeCell ref="AA16:AG16"/>
    <mergeCell ref="AH16:AN16"/>
    <mergeCell ref="AO16:AU16"/>
    <mergeCell ref="AH11:AN11"/>
    <mergeCell ref="AO11:AU11"/>
    <mergeCell ref="AV14:BB14"/>
    <mergeCell ref="J15:S15"/>
    <mergeCell ref="T15:Z15"/>
    <mergeCell ref="AA15:AG15"/>
    <mergeCell ref="AH15:AN15"/>
    <mergeCell ref="AO15:AU15"/>
    <mergeCell ref="AV15:BB15"/>
    <mergeCell ref="E12:I13"/>
    <mergeCell ref="J12:S12"/>
    <mergeCell ref="T12:Z12"/>
    <mergeCell ref="AA12:AG12"/>
    <mergeCell ref="AH12:AN12"/>
    <mergeCell ref="AO12:AU12"/>
    <mergeCell ref="B1:BB2"/>
    <mergeCell ref="B4:C4"/>
    <mergeCell ref="D4:BB4"/>
    <mergeCell ref="D5:BB8"/>
    <mergeCell ref="AV9:BB9"/>
    <mergeCell ref="E10:I11"/>
    <mergeCell ref="J10:S11"/>
    <mergeCell ref="T10:AU10"/>
    <mergeCell ref="AV10:BB11"/>
    <mergeCell ref="T11:Z11"/>
    <mergeCell ref="AV12:BB12"/>
    <mergeCell ref="J13:S13"/>
    <mergeCell ref="T13:Z13"/>
    <mergeCell ref="AA13:AG13"/>
    <mergeCell ref="AH13:AN13"/>
    <mergeCell ref="AO13:AU13"/>
    <mergeCell ref="AV13:BB13"/>
    <mergeCell ref="AA11:AG11"/>
  </mergeCells>
  <phoneticPr fontId="2"/>
  <printOptions horizontalCentered="1"/>
  <pageMargins left="0.78740157480314965" right="0.78740157480314965" top="0.78740157480314965" bottom="0.78740157480314965" header="0" footer="0"/>
  <pageSetup paperSize="9" orientation="portrait" r:id="rId1"/>
  <headerFooter>
    <oddFooter>&amp;C&amp;"ＭＳ 明朝,標準"-&amp;P+74-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総務・自然公園</vt:lpstr>
      <vt:lpstr>都市緑化・自然環境</vt:lpstr>
      <vt:lpstr>整備</vt:lpstr>
      <vt:lpstr>支援</vt:lpstr>
      <vt:lpstr>保全</vt:lpstr>
      <vt:lpstr>支援!Print_Area</vt:lpstr>
      <vt:lpstr>整備!Print_Area</vt:lpstr>
      <vt:lpstr>総務・自然公園!Print_Area</vt:lpstr>
      <vt:lpstr>都市緑化・自然環境!Print_Area</vt:lpstr>
      <vt:lpstr>保全!Print_Area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上杉　幸秀</dc:creator>
  <cp:lastModifiedBy>大阪府</cp:lastModifiedBy>
  <cp:lastPrinted>2020-08-12T09:08:38Z</cp:lastPrinted>
  <dcterms:created xsi:type="dcterms:W3CDTF">2018-05-30T09:32:45Z</dcterms:created>
  <dcterms:modified xsi:type="dcterms:W3CDTF">2020-08-12T09:08:56Z</dcterms:modified>
</cp:coreProperties>
</file>