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84.25\02_社会教育g\R07年度\13　少年自然の家\04_評価委員会\１回目\10HP掲載\"/>
    </mc:Choice>
  </mc:AlternateContent>
  <xr:revisionPtr revIDLastSave="0" documentId="8_{676D35C7-578D-4499-AC12-A7AE50E367A2}" xr6:coauthVersionLast="47" xr6:coauthVersionMax="47" xr10:uidLastSave="{00000000-0000-0000-0000-000000000000}"/>
  <bookViews>
    <workbookView xWindow="6864" yWindow="3168" windowWidth="15756" windowHeight="9960" xr2:uid="{364CEF24-B69B-4409-AEDF-7904FDABE4E1}"/>
  </bookViews>
  <sheets>
    <sheet name="R7資料5-2 設定基準" sheetId="1" r:id="rId1"/>
  </sheets>
  <definedNames>
    <definedName name="_xlnm.Print_Area" localSheetId="0">'R7資料5-2 設定基準'!$A$1:$N$44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" i="1" l="1"/>
  <c r="I35" i="1"/>
  <c r="I33" i="1"/>
  <c r="G33" i="1"/>
  <c r="I31" i="1"/>
  <c r="I29" i="1"/>
  <c r="I27" i="1"/>
  <c r="I25" i="1"/>
  <c r="I23" i="1"/>
  <c r="I21" i="1"/>
  <c r="G21" i="1"/>
  <c r="I19" i="1"/>
  <c r="I17" i="1"/>
  <c r="I15" i="1"/>
  <c r="I14" i="1"/>
  <c r="I13" i="1"/>
  <c r="I12" i="1"/>
  <c r="G12" i="1"/>
  <c r="I11" i="1"/>
  <c r="I9" i="1"/>
  <c r="I8" i="1"/>
  <c r="G8" i="1"/>
  <c r="I7" i="1"/>
  <c r="G7" i="1"/>
  <c r="I5" i="1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HOSTNAME</author>
  </authors>
  <commentList>
    <comment ref="H21" authorId="0" shapeId="0" xr:uid="{C1D97EFC-8ADE-424E-B209-E36FCB7C4E79}">
      <text>
        <r>
          <rPr>
            <sz val="9"/>
            <color indexed="81"/>
            <rFont val="ＭＳ Ｐゴシック"/>
            <family val="3"/>
            <charset val="128"/>
          </rPr>
          <t xml:space="preserve">中間値699
</t>
        </r>
      </text>
    </comment>
  </commentList>
</comments>
</file>

<file path=xl/sharedStrings.xml><?xml version="1.0" encoding="utf-8"?>
<sst xmlns="http://schemas.openxmlformats.org/spreadsheetml/2006/main" count="139" uniqueCount="114">
  <si>
    <t>定量評価を行う項目の目標値設定（案）</t>
    <rPh sb="0" eb="2">
      <t>テイリョウ</t>
    </rPh>
    <rPh sb="2" eb="4">
      <t>ヒョウカ</t>
    </rPh>
    <rPh sb="5" eb="6">
      <t>オコナ</t>
    </rPh>
    <rPh sb="7" eb="9">
      <t>コウモク</t>
    </rPh>
    <rPh sb="10" eb="13">
      <t>モクヒョウチ</t>
    </rPh>
    <rPh sb="13" eb="15">
      <t>セッテイ</t>
    </rPh>
    <rPh sb="16" eb="17">
      <t>アン</t>
    </rPh>
    <phoneticPr fontId="3"/>
  </si>
  <si>
    <t>資料５－２</t>
    <rPh sb="0" eb="2">
      <t>シリョウ</t>
    </rPh>
    <phoneticPr fontId="3"/>
  </si>
  <si>
    <t>■目標値</t>
    <rPh sb="1" eb="4">
      <t>モクヒョウチ</t>
    </rPh>
    <phoneticPr fontId="3"/>
  </si>
  <si>
    <t>評価項目</t>
    <rPh sb="0" eb="2">
      <t>ヒョウカ</t>
    </rPh>
    <rPh sb="2" eb="4">
      <t>コウモク</t>
    </rPh>
    <phoneticPr fontId="3"/>
  </si>
  <si>
    <t>設定基準</t>
    <rPh sb="0" eb="2">
      <t>セッテイ</t>
    </rPh>
    <rPh sb="2" eb="4">
      <t>キジュン</t>
    </rPh>
    <phoneticPr fontId="3"/>
  </si>
  <si>
    <t>R7目標値</t>
    <rPh sb="2" eb="4">
      <t>モクヒョウ</t>
    </rPh>
    <rPh sb="4" eb="5">
      <t>チ</t>
    </rPh>
    <phoneticPr fontId="3"/>
  </si>
  <si>
    <t>提案書数値</t>
    <rPh sb="0" eb="3">
      <t>テイアンショ</t>
    </rPh>
    <rPh sb="3" eb="5">
      <t>スウチ</t>
    </rPh>
    <phoneticPr fontId="3"/>
  </si>
  <si>
    <t>R5・6実績
平均値</t>
    <rPh sb="4" eb="6">
      <t>ジッセキ</t>
    </rPh>
    <rPh sb="7" eb="10">
      <t>ヘイキンチ</t>
    </rPh>
    <phoneticPr fontId="3"/>
  </si>
  <si>
    <r>
      <t xml:space="preserve">R5・6実績
</t>
    </r>
    <r>
      <rPr>
        <sz val="8"/>
        <rFont val="Meiryo UI"/>
        <family val="3"/>
        <charset val="128"/>
      </rPr>
      <t>（上段R5、下段R6）</t>
    </r>
    <rPh sb="4" eb="6">
      <t>ジッセキ</t>
    </rPh>
    <rPh sb="8" eb="10">
      <t>ジョウダン</t>
    </rPh>
    <rPh sb="13" eb="15">
      <t>ゲダン</t>
    </rPh>
    <phoneticPr fontId="3"/>
  </si>
  <si>
    <t>提案書数値の
80％～120％</t>
    <rPh sb="0" eb="2">
      <t>テイアン</t>
    </rPh>
    <rPh sb="2" eb="3">
      <t>ショ</t>
    </rPh>
    <rPh sb="3" eb="5">
      <t>スウチ</t>
    </rPh>
    <phoneticPr fontId="3"/>
  </si>
  <si>
    <t>公募時の提案事業</t>
    <rPh sb="0" eb="2">
      <t>コウボ</t>
    </rPh>
    <rPh sb="2" eb="3">
      <t>ジ</t>
    </rPh>
    <rPh sb="4" eb="6">
      <t>テイアン</t>
    </rPh>
    <rPh sb="6" eb="8">
      <t>ジギョウ</t>
    </rPh>
    <phoneticPr fontId="3"/>
  </si>
  <si>
    <t>Ⅰ</t>
    <phoneticPr fontId="3"/>
  </si>
  <si>
    <t>（３）</t>
    <phoneticPr fontId="3"/>
  </si>
  <si>
    <t>①</t>
    <phoneticPr fontId="3"/>
  </si>
  <si>
    <t>年間利用者数</t>
    <rPh sb="0" eb="2">
      <t>ネンカン</t>
    </rPh>
    <rPh sb="2" eb="5">
      <t>リヨウシャ</t>
    </rPh>
    <rPh sb="5" eb="6">
      <t>スウ</t>
    </rPh>
    <phoneticPr fontId="3"/>
  </si>
  <si>
    <t>90,801
92,303</t>
    <phoneticPr fontId="3"/>
  </si>
  <si>
    <t>R5：87,200～130,800
R6：88,000～132,000</t>
    <phoneticPr fontId="3"/>
  </si>
  <si>
    <t>　R４　108,300人（5,600人）     （）内はバーベキュー場利用者数</t>
    <rPh sb="27" eb="28">
      <t>ナイ</t>
    </rPh>
    <rPh sb="35" eb="36">
      <t>ジョウ</t>
    </rPh>
    <rPh sb="36" eb="38">
      <t>リヨウ</t>
    </rPh>
    <rPh sb="38" eb="39">
      <t>シャ</t>
    </rPh>
    <rPh sb="39" eb="40">
      <t>スウ</t>
    </rPh>
    <phoneticPr fontId="3"/>
  </si>
  <si>
    <t>　R５　109,000人（5,800人）</t>
    <phoneticPr fontId="3"/>
  </si>
  <si>
    <t>【参考】　R5, R6団体数</t>
    <rPh sb="1" eb="3">
      <t>サンコウ</t>
    </rPh>
    <rPh sb="11" eb="14">
      <t>ダンタイスウ</t>
    </rPh>
    <phoneticPr fontId="3"/>
  </si>
  <si>
    <t>宿泊</t>
    <rPh sb="0" eb="2">
      <t>シュクハク</t>
    </rPh>
    <phoneticPr fontId="3"/>
  </si>
  <si>
    <t>49,897
48,319</t>
    <phoneticPr fontId="3"/>
  </si>
  <si>
    <t xml:space="preserve"> R5：47,600～71,400
 R6：47,920～71,880</t>
    <phoneticPr fontId="3"/>
  </si>
  <si>
    <t>　R６　110,000人（5,800人）</t>
    <phoneticPr fontId="3"/>
  </si>
  <si>
    <t>R5　　　1724　団体</t>
    <rPh sb="10" eb="12">
      <t>ダンタイ</t>
    </rPh>
    <phoneticPr fontId="3"/>
  </si>
  <si>
    <t>日帰り</t>
    <rPh sb="0" eb="2">
      <t>ヒガエ</t>
    </rPh>
    <phoneticPr fontId="3"/>
  </si>
  <si>
    <t>40,904
43,984</t>
    <phoneticPr fontId="3"/>
  </si>
  <si>
    <t xml:space="preserve"> R5：39,600～59,400
 R6：40,080～60,120</t>
    <phoneticPr fontId="3"/>
  </si>
  <si>
    <t>　R７　110,500人（5,800人）</t>
    <rPh sb="15" eb="16">
      <t>ニン</t>
    </rPh>
    <phoneticPr fontId="3"/>
  </si>
  <si>
    <t>R6　　　1727　団体</t>
    <rPh sb="10" eb="12">
      <t>ダンタイ</t>
    </rPh>
    <phoneticPr fontId="3"/>
  </si>
  <si>
    <t>③</t>
    <phoneticPr fontId="3"/>
  </si>
  <si>
    <t>主催事業</t>
    <rPh sb="0" eb="2">
      <t>シュサイ</t>
    </rPh>
    <rPh sb="2" eb="4">
      <t>ジギョウ</t>
    </rPh>
    <phoneticPr fontId="3"/>
  </si>
  <si>
    <t>事業数</t>
    <phoneticPr fontId="3"/>
  </si>
  <si>
    <t>5
5</t>
    <phoneticPr fontId="3"/>
  </si>
  <si>
    <t>4～6</t>
    <phoneticPr fontId="3"/>
  </si>
  <si>
    <t>①課題を抱える青少年への支援事業</t>
    <rPh sb="1" eb="3">
      <t>カダイ</t>
    </rPh>
    <rPh sb="4" eb="5">
      <t>カカ</t>
    </rPh>
    <rPh sb="7" eb="10">
      <t>セイショウネン</t>
    </rPh>
    <rPh sb="12" eb="14">
      <t>シエン</t>
    </rPh>
    <rPh sb="14" eb="16">
      <t>ジギョウ</t>
    </rPh>
    <phoneticPr fontId="3"/>
  </si>
  <si>
    <t>年１回　</t>
    <rPh sb="0" eb="1">
      <t>ネン</t>
    </rPh>
    <rPh sb="2" eb="3">
      <t>カイ</t>
    </rPh>
    <phoneticPr fontId="3"/>
  </si>
  <si>
    <t>15人</t>
    <rPh sb="2" eb="3">
      <t>ニン</t>
    </rPh>
    <phoneticPr fontId="3"/>
  </si>
  <si>
    <t>②長期宿泊自然体験推進事業</t>
    <rPh sb="1" eb="3">
      <t>チョウキ</t>
    </rPh>
    <rPh sb="3" eb="5">
      <t>シュクハク</t>
    </rPh>
    <rPh sb="5" eb="7">
      <t>シゼン</t>
    </rPh>
    <rPh sb="7" eb="9">
      <t>タイケン</t>
    </rPh>
    <rPh sb="9" eb="11">
      <t>スイシン</t>
    </rPh>
    <rPh sb="11" eb="13">
      <t>ジギョウ</t>
    </rPh>
    <phoneticPr fontId="3"/>
  </si>
  <si>
    <t>24人</t>
    <rPh sb="2" eb="3">
      <t>ニン</t>
    </rPh>
    <phoneticPr fontId="3"/>
  </si>
  <si>
    <t>③中高生チャレンジキャンプ</t>
    <rPh sb="1" eb="4">
      <t>チュウコウセイ</t>
    </rPh>
    <phoneticPr fontId="3"/>
  </si>
  <si>
    <t>12人</t>
    <rPh sb="2" eb="3">
      <t>ニン</t>
    </rPh>
    <phoneticPr fontId="3"/>
  </si>
  <si>
    <t>参加者人数</t>
    <rPh sb="0" eb="3">
      <t>サンカシャ</t>
    </rPh>
    <rPh sb="3" eb="4">
      <t>ニン</t>
    </rPh>
    <rPh sb="4" eb="5">
      <t>スウ</t>
    </rPh>
    <phoneticPr fontId="3"/>
  </si>
  <si>
    <t>②</t>
    <phoneticPr fontId="3"/>
  </si>
  <si>
    <t>353
1121</t>
    <phoneticPr fontId="3"/>
  </si>
  <si>
    <t>100～151</t>
    <phoneticPr fontId="3"/>
  </si>
  <si>
    <t>④自然と絵本のコラボレーション事業「森の絵本づくり」</t>
    <rPh sb="1" eb="3">
      <t>シゼン</t>
    </rPh>
    <rPh sb="4" eb="6">
      <t>エホン</t>
    </rPh>
    <rPh sb="15" eb="17">
      <t>ジギョウ</t>
    </rPh>
    <rPh sb="18" eb="19">
      <t>モリ</t>
    </rPh>
    <rPh sb="20" eb="22">
      <t>エホン</t>
    </rPh>
    <phoneticPr fontId="3"/>
  </si>
  <si>
    <t>45人</t>
    <rPh sb="2" eb="3">
      <t>ニン</t>
    </rPh>
    <phoneticPr fontId="3"/>
  </si>
  <si>
    <t>⑤自然の中での読書活動推進事業「森の中での読み聞かせ」</t>
    <rPh sb="1" eb="3">
      <t>シゼン</t>
    </rPh>
    <rPh sb="4" eb="5">
      <t>ナカ</t>
    </rPh>
    <rPh sb="7" eb="9">
      <t>ドクショ</t>
    </rPh>
    <rPh sb="9" eb="11">
      <t>カツドウ</t>
    </rPh>
    <rPh sb="11" eb="13">
      <t>スイシン</t>
    </rPh>
    <rPh sb="13" eb="15">
      <t>ジギョウ</t>
    </rPh>
    <rPh sb="16" eb="17">
      <t>モリ</t>
    </rPh>
    <rPh sb="18" eb="19">
      <t>ナカ</t>
    </rPh>
    <rPh sb="21" eb="22">
      <t>ヨ</t>
    </rPh>
    <rPh sb="23" eb="24">
      <t>キ</t>
    </rPh>
    <phoneticPr fontId="3"/>
  </si>
  <si>
    <t>30人</t>
    <rPh sb="2" eb="3">
      <t>ニン</t>
    </rPh>
    <phoneticPr fontId="3"/>
  </si>
  <si>
    <t>のべ126人</t>
    <rPh sb="5" eb="6">
      <t>ニン</t>
    </rPh>
    <phoneticPr fontId="3"/>
  </si>
  <si>
    <t>Ⅱ</t>
    <phoneticPr fontId="3"/>
  </si>
  <si>
    <t>（２）</t>
    <phoneticPr fontId="3"/>
  </si>
  <si>
    <t>自主事業</t>
    <rPh sb="0" eb="2">
      <t>ジシュ</t>
    </rPh>
    <rPh sb="2" eb="4">
      <t>ジギョウ</t>
    </rPh>
    <phoneticPr fontId="3"/>
  </si>
  <si>
    <t>事業数</t>
    <rPh sb="0" eb="2">
      <t>ジギョウ</t>
    </rPh>
    <rPh sb="2" eb="3">
      <t>ジッスウ</t>
    </rPh>
    <phoneticPr fontId="3"/>
  </si>
  <si>
    <t>12
11</t>
    <phoneticPr fontId="3"/>
  </si>
  <si>
    <t>8～13</t>
    <phoneticPr fontId="3"/>
  </si>
  <si>
    <t>①　障がいを抱える青少年への支援事業　　　　　　　　　　　　</t>
  </si>
  <si>
    <t>年2回　</t>
  </si>
  <si>
    <t>各60人</t>
  </si>
  <si>
    <t>②　フォレストジュニアクラブ　　　　　　　　　　　　　　　　　     　　　　　</t>
  </si>
  <si>
    <t>年6回　</t>
  </si>
  <si>
    <t>各24人</t>
  </si>
  <si>
    <t>③　「自然をまるかじり！シリーズ」　　　　　　　　　　　　       　　　</t>
  </si>
  <si>
    <t>年3～4回　</t>
  </si>
  <si>
    <t>各30人</t>
  </si>
  <si>
    <t xml:space="preserve">④　ホタル観賞の夕べ　　　　　　　　　　　　　　　　　　　　　　　　　       </t>
  </si>
  <si>
    <t>年3回　</t>
  </si>
  <si>
    <t xml:space="preserve">⑤　ファミリーキャンプ　　　　　　　　　　　　　　　　　　　　　 　　　　　　　　　　       </t>
  </si>
  <si>
    <t>60人</t>
  </si>
  <si>
    <t xml:space="preserve">⑥　ナイトハイク　　　　　　　　　　　　　　　　　　　　　　　　　　　　　　　　　　　       </t>
  </si>
  <si>
    <t>50人</t>
  </si>
  <si>
    <t>参加者人数</t>
    <rPh sb="3" eb="4">
      <t>ニン</t>
    </rPh>
    <phoneticPr fontId="3"/>
  </si>
  <si>
    <t>684～714
(中央値699)</t>
    <rPh sb="9" eb="12">
      <t>チュウオウチ</t>
    </rPh>
    <phoneticPr fontId="3"/>
  </si>
  <si>
    <t>780
1024</t>
    <phoneticPr fontId="3"/>
  </si>
  <si>
    <t>547～856</t>
    <phoneticPr fontId="3"/>
  </si>
  <si>
    <t xml:space="preserve">⑦　アドプトフォレスト（冒険の森づくり）　　　　　　　　　　　　　　　　　　　　　       </t>
  </si>
  <si>
    <t>30人</t>
  </si>
  <si>
    <t>⑧　自然活動・野外活動指導者養成事業　　　　　　　　　　　　       　</t>
  </si>
  <si>
    <t>４講座　</t>
  </si>
  <si>
    <t>各20人</t>
  </si>
  <si>
    <t>⑨　自然の家専属指導者の育成事業　　　　　　　　　　　　　　　　　　       　　　　</t>
  </si>
  <si>
    <t>20人</t>
  </si>
  <si>
    <t>⑩　近隣市町村との連携事業</t>
  </si>
  <si>
    <t>⑪　インターンシップ（就労体験）推進事業　　</t>
    <phoneticPr fontId="3"/>
  </si>
  <si>
    <t>のべ684～714人</t>
    <phoneticPr fontId="3"/>
  </si>
  <si>
    <t>その他
自主事業</t>
    <rPh sb="2" eb="3">
      <t>ホカ</t>
    </rPh>
    <rPh sb="4" eb="6">
      <t>ジシュ</t>
    </rPh>
    <rPh sb="6" eb="8">
      <t>ジギョウ</t>
    </rPh>
    <phoneticPr fontId="3"/>
  </si>
  <si>
    <t>11
12</t>
    <phoneticPr fontId="3"/>
  </si>
  <si>
    <t>8～12</t>
    <phoneticPr fontId="3"/>
  </si>
  <si>
    <t>①　おとなのための自然塾「おとなのえんそく（仮称）」　　　　　　　　　　　　　  　　</t>
    <rPh sb="9" eb="11">
      <t>シゼン</t>
    </rPh>
    <rPh sb="11" eb="12">
      <t>ジュク</t>
    </rPh>
    <rPh sb="22" eb="24">
      <t>カショウ</t>
    </rPh>
    <phoneticPr fontId="3"/>
  </si>
  <si>
    <t>②　シニアわくわく体験塾　　　　　　　　　　　　　　　　　　　　　　　　　 　　　　　　　　</t>
  </si>
  <si>
    <t>③　シルバーいきいき交流推進、生涯学習活動　　　　　　　　　　 　　　　　　　　　</t>
  </si>
  <si>
    <t>④　貝塚市の地域資源を活用した中高生向け健康づくりツアー　  　　　　</t>
  </si>
  <si>
    <t>⑤　家族でたき火を楽しもう　　　　　　　　　　　　　　　　　　　　　　　　　　　　　　　　</t>
  </si>
  <si>
    <t>⑥　子育て応援します「親子のセミナー（仮称）」　　　　　　　　　　   　　　　　　　　</t>
  </si>
  <si>
    <t>1,082
2,844</t>
    <phoneticPr fontId="3"/>
  </si>
  <si>
    <t>208～312</t>
    <phoneticPr fontId="3"/>
  </si>
  <si>
    <t>⑦　クールジャパン推進企画「コスプレの森」　　　　　　　　　　　　 　　　　　　　　　</t>
  </si>
  <si>
    <t>⑧　出会いの場推進事業「森の婚活」　　　　　　　　　　　　　　　　　 　　　　　　　 　</t>
  </si>
  <si>
    <t>40人</t>
  </si>
  <si>
    <t>⑨　「森のバーベキューガーデン」を使った事業　　　　　　　　　　　　　　　　　　　　</t>
  </si>
  <si>
    <t>⑩　その他地域連携（「奥貝塚ゆったりウォーク」実行委員会、
　　貝塚自然遊学館との連携、善兵衛ランドとの連携）</t>
    <phoneticPr fontId="3"/>
  </si>
  <si>
    <t>　　　のべ260人</t>
    <phoneticPr fontId="3"/>
  </si>
  <si>
    <t>■目標値の設定基準（案）</t>
    <rPh sb="1" eb="4">
      <t>モクヒョウチ</t>
    </rPh>
    <rPh sb="5" eb="7">
      <t>セッテイ</t>
    </rPh>
    <rPh sb="7" eb="9">
      <t>キジュン</t>
    </rPh>
    <rPh sb="10" eb="11">
      <t>アン</t>
    </rPh>
    <phoneticPr fontId="3"/>
  </si>
  <si>
    <t>令和６年度の目標値については、従来の設定基準により設定する。</t>
    <rPh sb="0" eb="2">
      <t>レイワ</t>
    </rPh>
    <rPh sb="3" eb="5">
      <t>ネンド</t>
    </rPh>
    <rPh sb="6" eb="9">
      <t>モクヒョウチ</t>
    </rPh>
    <rPh sb="15" eb="17">
      <t>ジュウライ</t>
    </rPh>
    <rPh sb="18" eb="22">
      <t>セッテイキジュン</t>
    </rPh>
    <rPh sb="25" eb="27">
      <t>セッテイ</t>
    </rPh>
    <phoneticPr fontId="3"/>
  </si>
  <si>
    <t>①</t>
  </si>
  <si>
    <t>過去２年実績が、いずれも提案書数値と乖離していない（80％以上120％未満）</t>
    <rPh sb="0" eb="2">
      <t>カコ</t>
    </rPh>
    <rPh sb="3" eb="4">
      <t>ネン</t>
    </rPh>
    <rPh sb="4" eb="6">
      <t>ジッセキ</t>
    </rPh>
    <rPh sb="18" eb="20">
      <t>カイリ</t>
    </rPh>
    <rPh sb="29" eb="31">
      <t>イジョウ</t>
    </rPh>
    <rPh sb="35" eb="37">
      <t>ミマン</t>
    </rPh>
    <phoneticPr fontId="3"/>
  </si>
  <si>
    <t>提案書数値を目標値とする。</t>
    <phoneticPr fontId="3"/>
  </si>
  <si>
    <t>②</t>
  </si>
  <si>
    <t>過去２年実績のいずれかが、提案書数値の120％以上</t>
    <rPh sb="0" eb="2">
      <t>カコ</t>
    </rPh>
    <rPh sb="3" eb="4">
      <t>ネン</t>
    </rPh>
    <rPh sb="4" eb="6">
      <t>ジッセキ</t>
    </rPh>
    <phoneticPr fontId="3"/>
  </si>
  <si>
    <t>過去２年実績の平均値を目標値とする。</t>
    <rPh sb="0" eb="2">
      <t>カコ</t>
    </rPh>
    <rPh sb="3" eb="4">
      <t>ネン</t>
    </rPh>
    <rPh sb="4" eb="6">
      <t>ジッセキ</t>
    </rPh>
    <rPh sb="7" eb="10">
      <t>ヘイキンチ</t>
    </rPh>
    <rPh sb="11" eb="13">
      <t>モクヒョウ</t>
    </rPh>
    <rPh sb="13" eb="14">
      <t>チ</t>
    </rPh>
    <phoneticPr fontId="3"/>
  </si>
  <si>
    <t>③</t>
  </si>
  <si>
    <t>過去２年実績のいずれかが、提案書数値の80％未満</t>
    <rPh sb="0" eb="2">
      <t>カコ</t>
    </rPh>
    <rPh sb="3" eb="4">
      <t>ネン</t>
    </rPh>
    <rPh sb="4" eb="6">
      <t>ジッセキ</t>
    </rPh>
    <rPh sb="13" eb="16">
      <t>テイアンショ</t>
    </rPh>
    <rPh sb="22" eb="24">
      <t>ミマン</t>
    </rPh>
    <phoneticPr fontId="3"/>
  </si>
  <si>
    <t>（提案書数値―過去２年実績の平均値）÷２＋過去２年実績の平均値　を目標値とする。</t>
    <rPh sb="1" eb="4">
      <t>テイアンショ</t>
    </rPh>
    <rPh sb="4" eb="6">
      <t>スウチ</t>
    </rPh>
    <rPh sb="7" eb="9">
      <t>カコ</t>
    </rPh>
    <rPh sb="10" eb="11">
      <t>ネン</t>
    </rPh>
    <rPh sb="11" eb="13">
      <t>ジッセキ</t>
    </rPh>
    <rPh sb="14" eb="17">
      <t>ヘイキンチ</t>
    </rPh>
    <rPh sb="21" eb="23">
      <t>カコ</t>
    </rPh>
    <rPh sb="24" eb="25">
      <t>ネン</t>
    </rPh>
    <rPh sb="25" eb="27">
      <t>ジッセキ</t>
    </rPh>
    <rPh sb="28" eb="31">
      <t>ヘイキンチ</t>
    </rPh>
    <rPh sb="33" eb="36">
      <t>モクヒョウチ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</si>
</sst>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hair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rgb="FFFF0000"/>
      </left>
      <right style="thick">
        <color rgb="FFFF0000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rgb="FFFF0000"/>
      </left>
      <right style="thick">
        <color rgb="FFFF0000"/>
      </right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4" xfId="0" applyFont="1" applyFill="1" applyBorder="1">
      <alignment vertical="center"/>
    </xf>
    <xf numFmtId="0" fontId="7" fillId="0" borderId="15" xfId="0" applyFont="1" applyBorder="1" applyAlignment="1">
      <alignment horizontal="center" vertical="center"/>
    </xf>
    <xf numFmtId="38" fontId="7" fillId="3" borderId="16" xfId="1" quotePrefix="1" applyFont="1" applyFill="1" applyBorder="1" applyAlignment="1">
      <alignment horizontal="right" vertical="center"/>
    </xf>
    <xf numFmtId="38" fontId="7" fillId="3" borderId="17" xfId="1" applyFont="1" applyFill="1" applyBorder="1" applyAlignment="1">
      <alignment horizontal="right" vertical="center"/>
    </xf>
    <xf numFmtId="38" fontId="7" fillId="3" borderId="18" xfId="1" applyFont="1" applyFill="1" applyBorder="1" applyAlignment="1">
      <alignment horizontal="right" vertical="center" wrapText="1"/>
    </xf>
    <xf numFmtId="0" fontId="7" fillId="3" borderId="19" xfId="2" applyNumberFormat="1" applyFont="1" applyFill="1" applyBorder="1" applyAlignment="1">
      <alignment horizontal="left" vertical="center" wrapText="1"/>
    </xf>
    <xf numFmtId="38" fontId="7" fillId="3" borderId="20" xfId="1" applyFont="1" applyFill="1" applyBorder="1" applyAlignment="1">
      <alignment horizontal="left" vertical="center" wrapText="1"/>
    </xf>
    <xf numFmtId="38" fontId="7" fillId="3" borderId="15" xfId="1" applyFont="1" applyFill="1" applyBorder="1" applyAlignment="1">
      <alignment horizontal="left" vertical="center" wrapText="1"/>
    </xf>
    <xf numFmtId="38" fontId="7" fillId="3" borderId="18" xfId="1" applyFont="1" applyFill="1" applyBorder="1" applyAlignment="1">
      <alignment horizontal="left" vertical="center" wrapText="1"/>
    </xf>
    <xf numFmtId="176" fontId="7" fillId="0" borderId="0" xfId="2" applyNumberFormat="1" applyFont="1" applyBorder="1" applyAlignment="1">
      <alignment horizontal="center" vertical="center" wrapText="1"/>
    </xf>
    <xf numFmtId="9" fontId="4" fillId="0" borderId="0" xfId="2" applyFont="1">
      <alignment vertical="center"/>
    </xf>
    <xf numFmtId="49" fontId="4" fillId="2" borderId="21" xfId="0" applyNumberFormat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38" fontId="7" fillId="3" borderId="22" xfId="1" applyFont="1" applyFill="1" applyBorder="1" applyAlignment="1">
      <alignment horizontal="right" vertical="center"/>
    </xf>
    <xf numFmtId="38" fontId="7" fillId="3" borderId="23" xfId="1" applyFont="1" applyFill="1" applyBorder="1" applyAlignment="1">
      <alignment horizontal="right" vertical="center"/>
    </xf>
    <xf numFmtId="38" fontId="7" fillId="3" borderId="24" xfId="1" applyFont="1" applyFill="1" applyBorder="1" applyAlignment="1">
      <alignment horizontal="right" vertical="center"/>
    </xf>
    <xf numFmtId="0" fontId="7" fillId="3" borderId="25" xfId="2" applyNumberFormat="1" applyFont="1" applyFill="1" applyBorder="1" applyAlignment="1">
      <alignment horizontal="left" vertical="center" wrapText="1"/>
    </xf>
    <xf numFmtId="0" fontId="4" fillId="3" borderId="26" xfId="0" applyFont="1" applyFill="1" applyBorder="1">
      <alignment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28" xfId="0" applyFont="1" applyFill="1" applyBorder="1">
      <alignment vertical="center"/>
    </xf>
    <xf numFmtId="0" fontId="7" fillId="0" borderId="29" xfId="0" applyFont="1" applyBorder="1" applyAlignment="1">
      <alignment horizontal="center" vertical="center"/>
    </xf>
    <xf numFmtId="38" fontId="7" fillId="3" borderId="30" xfId="1" quotePrefix="1" applyFont="1" applyFill="1" applyBorder="1" applyAlignment="1">
      <alignment horizontal="right" vertical="center"/>
    </xf>
    <xf numFmtId="38" fontId="7" fillId="3" borderId="31" xfId="1" applyFont="1" applyFill="1" applyBorder="1" applyAlignment="1">
      <alignment horizontal="right" vertical="center"/>
    </xf>
    <xf numFmtId="38" fontId="7" fillId="3" borderId="32" xfId="1" applyFont="1" applyFill="1" applyBorder="1" applyAlignment="1">
      <alignment horizontal="right" vertical="center" wrapText="1"/>
    </xf>
    <xf numFmtId="0" fontId="7" fillId="3" borderId="33" xfId="2" applyNumberFormat="1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2" borderId="34" xfId="0" applyFont="1" applyFill="1" applyBorder="1">
      <alignment vertical="center"/>
    </xf>
    <xf numFmtId="0" fontId="7" fillId="0" borderId="35" xfId="0" applyFont="1" applyBorder="1" applyAlignment="1">
      <alignment horizontal="center" vertical="center"/>
    </xf>
    <xf numFmtId="38" fontId="7" fillId="3" borderId="36" xfId="1" quotePrefix="1" applyFont="1" applyFill="1" applyBorder="1" applyAlignment="1">
      <alignment horizontal="right" vertical="center"/>
    </xf>
    <xf numFmtId="38" fontId="7" fillId="3" borderId="37" xfId="1" applyFont="1" applyFill="1" applyBorder="1" applyAlignment="1">
      <alignment horizontal="right" vertical="center"/>
    </xf>
    <xf numFmtId="38" fontId="7" fillId="3" borderId="38" xfId="1" applyFont="1" applyFill="1" applyBorder="1" applyAlignment="1">
      <alignment horizontal="right" vertical="center" wrapText="1"/>
    </xf>
    <xf numFmtId="0" fontId="7" fillId="3" borderId="39" xfId="2" applyNumberFormat="1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center"/>
    </xf>
    <xf numFmtId="0" fontId="7" fillId="3" borderId="19" xfId="2" applyNumberFormat="1" applyFont="1" applyFill="1" applyBorder="1" applyAlignment="1">
      <alignment horizontal="center" vertical="center"/>
    </xf>
    <xf numFmtId="38" fontId="8" fillId="3" borderId="20" xfId="1" applyFont="1" applyFill="1" applyBorder="1" applyAlignment="1">
      <alignment horizontal="left" vertical="center"/>
    </xf>
    <xf numFmtId="38" fontId="8" fillId="3" borderId="15" xfId="1" applyFont="1" applyFill="1" applyBorder="1" applyAlignment="1">
      <alignment horizontal="right" vertical="center"/>
    </xf>
    <xf numFmtId="38" fontId="8" fillId="3" borderId="18" xfId="1" applyFont="1" applyFill="1" applyBorder="1" applyAlignment="1">
      <alignment horizontal="left" vertical="center"/>
    </xf>
    <xf numFmtId="176" fontId="7" fillId="0" borderId="0" xfId="2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43" xfId="0" applyFont="1" applyFill="1" applyBorder="1" applyAlignment="1">
      <alignment horizontal="left" vertical="center"/>
    </xf>
    <xf numFmtId="38" fontId="7" fillId="3" borderId="14" xfId="1" applyFont="1" applyFill="1" applyBorder="1" applyAlignment="1">
      <alignment horizontal="right" vertical="center"/>
    </xf>
    <xf numFmtId="0" fontId="7" fillId="3" borderId="44" xfId="2" applyNumberFormat="1" applyFont="1" applyFill="1" applyBorder="1" applyAlignment="1">
      <alignment horizontal="center" vertical="center"/>
    </xf>
    <xf numFmtId="38" fontId="8" fillId="3" borderId="26" xfId="1" applyFont="1" applyFill="1" applyBorder="1" applyAlignment="1">
      <alignment horizontal="left" vertical="center"/>
    </xf>
    <xf numFmtId="38" fontId="8" fillId="3" borderId="0" xfId="1" applyFont="1" applyFill="1" applyBorder="1" applyAlignment="1">
      <alignment horizontal="right" vertical="center"/>
    </xf>
    <xf numFmtId="38" fontId="8" fillId="3" borderId="14" xfId="1" applyFont="1" applyFill="1" applyBorder="1" applyAlignment="1">
      <alignment horizontal="left" vertical="center"/>
    </xf>
    <xf numFmtId="0" fontId="4" fillId="2" borderId="21" xfId="0" applyFont="1" applyFill="1" applyBorder="1">
      <alignment vertical="center"/>
    </xf>
    <xf numFmtId="38" fontId="7" fillId="3" borderId="45" xfId="1" applyFont="1" applyFill="1" applyBorder="1" applyAlignment="1">
      <alignment horizontal="right" vertical="center"/>
    </xf>
    <xf numFmtId="38" fontId="7" fillId="3" borderId="46" xfId="1" applyFont="1" applyFill="1" applyBorder="1" applyAlignment="1">
      <alignment horizontal="right" vertical="center"/>
    </xf>
    <xf numFmtId="0" fontId="7" fillId="3" borderId="25" xfId="2" applyNumberFormat="1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9" fontId="4" fillId="0" borderId="0" xfId="2" applyFont="1" applyAlignment="1">
      <alignment horizontal="right" vertical="center"/>
    </xf>
    <xf numFmtId="0" fontId="4" fillId="2" borderId="47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38" fontId="7" fillId="3" borderId="36" xfId="1" quotePrefix="1" applyFont="1" applyFill="1" applyBorder="1" applyAlignment="1">
      <alignment horizontal="right" vertical="center"/>
    </xf>
    <xf numFmtId="0" fontId="7" fillId="3" borderId="37" xfId="0" applyFont="1" applyFill="1" applyBorder="1" applyAlignment="1">
      <alignment horizontal="right" vertical="center"/>
    </xf>
    <xf numFmtId="38" fontId="7" fillId="3" borderId="38" xfId="1" applyFont="1" applyFill="1" applyBorder="1" applyAlignment="1">
      <alignment horizontal="right" vertical="center" wrapText="1"/>
    </xf>
    <xf numFmtId="0" fontId="7" fillId="3" borderId="48" xfId="2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right" vertical="center"/>
    </xf>
    <xf numFmtId="0" fontId="4" fillId="2" borderId="49" xfId="0" applyFont="1" applyFill="1" applyBorder="1">
      <alignment vertical="center"/>
    </xf>
    <xf numFmtId="0" fontId="4" fillId="2" borderId="40" xfId="0" applyFont="1" applyFill="1" applyBorder="1" applyAlignment="1">
      <alignment horizontal="center" vertical="top"/>
    </xf>
    <xf numFmtId="0" fontId="4" fillId="2" borderId="50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38" fontId="7" fillId="3" borderId="52" xfId="1" applyFont="1" applyFill="1" applyBorder="1" applyAlignment="1">
      <alignment horizontal="right" vertical="center"/>
    </xf>
    <xf numFmtId="0" fontId="7" fillId="3" borderId="53" xfId="0" applyFont="1" applyFill="1" applyBorder="1" applyAlignment="1">
      <alignment horizontal="right" vertical="center"/>
    </xf>
    <xf numFmtId="38" fontId="7" fillId="3" borderId="41" xfId="1" applyFont="1" applyFill="1" applyBorder="1" applyAlignment="1">
      <alignment horizontal="right" vertical="center"/>
    </xf>
    <xf numFmtId="0" fontId="7" fillId="3" borderId="39" xfId="2" applyNumberFormat="1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7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7" fillId="3" borderId="17" xfId="0" applyFont="1" applyFill="1" applyBorder="1" applyAlignment="1">
      <alignment horizontal="right" vertical="center"/>
    </xf>
    <xf numFmtId="0" fontId="8" fillId="3" borderId="20" xfId="0" applyFont="1" applyFill="1" applyBorder="1">
      <alignment vertical="center"/>
    </xf>
    <xf numFmtId="0" fontId="8" fillId="3" borderId="15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right" vertical="center"/>
    </xf>
    <xf numFmtId="0" fontId="8" fillId="3" borderId="26" xfId="0" applyFont="1" applyFill="1" applyBorder="1">
      <alignment vertical="center"/>
    </xf>
    <xf numFmtId="0" fontId="8" fillId="3" borderId="14" xfId="0" applyFont="1" applyFill="1" applyBorder="1" applyAlignment="1">
      <alignment horizontal="right" vertical="center"/>
    </xf>
    <xf numFmtId="0" fontId="7" fillId="3" borderId="37" xfId="0" applyFont="1" applyFill="1" applyBorder="1" applyAlignment="1">
      <alignment horizontal="right" vertical="center" wrapText="1"/>
    </xf>
    <xf numFmtId="0" fontId="8" fillId="3" borderId="54" xfId="0" applyFont="1" applyFill="1" applyBorder="1">
      <alignment vertical="center"/>
    </xf>
    <xf numFmtId="176" fontId="7" fillId="0" borderId="12" xfId="2" applyNumberFormat="1" applyFon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top" wrapText="1"/>
    </xf>
    <xf numFmtId="0" fontId="8" fillId="3" borderId="26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4" fillId="2" borderId="40" xfId="0" applyFont="1" applyFill="1" applyBorder="1">
      <alignment vertical="center"/>
    </xf>
    <xf numFmtId="0" fontId="10" fillId="2" borderId="50" xfId="0" applyFont="1" applyFill="1" applyBorder="1" applyAlignment="1">
      <alignment vertical="top" wrapText="1"/>
    </xf>
    <xf numFmtId="38" fontId="7" fillId="3" borderId="55" xfId="1" applyFont="1" applyFill="1" applyBorder="1" applyAlignment="1">
      <alignment horizontal="right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41" xfId="0" applyFont="1" applyFill="1" applyBorder="1" applyAlignment="1">
      <alignment horizontal="left" vertical="center"/>
    </xf>
    <xf numFmtId="0" fontId="10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7" fillId="0" borderId="0" xfId="2" applyNumberFormat="1" applyFont="1" applyFill="1" applyBorder="1" applyAlignment="1">
      <alignment horizontal="center" vertical="center"/>
    </xf>
    <xf numFmtId="9" fontId="4" fillId="0" borderId="0" xfId="2" applyFont="1" applyFill="1">
      <alignment vertical="center"/>
    </xf>
    <xf numFmtId="0" fontId="10" fillId="0" borderId="5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E35F-A32E-4DC1-AF13-0F23DFEB72B3}">
  <sheetPr>
    <tabColor rgb="FFFFFF00"/>
    <pageSetUpPr fitToPage="1"/>
  </sheetPr>
  <dimension ref="A1:P45"/>
  <sheetViews>
    <sheetView tabSelected="1" zoomScale="85" zoomScaleNormal="85" zoomScaleSheetLayoutView="100" zoomScalePageLayoutView="95" workbookViewId="0">
      <selection activeCell="Q17" sqref="Q17"/>
    </sheetView>
  </sheetViews>
  <sheetFormatPr defaultColWidth="8.09765625" defaultRowHeight="12.6" x14ac:dyDescent="0.45"/>
  <cols>
    <col min="1" max="1" width="3.296875" style="2" customWidth="1"/>
    <col min="2" max="2" width="4.69921875" style="2" customWidth="1"/>
    <col min="3" max="3" width="2.5" style="2" customWidth="1"/>
    <col min="4" max="4" width="8.19921875" style="2" customWidth="1"/>
    <col min="5" max="5" width="10.5" style="2" customWidth="1"/>
    <col min="6" max="6" width="3.796875" style="2" customWidth="1"/>
    <col min="7" max="7" width="9.19921875" style="2" customWidth="1"/>
    <col min="8" max="8" width="10.59765625" style="2" customWidth="1"/>
    <col min="9" max="9" width="9" style="2" customWidth="1"/>
    <col min="10" max="10" width="13.296875" style="2" customWidth="1"/>
    <col min="11" max="11" width="17.296875" style="2" customWidth="1"/>
    <col min="12" max="12" width="33.296875" style="2" customWidth="1"/>
    <col min="13" max="13" width="15.09765625" style="2" customWidth="1"/>
    <col min="14" max="14" width="5.19921875" style="2" customWidth="1"/>
    <col min="15" max="15" width="11.19921875" style="5" customWidth="1"/>
    <col min="16" max="16" width="6.3984375" style="2" customWidth="1"/>
    <col min="17" max="16384" width="8.09765625" style="2"/>
  </cols>
  <sheetData>
    <row r="1" spans="1:16" ht="18" customHeight="1" thickBot="1" x14ac:dyDescent="0.5">
      <c r="A1" s="1" t="s">
        <v>0</v>
      </c>
      <c r="M1" s="3" t="s">
        <v>1</v>
      </c>
      <c r="N1" s="4"/>
    </row>
    <row r="2" spans="1:16" ht="9.75" customHeight="1" x14ac:dyDescent="0.45">
      <c r="B2" s="6"/>
    </row>
    <row r="3" spans="1:16" ht="21" customHeight="1" thickBot="1" x14ac:dyDescent="0.5">
      <c r="A3" s="6" t="s">
        <v>2</v>
      </c>
      <c r="B3" s="6"/>
    </row>
    <row r="4" spans="1:16" ht="30.75" customHeight="1" thickTop="1" x14ac:dyDescent="0.45">
      <c r="A4" s="7" t="s">
        <v>3</v>
      </c>
      <c r="B4" s="8"/>
      <c r="C4" s="8"/>
      <c r="D4" s="8"/>
      <c r="E4" s="9"/>
      <c r="F4" s="10" t="s">
        <v>4</v>
      </c>
      <c r="G4" s="11" t="s">
        <v>5</v>
      </c>
      <c r="H4" s="12" t="s">
        <v>6</v>
      </c>
      <c r="I4" s="13" t="s">
        <v>7</v>
      </c>
      <c r="J4" s="14" t="s">
        <v>8</v>
      </c>
      <c r="K4" s="15" t="s">
        <v>9</v>
      </c>
      <c r="L4" s="16" t="s">
        <v>10</v>
      </c>
      <c r="M4" s="17"/>
      <c r="N4" s="18"/>
      <c r="O4" s="19"/>
    </row>
    <row r="5" spans="1:16" ht="21" customHeight="1" x14ac:dyDescent="0.45">
      <c r="A5" s="20" t="s">
        <v>11</v>
      </c>
      <c r="B5" s="21" t="s">
        <v>12</v>
      </c>
      <c r="C5" s="22" t="s">
        <v>13</v>
      </c>
      <c r="D5" s="23" t="s">
        <v>14</v>
      </c>
      <c r="E5" s="24"/>
      <c r="F5" s="25" t="s">
        <v>13</v>
      </c>
      <c r="G5" s="26">
        <f>H5</f>
        <v>110500</v>
      </c>
      <c r="H5" s="27">
        <v>110500</v>
      </c>
      <c r="I5" s="28">
        <f>AVERAGE(92303,90801)</f>
        <v>91552</v>
      </c>
      <c r="J5" s="28" t="s">
        <v>15</v>
      </c>
      <c r="K5" s="29" t="s">
        <v>16</v>
      </c>
      <c r="L5" s="30" t="s">
        <v>17</v>
      </c>
      <c r="M5" s="31"/>
      <c r="N5" s="32"/>
      <c r="O5" s="33"/>
      <c r="P5" s="34"/>
    </row>
    <row r="6" spans="1:16" ht="21" customHeight="1" x14ac:dyDescent="0.45">
      <c r="A6" s="22"/>
      <c r="B6" s="35"/>
      <c r="C6" s="22"/>
      <c r="D6" s="23"/>
      <c r="E6" s="24"/>
      <c r="F6" s="36"/>
      <c r="G6" s="37"/>
      <c r="H6" s="38"/>
      <c r="I6" s="39"/>
      <c r="J6" s="39"/>
      <c r="K6" s="40"/>
      <c r="L6" s="41" t="s">
        <v>18</v>
      </c>
      <c r="M6" s="42" t="s">
        <v>19</v>
      </c>
      <c r="N6" s="43"/>
      <c r="O6" s="33"/>
      <c r="P6" s="34"/>
    </row>
    <row r="7" spans="1:16" ht="29.25" customHeight="1" x14ac:dyDescent="0.45">
      <c r="A7" s="22"/>
      <c r="B7" s="35"/>
      <c r="C7" s="22"/>
      <c r="D7" s="23"/>
      <c r="E7" s="44" t="s">
        <v>20</v>
      </c>
      <c r="F7" s="45" t="s">
        <v>13</v>
      </c>
      <c r="G7" s="46">
        <f>H7</f>
        <v>59980</v>
      </c>
      <c r="H7" s="47">
        <v>59980</v>
      </c>
      <c r="I7" s="48">
        <f>AVERAGE(48319,49897)</f>
        <v>49108</v>
      </c>
      <c r="J7" s="48" t="s">
        <v>21</v>
      </c>
      <c r="K7" s="49" t="s">
        <v>22</v>
      </c>
      <c r="L7" s="41" t="s">
        <v>23</v>
      </c>
      <c r="M7" s="50" t="s">
        <v>24</v>
      </c>
      <c r="N7" s="51"/>
      <c r="O7" s="33"/>
      <c r="P7" s="34"/>
    </row>
    <row r="8" spans="1:16" ht="29.25" customHeight="1" x14ac:dyDescent="0.45">
      <c r="A8" s="22"/>
      <c r="B8" s="35"/>
      <c r="C8" s="22"/>
      <c r="D8" s="23"/>
      <c r="E8" s="52" t="s">
        <v>25</v>
      </c>
      <c r="F8" s="53" t="s">
        <v>13</v>
      </c>
      <c r="G8" s="54">
        <f>H8</f>
        <v>50520</v>
      </c>
      <c r="H8" s="55">
        <v>50520</v>
      </c>
      <c r="I8" s="56">
        <f>AVERAGE(43984,40904)</f>
        <v>42444</v>
      </c>
      <c r="J8" s="56" t="s">
        <v>26</v>
      </c>
      <c r="K8" s="57" t="s">
        <v>27</v>
      </c>
      <c r="L8" s="41" t="s">
        <v>28</v>
      </c>
      <c r="M8" s="58" t="s">
        <v>29</v>
      </c>
      <c r="N8" s="59"/>
      <c r="O8" s="33"/>
      <c r="P8" s="34"/>
    </row>
    <row r="9" spans="1:16" ht="12" customHeight="1" x14ac:dyDescent="0.45">
      <c r="A9" s="22"/>
      <c r="B9" s="35"/>
      <c r="C9" s="60" t="s">
        <v>30</v>
      </c>
      <c r="D9" s="61" t="s">
        <v>31</v>
      </c>
      <c r="E9" s="62" t="s">
        <v>32</v>
      </c>
      <c r="F9" s="25" t="s">
        <v>13</v>
      </c>
      <c r="G9" s="26">
        <v>5</v>
      </c>
      <c r="H9" s="27">
        <v>5</v>
      </c>
      <c r="I9" s="28">
        <f>AVERAGE(5,5)</f>
        <v>5</v>
      </c>
      <c r="J9" s="28" t="s">
        <v>33</v>
      </c>
      <c r="K9" s="63" t="s">
        <v>34</v>
      </c>
      <c r="L9" s="64" t="s">
        <v>35</v>
      </c>
      <c r="M9" s="65" t="s">
        <v>36</v>
      </c>
      <c r="N9" s="66" t="s">
        <v>37</v>
      </c>
      <c r="O9" s="67"/>
      <c r="P9" s="34"/>
    </row>
    <row r="10" spans="1:16" ht="12" customHeight="1" x14ac:dyDescent="0.45">
      <c r="A10" s="22"/>
      <c r="B10" s="35"/>
      <c r="C10" s="68"/>
      <c r="D10" s="69"/>
      <c r="E10" s="70"/>
      <c r="F10" s="36"/>
      <c r="G10" s="37"/>
      <c r="H10" s="38"/>
      <c r="I10" s="71"/>
      <c r="J10" s="71"/>
      <c r="K10" s="72"/>
      <c r="L10" s="73" t="s">
        <v>38</v>
      </c>
      <c r="M10" s="74" t="s">
        <v>36</v>
      </c>
      <c r="N10" s="75" t="s">
        <v>39</v>
      </c>
      <c r="O10" s="67"/>
      <c r="P10" s="34"/>
    </row>
    <row r="11" spans="1:16" ht="12" customHeight="1" x14ac:dyDescent="0.45">
      <c r="A11" s="22"/>
      <c r="B11" s="76"/>
      <c r="C11" s="68"/>
      <c r="D11" s="69"/>
      <c r="E11" s="70"/>
      <c r="F11" s="36"/>
      <c r="G11" s="77"/>
      <c r="H11" s="78"/>
      <c r="I11" s="39">
        <f t="shared" ref="I11" si="0">AVERAGE(40163,77003)</f>
        <v>58583</v>
      </c>
      <c r="J11" s="39"/>
      <c r="K11" s="79"/>
      <c r="L11" s="80" t="s">
        <v>40</v>
      </c>
      <c r="M11" s="81" t="s">
        <v>36</v>
      </c>
      <c r="N11" s="82" t="s">
        <v>41</v>
      </c>
      <c r="O11" s="67"/>
      <c r="P11" s="83"/>
    </row>
    <row r="12" spans="1:16" ht="12" customHeight="1" x14ac:dyDescent="0.45">
      <c r="A12" s="22"/>
      <c r="B12" s="76"/>
      <c r="C12" s="68"/>
      <c r="D12" s="69"/>
      <c r="E12" s="84" t="s">
        <v>42</v>
      </c>
      <c r="F12" s="85" t="s">
        <v>43</v>
      </c>
      <c r="G12" s="86">
        <f>(353+1121)/2</f>
        <v>737</v>
      </c>
      <c r="H12" s="87">
        <v>126</v>
      </c>
      <c r="I12" s="88">
        <f>(353+1121)/2</f>
        <v>737</v>
      </c>
      <c r="J12" s="88" t="s">
        <v>44</v>
      </c>
      <c r="K12" s="89" t="s">
        <v>45</v>
      </c>
      <c r="L12" s="80" t="s">
        <v>46</v>
      </c>
      <c r="M12" s="81" t="s">
        <v>36</v>
      </c>
      <c r="N12" s="82" t="s">
        <v>47</v>
      </c>
      <c r="O12" s="67"/>
      <c r="P12" s="83"/>
    </row>
    <row r="13" spans="1:16" ht="12" customHeight="1" x14ac:dyDescent="0.45">
      <c r="A13" s="22"/>
      <c r="B13" s="76"/>
      <c r="C13" s="68"/>
      <c r="D13" s="69"/>
      <c r="E13" s="70"/>
      <c r="F13" s="36"/>
      <c r="G13" s="37"/>
      <c r="H13" s="90"/>
      <c r="I13" s="71">
        <f t="shared" ref="I13:I14" si="1">AVERAGE(40163,77003)</f>
        <v>58583</v>
      </c>
      <c r="J13" s="71"/>
      <c r="K13" s="72"/>
      <c r="L13" s="80" t="s">
        <v>48</v>
      </c>
      <c r="M13" s="81" t="s">
        <v>36</v>
      </c>
      <c r="N13" s="82" t="s">
        <v>49</v>
      </c>
      <c r="O13" s="67"/>
      <c r="P13" s="83"/>
    </row>
    <row r="14" spans="1:16" ht="12" customHeight="1" x14ac:dyDescent="0.45">
      <c r="A14" s="91"/>
      <c r="B14" s="76"/>
      <c r="C14" s="92"/>
      <c r="D14" s="93"/>
      <c r="E14" s="94"/>
      <c r="F14" s="95"/>
      <c r="G14" s="96"/>
      <c r="H14" s="97"/>
      <c r="I14" s="98">
        <f t="shared" si="1"/>
        <v>58583</v>
      </c>
      <c r="J14" s="98"/>
      <c r="K14" s="99"/>
      <c r="L14" s="100"/>
      <c r="M14" s="101" t="s">
        <v>50</v>
      </c>
      <c r="N14" s="102"/>
      <c r="O14" s="67"/>
      <c r="P14" s="34"/>
    </row>
    <row r="15" spans="1:16" ht="12" customHeight="1" x14ac:dyDescent="0.45">
      <c r="A15" s="103" t="s">
        <v>51</v>
      </c>
      <c r="B15" s="21" t="s">
        <v>52</v>
      </c>
      <c r="C15" s="104" t="s">
        <v>13</v>
      </c>
      <c r="D15" s="105" t="s">
        <v>53</v>
      </c>
      <c r="E15" s="62" t="s">
        <v>54</v>
      </c>
      <c r="F15" s="25" t="s">
        <v>13</v>
      </c>
      <c r="G15" s="26">
        <v>11</v>
      </c>
      <c r="H15" s="106">
        <v>11</v>
      </c>
      <c r="I15" s="28">
        <f>23/2</f>
        <v>11.5</v>
      </c>
      <c r="J15" s="28" t="s">
        <v>55</v>
      </c>
      <c r="K15" s="63" t="s">
        <v>56</v>
      </c>
      <c r="L15" s="107" t="s">
        <v>57</v>
      </c>
      <c r="M15" s="108" t="s">
        <v>58</v>
      </c>
      <c r="N15" s="109" t="s">
        <v>59</v>
      </c>
      <c r="O15" s="67"/>
      <c r="P15" s="34"/>
    </row>
    <row r="16" spans="1:16" ht="12" customHeight="1" x14ac:dyDescent="0.45">
      <c r="A16" s="22"/>
      <c r="B16" s="35"/>
      <c r="C16" s="22"/>
      <c r="D16" s="23"/>
      <c r="E16" s="70"/>
      <c r="F16" s="36"/>
      <c r="G16" s="37"/>
      <c r="H16" s="90"/>
      <c r="I16" s="71"/>
      <c r="J16" s="71"/>
      <c r="K16" s="72"/>
      <c r="L16" s="110" t="s">
        <v>60</v>
      </c>
      <c r="M16" s="81" t="s">
        <v>61</v>
      </c>
      <c r="N16" s="111" t="s">
        <v>62</v>
      </c>
      <c r="O16" s="67"/>
      <c r="P16" s="34"/>
    </row>
    <row r="17" spans="1:16" ht="12" customHeight="1" x14ac:dyDescent="0.45">
      <c r="A17" s="22"/>
      <c r="B17" s="35"/>
      <c r="C17" s="22"/>
      <c r="D17" s="23"/>
      <c r="E17" s="70"/>
      <c r="F17" s="36"/>
      <c r="G17" s="37"/>
      <c r="H17" s="90"/>
      <c r="I17" s="71">
        <f t="shared" ref="I17" si="2">AVERAGE(40163,77003)</f>
        <v>58583</v>
      </c>
      <c r="J17" s="71"/>
      <c r="K17" s="72"/>
      <c r="L17" s="110" t="s">
        <v>63</v>
      </c>
      <c r="M17" s="81" t="s">
        <v>64</v>
      </c>
      <c r="N17" s="111" t="s">
        <v>65</v>
      </c>
      <c r="O17" s="67"/>
      <c r="P17" s="34"/>
    </row>
    <row r="18" spans="1:16" ht="12" customHeight="1" x14ac:dyDescent="0.45">
      <c r="A18" s="22"/>
      <c r="B18" s="35"/>
      <c r="C18" s="22"/>
      <c r="D18" s="23"/>
      <c r="E18" s="70"/>
      <c r="F18" s="36"/>
      <c r="G18" s="37"/>
      <c r="H18" s="90"/>
      <c r="I18" s="71"/>
      <c r="J18" s="71"/>
      <c r="K18" s="72"/>
      <c r="L18" s="110" t="s">
        <v>66</v>
      </c>
      <c r="M18" s="81" t="s">
        <v>67</v>
      </c>
      <c r="N18" s="111" t="s">
        <v>65</v>
      </c>
      <c r="O18" s="67"/>
      <c r="P18" s="34"/>
    </row>
    <row r="19" spans="1:16" ht="12" customHeight="1" x14ac:dyDescent="0.45">
      <c r="A19" s="22"/>
      <c r="B19" s="35"/>
      <c r="C19" s="22"/>
      <c r="D19" s="23"/>
      <c r="E19" s="70"/>
      <c r="F19" s="36"/>
      <c r="G19" s="37"/>
      <c r="H19" s="90"/>
      <c r="I19" s="71">
        <f t="shared" ref="I19" si="3">AVERAGE(40163,77003)</f>
        <v>58583</v>
      </c>
      <c r="J19" s="71"/>
      <c r="K19" s="72"/>
      <c r="L19" s="110" t="s">
        <v>68</v>
      </c>
      <c r="M19" s="81"/>
      <c r="N19" s="111" t="s">
        <v>69</v>
      </c>
      <c r="O19" s="67"/>
      <c r="P19" s="34"/>
    </row>
    <row r="20" spans="1:16" ht="12" customHeight="1" x14ac:dyDescent="0.45">
      <c r="A20" s="22"/>
      <c r="B20" s="35"/>
      <c r="C20" s="22"/>
      <c r="D20" s="23"/>
      <c r="E20" s="70"/>
      <c r="F20" s="36"/>
      <c r="G20" s="37"/>
      <c r="H20" s="90"/>
      <c r="I20" s="39"/>
      <c r="J20" s="39"/>
      <c r="K20" s="72"/>
      <c r="L20" s="110" t="s">
        <v>70</v>
      </c>
      <c r="M20" s="81"/>
      <c r="N20" s="111" t="s">
        <v>71</v>
      </c>
      <c r="O20" s="67"/>
      <c r="P20" s="34"/>
    </row>
    <row r="21" spans="1:16" ht="12" customHeight="1" x14ac:dyDescent="0.45">
      <c r="A21" s="22"/>
      <c r="B21" s="35"/>
      <c r="C21" s="22"/>
      <c r="D21" s="23"/>
      <c r="E21" s="84" t="s">
        <v>72</v>
      </c>
      <c r="F21" s="85" t="s">
        <v>43</v>
      </c>
      <c r="G21" s="86">
        <f>(780+1024)/2</f>
        <v>902</v>
      </c>
      <c r="H21" s="112" t="s">
        <v>73</v>
      </c>
      <c r="I21" s="88">
        <f>(780+1024)/2</f>
        <v>902</v>
      </c>
      <c r="J21" s="88" t="s">
        <v>74</v>
      </c>
      <c r="K21" s="89" t="s">
        <v>75</v>
      </c>
      <c r="L21" s="110" t="s">
        <v>76</v>
      </c>
      <c r="M21" s="81"/>
      <c r="N21" s="111" t="s">
        <v>77</v>
      </c>
      <c r="O21" s="67"/>
      <c r="P21" s="34"/>
    </row>
    <row r="22" spans="1:16" ht="12" customHeight="1" x14ac:dyDescent="0.45">
      <c r="A22" s="22"/>
      <c r="B22" s="35"/>
      <c r="C22" s="22"/>
      <c r="D22" s="23"/>
      <c r="E22" s="70"/>
      <c r="F22" s="36"/>
      <c r="G22" s="37"/>
      <c r="H22" s="90"/>
      <c r="I22" s="71"/>
      <c r="J22" s="71"/>
      <c r="K22" s="72"/>
      <c r="L22" s="110" t="s">
        <v>78</v>
      </c>
      <c r="M22" s="81" t="s">
        <v>79</v>
      </c>
      <c r="N22" s="111" t="s">
        <v>80</v>
      </c>
      <c r="O22" s="67"/>
      <c r="P22" s="34"/>
    </row>
    <row r="23" spans="1:16" ht="12" customHeight="1" x14ac:dyDescent="0.45">
      <c r="A23" s="22"/>
      <c r="B23" s="35"/>
      <c r="C23" s="22"/>
      <c r="D23" s="23"/>
      <c r="E23" s="70"/>
      <c r="F23" s="36"/>
      <c r="G23" s="37"/>
      <c r="H23" s="90"/>
      <c r="I23" s="71">
        <f t="shared" ref="I23" si="4">AVERAGE(40163,77003)</f>
        <v>58583</v>
      </c>
      <c r="J23" s="71"/>
      <c r="K23" s="72"/>
      <c r="L23" s="110" t="s">
        <v>81</v>
      </c>
      <c r="M23" s="81"/>
      <c r="N23" s="111" t="s">
        <v>82</v>
      </c>
      <c r="O23" s="67"/>
      <c r="P23" s="34"/>
    </row>
    <row r="24" spans="1:16" ht="12" customHeight="1" x14ac:dyDescent="0.45">
      <c r="A24" s="22"/>
      <c r="B24" s="35"/>
      <c r="C24" s="22"/>
      <c r="D24" s="23"/>
      <c r="E24" s="70"/>
      <c r="F24" s="36"/>
      <c r="G24" s="37"/>
      <c r="H24" s="90"/>
      <c r="I24" s="71"/>
      <c r="J24" s="71"/>
      <c r="K24" s="72"/>
      <c r="L24" s="110" t="s">
        <v>83</v>
      </c>
      <c r="M24" s="81"/>
      <c r="N24" s="82"/>
      <c r="O24" s="67"/>
      <c r="P24" s="34"/>
    </row>
    <row r="25" spans="1:16" ht="12" customHeight="1" x14ac:dyDescent="0.45">
      <c r="A25" s="22"/>
      <c r="B25" s="35"/>
      <c r="C25" s="22"/>
      <c r="D25" s="23"/>
      <c r="E25" s="70"/>
      <c r="F25" s="36"/>
      <c r="G25" s="37"/>
      <c r="H25" s="90"/>
      <c r="I25" s="71">
        <f t="shared" ref="I25" si="5">AVERAGE(40163,77003)</f>
        <v>58583</v>
      </c>
      <c r="J25" s="71"/>
      <c r="K25" s="72"/>
      <c r="L25" s="110" t="s">
        <v>84</v>
      </c>
      <c r="M25" s="81"/>
      <c r="N25" s="82"/>
      <c r="O25" s="67"/>
      <c r="P25" s="34"/>
    </row>
    <row r="26" spans="1:16" ht="12" customHeight="1" x14ac:dyDescent="0.45">
      <c r="A26" s="22"/>
      <c r="B26" s="76"/>
      <c r="C26" s="22"/>
      <c r="D26" s="23"/>
      <c r="E26" s="94"/>
      <c r="F26" s="95"/>
      <c r="G26" s="96"/>
      <c r="H26" s="97"/>
      <c r="I26" s="98"/>
      <c r="J26" s="98"/>
      <c r="K26" s="99"/>
      <c r="L26" s="113"/>
      <c r="M26" s="101" t="s">
        <v>85</v>
      </c>
      <c r="N26" s="102"/>
      <c r="O26" s="114"/>
      <c r="P26" s="34"/>
    </row>
    <row r="27" spans="1:16" ht="12" customHeight="1" x14ac:dyDescent="0.45">
      <c r="A27" s="22"/>
      <c r="B27" s="76"/>
      <c r="C27" s="104" t="s">
        <v>43</v>
      </c>
      <c r="D27" s="115" t="s">
        <v>86</v>
      </c>
      <c r="E27" s="62" t="s">
        <v>54</v>
      </c>
      <c r="F27" s="25" t="s">
        <v>13</v>
      </c>
      <c r="G27" s="26">
        <v>10</v>
      </c>
      <c r="H27" s="106">
        <v>10</v>
      </c>
      <c r="I27" s="28">
        <f>23/2</f>
        <v>11.5</v>
      </c>
      <c r="J27" s="28" t="s">
        <v>87</v>
      </c>
      <c r="K27" s="63" t="s">
        <v>88</v>
      </c>
      <c r="L27" s="116" t="s">
        <v>89</v>
      </c>
      <c r="M27" s="108"/>
      <c r="N27" s="117" t="s">
        <v>82</v>
      </c>
      <c r="O27" s="114"/>
      <c r="P27" s="34"/>
    </row>
    <row r="28" spans="1:16" ht="12" customHeight="1" x14ac:dyDescent="0.45">
      <c r="A28" s="22"/>
      <c r="B28" s="76"/>
      <c r="C28" s="22"/>
      <c r="D28" s="118"/>
      <c r="E28" s="70"/>
      <c r="F28" s="36"/>
      <c r="G28" s="37"/>
      <c r="H28" s="90"/>
      <c r="I28" s="71"/>
      <c r="J28" s="71"/>
      <c r="K28" s="72"/>
      <c r="L28" s="80" t="s">
        <v>90</v>
      </c>
      <c r="M28" s="81"/>
      <c r="N28" s="82" t="s">
        <v>82</v>
      </c>
      <c r="O28" s="114"/>
      <c r="P28" s="34"/>
    </row>
    <row r="29" spans="1:16" ht="12" customHeight="1" x14ac:dyDescent="0.45">
      <c r="A29" s="22"/>
      <c r="B29" s="76"/>
      <c r="C29" s="22"/>
      <c r="D29" s="119"/>
      <c r="E29" s="70"/>
      <c r="F29" s="36"/>
      <c r="G29" s="37"/>
      <c r="H29" s="90"/>
      <c r="I29" s="71">
        <f t="shared" ref="I29" si="6">AVERAGE(40163,77003)</f>
        <v>58583</v>
      </c>
      <c r="J29" s="71"/>
      <c r="K29" s="72"/>
      <c r="L29" s="80" t="s">
        <v>91</v>
      </c>
      <c r="M29" s="81"/>
      <c r="N29" s="82" t="s">
        <v>82</v>
      </c>
      <c r="O29" s="114"/>
      <c r="P29" s="34"/>
    </row>
    <row r="30" spans="1:16" ht="12" customHeight="1" x14ac:dyDescent="0.45">
      <c r="A30" s="22"/>
      <c r="B30" s="76"/>
      <c r="C30" s="22"/>
      <c r="D30" s="120"/>
      <c r="E30" s="70"/>
      <c r="F30" s="36"/>
      <c r="G30" s="37"/>
      <c r="H30" s="90"/>
      <c r="I30" s="71"/>
      <c r="J30" s="71"/>
      <c r="K30" s="72"/>
      <c r="L30" s="80" t="s">
        <v>92</v>
      </c>
      <c r="M30" s="81"/>
      <c r="N30" s="82" t="s">
        <v>82</v>
      </c>
      <c r="O30" s="114"/>
      <c r="P30" s="34"/>
    </row>
    <row r="31" spans="1:16" ht="12" customHeight="1" x14ac:dyDescent="0.45">
      <c r="A31" s="22"/>
      <c r="B31" s="76"/>
      <c r="C31" s="22"/>
      <c r="D31" s="120"/>
      <c r="E31" s="70"/>
      <c r="F31" s="36"/>
      <c r="G31" s="37"/>
      <c r="H31" s="90"/>
      <c r="I31" s="71">
        <f t="shared" ref="I31" si="7">AVERAGE(40163,77003)</f>
        <v>58583</v>
      </c>
      <c r="J31" s="71"/>
      <c r="K31" s="72"/>
      <c r="L31" s="80" t="s">
        <v>93</v>
      </c>
      <c r="M31" s="81"/>
      <c r="N31" s="82" t="s">
        <v>71</v>
      </c>
      <c r="O31" s="67"/>
      <c r="P31" s="34"/>
    </row>
    <row r="32" spans="1:16" ht="12" customHeight="1" x14ac:dyDescent="0.45">
      <c r="A32" s="22"/>
      <c r="B32" s="76"/>
      <c r="C32" s="22"/>
      <c r="D32" s="120"/>
      <c r="E32" s="70"/>
      <c r="F32" s="36"/>
      <c r="G32" s="37"/>
      <c r="H32" s="90"/>
      <c r="I32" s="39"/>
      <c r="J32" s="39"/>
      <c r="K32" s="72"/>
      <c r="L32" s="80" t="s">
        <v>94</v>
      </c>
      <c r="M32" s="81"/>
      <c r="N32" s="82" t="s">
        <v>82</v>
      </c>
      <c r="O32" s="67"/>
      <c r="P32" s="34"/>
    </row>
    <row r="33" spans="1:16" ht="12" customHeight="1" x14ac:dyDescent="0.45">
      <c r="A33" s="22"/>
      <c r="B33" s="76"/>
      <c r="C33" s="22"/>
      <c r="D33" s="120"/>
      <c r="E33" s="84" t="s">
        <v>42</v>
      </c>
      <c r="F33" s="85" t="s">
        <v>43</v>
      </c>
      <c r="G33" s="86">
        <f>(1082+2844)/2</f>
        <v>1963</v>
      </c>
      <c r="H33" s="87">
        <v>260</v>
      </c>
      <c r="I33" s="88">
        <f>AVERAGE(2844,1082)</f>
        <v>1963</v>
      </c>
      <c r="J33" s="88" t="s">
        <v>95</v>
      </c>
      <c r="K33" s="89" t="s">
        <v>96</v>
      </c>
      <c r="L33" s="80" t="s">
        <v>97</v>
      </c>
      <c r="M33" s="81"/>
      <c r="N33" s="82" t="s">
        <v>71</v>
      </c>
      <c r="O33" s="67"/>
      <c r="P33" s="34"/>
    </row>
    <row r="34" spans="1:16" ht="12" customHeight="1" x14ac:dyDescent="0.45">
      <c r="A34" s="22"/>
      <c r="B34" s="76"/>
      <c r="C34" s="22"/>
      <c r="D34" s="120"/>
      <c r="E34" s="70"/>
      <c r="F34" s="36"/>
      <c r="G34" s="37"/>
      <c r="H34" s="90"/>
      <c r="I34" s="71"/>
      <c r="J34" s="71"/>
      <c r="K34" s="72"/>
      <c r="L34" s="80" t="s">
        <v>98</v>
      </c>
      <c r="M34" s="81"/>
      <c r="N34" s="82" t="s">
        <v>99</v>
      </c>
      <c r="O34" s="67"/>
      <c r="P34" s="34"/>
    </row>
    <row r="35" spans="1:16" ht="12" customHeight="1" x14ac:dyDescent="0.45">
      <c r="A35" s="22"/>
      <c r="B35" s="76"/>
      <c r="C35" s="22"/>
      <c r="D35" s="120"/>
      <c r="E35" s="70"/>
      <c r="F35" s="36"/>
      <c r="G35" s="37"/>
      <c r="H35" s="90"/>
      <c r="I35" s="71">
        <f t="shared" ref="I35" si="8">AVERAGE(40163,77003)</f>
        <v>58583</v>
      </c>
      <c r="J35" s="71"/>
      <c r="K35" s="72"/>
      <c r="L35" s="80" t="s">
        <v>100</v>
      </c>
      <c r="M35" s="81"/>
      <c r="N35" s="82" t="s">
        <v>82</v>
      </c>
      <c r="O35" s="67"/>
      <c r="P35" s="34"/>
    </row>
    <row r="36" spans="1:16" ht="12" customHeight="1" x14ac:dyDescent="0.45">
      <c r="A36" s="22"/>
      <c r="B36" s="76"/>
      <c r="C36" s="22"/>
      <c r="D36" s="121"/>
      <c r="E36" s="70"/>
      <c r="F36" s="36"/>
      <c r="G36" s="37"/>
      <c r="H36" s="90"/>
      <c r="I36" s="71"/>
      <c r="J36" s="71"/>
      <c r="K36" s="72"/>
      <c r="L36" s="122" t="s">
        <v>101</v>
      </c>
      <c r="M36" s="123"/>
      <c r="N36" s="111"/>
      <c r="O36" s="67"/>
      <c r="P36" s="34"/>
    </row>
    <row r="37" spans="1:16" ht="12" customHeight="1" x14ac:dyDescent="0.45">
      <c r="A37" s="22"/>
      <c r="B37" s="76"/>
      <c r="C37" s="22"/>
      <c r="D37" s="121"/>
      <c r="E37" s="70"/>
      <c r="F37" s="36"/>
      <c r="G37" s="37"/>
      <c r="H37" s="90"/>
      <c r="I37" s="71">
        <f t="shared" ref="I37" si="9">AVERAGE(40163,77003)</f>
        <v>58583</v>
      </c>
      <c r="J37" s="71"/>
      <c r="K37" s="72"/>
      <c r="L37" s="122"/>
      <c r="M37" s="123"/>
      <c r="N37" s="111"/>
      <c r="O37" s="67"/>
      <c r="P37" s="34"/>
    </row>
    <row r="38" spans="1:16" ht="12" customHeight="1" thickBot="1" x14ac:dyDescent="0.5">
      <c r="A38" s="124"/>
      <c r="B38" s="91"/>
      <c r="C38" s="124"/>
      <c r="D38" s="125"/>
      <c r="E38" s="94"/>
      <c r="F38" s="95"/>
      <c r="G38" s="126"/>
      <c r="H38" s="97"/>
      <c r="I38" s="98"/>
      <c r="J38" s="98"/>
      <c r="K38" s="99"/>
      <c r="L38" s="100"/>
      <c r="M38" s="127" t="s">
        <v>102</v>
      </c>
      <c r="N38" s="128"/>
      <c r="O38" s="67"/>
      <c r="P38" s="34"/>
    </row>
    <row r="39" spans="1:16" ht="12" customHeight="1" thickTop="1" x14ac:dyDescent="0.45">
      <c r="D39" s="129"/>
      <c r="E39" s="130"/>
      <c r="F39" s="131"/>
      <c r="G39" s="132"/>
      <c r="H39" s="133"/>
      <c r="I39" s="133"/>
      <c r="J39" s="132"/>
      <c r="K39" s="134"/>
      <c r="L39" s="135"/>
      <c r="M39" s="135"/>
      <c r="N39" s="135"/>
      <c r="O39" s="136"/>
      <c r="P39" s="137"/>
    </row>
    <row r="40" spans="1:16" ht="21" customHeight="1" x14ac:dyDescent="0.45">
      <c r="A40" s="6" t="s">
        <v>103</v>
      </c>
      <c r="B40" s="6"/>
    </row>
    <row r="41" spans="1:16" ht="18" customHeight="1" x14ac:dyDescent="0.45">
      <c r="A41" s="6"/>
      <c r="B41" s="138" t="s">
        <v>104</v>
      </c>
      <c r="C41" s="138"/>
      <c r="D41" s="138"/>
      <c r="E41" s="138"/>
      <c r="F41" s="138"/>
      <c r="G41" s="138"/>
      <c r="H41" s="138"/>
      <c r="I41" s="138"/>
      <c r="J41" s="139"/>
      <c r="K41" s="139"/>
      <c r="L41" s="139"/>
      <c r="M41" s="139"/>
    </row>
    <row r="42" spans="1:16" ht="21" customHeight="1" x14ac:dyDescent="0.45">
      <c r="A42" s="140" t="s">
        <v>105</v>
      </c>
      <c r="B42" s="141" t="s">
        <v>106</v>
      </c>
      <c r="C42" s="142"/>
      <c r="D42" s="142"/>
      <c r="E42" s="142"/>
      <c r="F42" s="142"/>
      <c r="G42" s="142"/>
      <c r="H42" s="142"/>
      <c r="I42" s="143"/>
      <c r="J42" s="144" t="s">
        <v>107</v>
      </c>
      <c r="K42" s="145"/>
      <c r="L42" s="145"/>
      <c r="M42" s="145"/>
      <c r="N42" s="145"/>
    </row>
    <row r="43" spans="1:16" ht="21" customHeight="1" x14ac:dyDescent="0.45">
      <c r="A43" s="140" t="s">
        <v>108</v>
      </c>
      <c r="B43" s="141" t="s">
        <v>109</v>
      </c>
      <c r="C43" s="142"/>
      <c r="D43" s="142"/>
      <c r="E43" s="142"/>
      <c r="F43" s="142"/>
      <c r="G43" s="142"/>
      <c r="H43" s="142"/>
      <c r="I43" s="143"/>
      <c r="J43" s="144" t="s">
        <v>110</v>
      </c>
      <c r="K43" s="145"/>
      <c r="L43" s="145"/>
      <c r="M43" s="145"/>
      <c r="N43" s="145"/>
    </row>
    <row r="44" spans="1:16" ht="21" customHeight="1" x14ac:dyDescent="0.45">
      <c r="A44" s="140" t="s">
        <v>111</v>
      </c>
      <c r="B44" s="141" t="s">
        <v>112</v>
      </c>
      <c r="C44" s="142"/>
      <c r="D44" s="142"/>
      <c r="E44" s="142"/>
      <c r="F44" s="142"/>
      <c r="G44" s="142"/>
      <c r="H44" s="142"/>
      <c r="I44" s="143"/>
      <c r="J44" s="144" t="s">
        <v>113</v>
      </c>
      <c r="K44" s="145"/>
      <c r="L44" s="145"/>
      <c r="M44" s="145"/>
      <c r="N44" s="145"/>
    </row>
    <row r="45" spans="1:16" ht="21.75" customHeight="1" x14ac:dyDescent="0.45">
      <c r="B45" s="146"/>
    </row>
  </sheetData>
  <mergeCells count="69">
    <mergeCell ref="B43:I43"/>
    <mergeCell ref="J43:N43"/>
    <mergeCell ref="B44:I44"/>
    <mergeCell ref="J44:N44"/>
    <mergeCell ref="K33:K38"/>
    <mergeCell ref="L36:M37"/>
    <mergeCell ref="M38:N38"/>
    <mergeCell ref="B41:M41"/>
    <mergeCell ref="B42:I42"/>
    <mergeCell ref="J42:N42"/>
    <mergeCell ref="E33:E38"/>
    <mergeCell ref="F33:F38"/>
    <mergeCell ref="G33:G38"/>
    <mergeCell ref="H33:H38"/>
    <mergeCell ref="I33:I38"/>
    <mergeCell ref="J33:J38"/>
    <mergeCell ref="K21:K26"/>
    <mergeCell ref="M26:N26"/>
    <mergeCell ref="D27:D28"/>
    <mergeCell ref="E27:E32"/>
    <mergeCell ref="F27:F32"/>
    <mergeCell ref="G27:G32"/>
    <mergeCell ref="H27:H32"/>
    <mergeCell ref="I27:I32"/>
    <mergeCell ref="J27:J32"/>
    <mergeCell ref="K27:K32"/>
    <mergeCell ref="E21:E26"/>
    <mergeCell ref="F21:F26"/>
    <mergeCell ref="G21:G26"/>
    <mergeCell ref="H21:H26"/>
    <mergeCell ref="I21:I26"/>
    <mergeCell ref="J21:J26"/>
    <mergeCell ref="M14:N14"/>
    <mergeCell ref="E15:E20"/>
    <mergeCell ref="F15:F20"/>
    <mergeCell ref="G15:G20"/>
    <mergeCell ref="H15:H20"/>
    <mergeCell ref="I15:I20"/>
    <mergeCell ref="J15:J20"/>
    <mergeCell ref="K15:K20"/>
    <mergeCell ref="J9:J11"/>
    <mergeCell ref="K9:K11"/>
    <mergeCell ref="E12:E14"/>
    <mergeCell ref="F12:F14"/>
    <mergeCell ref="G12:G14"/>
    <mergeCell ref="H12:H14"/>
    <mergeCell ref="I12:I14"/>
    <mergeCell ref="J12:J14"/>
    <mergeCell ref="K12:K14"/>
    <mergeCell ref="M6:N6"/>
    <mergeCell ref="M7:N7"/>
    <mergeCell ref="M8:N8"/>
    <mergeCell ref="C9:C14"/>
    <mergeCell ref="D9:D14"/>
    <mergeCell ref="E9:E11"/>
    <mergeCell ref="F9:F11"/>
    <mergeCell ref="G9:G11"/>
    <mergeCell ref="H9:H11"/>
    <mergeCell ref="I9:I11"/>
    <mergeCell ref="M1:N1"/>
    <mergeCell ref="A4:E4"/>
    <mergeCell ref="L4:N4"/>
    <mergeCell ref="F5:F6"/>
    <mergeCell ref="G5:G6"/>
    <mergeCell ref="H5:H6"/>
    <mergeCell ref="I5:I6"/>
    <mergeCell ref="J5:J6"/>
    <mergeCell ref="K5:K6"/>
    <mergeCell ref="L5:N5"/>
  </mergeCells>
  <phoneticPr fontId="3"/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89" orientation="landscape" r:id="rId1"/>
  <headerFooter>
    <oddHeader xml:space="preserve">&amp;L&amp;"-,太字"&amp;16
&amp;R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R7資料5-2 設定基準</vt:lpstr>
      <vt:lpstr>'R7資料5-2 設定基準'!Print_Area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滉来</dc:creator>
  <cp:lastModifiedBy>松本　滉来</cp:lastModifiedBy>
  <dcterms:created xsi:type="dcterms:W3CDTF">2025-11-28T06:18:22Z</dcterms:created>
  <dcterms:modified xsi:type="dcterms:W3CDTF">2025-11-28T06:18:55Z</dcterms:modified>
</cp:coreProperties>
</file>