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G0000sv0ns501\d10014$\doc\10企画厚生課\企画調整Ｇ（制度）\HPアクセシビリティ対応\H31\■大阪府特別職報酬等審議会\H23\09 第九回\会議資料\"/>
    </mc:Choice>
  </mc:AlternateContent>
  <bookViews>
    <workbookView xWindow="-15" yWindow="3825" windowWidth="20520" windowHeight="3870"/>
  </bookViews>
  <sheets>
    <sheet name="年収一覧" sheetId="7" r:id="rId1"/>
  </sheets>
  <calcPr calcId="162913"/>
</workbook>
</file>

<file path=xl/calcChain.xml><?xml version="1.0" encoding="utf-8"?>
<calcChain xmlns="http://schemas.openxmlformats.org/spreadsheetml/2006/main">
  <c r="BL122" i="7" l="1"/>
  <c r="BI122" i="7"/>
  <c r="BF122" i="7"/>
  <c r="BC122" i="7"/>
  <c r="AZ122" i="7"/>
  <c r="AW122" i="7"/>
  <c r="AT122" i="7"/>
  <c r="AQ122" i="7"/>
  <c r="AN122" i="7"/>
  <c r="AK122" i="7"/>
  <c r="AH122" i="7"/>
  <c r="AE122" i="7"/>
  <c r="AB122" i="7"/>
  <c r="Y122" i="7"/>
  <c r="V122" i="7"/>
  <c r="S122" i="7"/>
  <c r="P122" i="7"/>
  <c r="M122" i="7"/>
  <c r="J122" i="7"/>
  <c r="G122" i="7"/>
  <c r="BL121" i="7"/>
  <c r="BI121" i="7"/>
  <c r="BF121" i="7"/>
  <c r="BC121" i="7"/>
  <c r="AZ121" i="7"/>
  <c r="AW121" i="7"/>
  <c r="AT121" i="7"/>
  <c r="AQ121" i="7"/>
  <c r="AN121" i="7"/>
  <c r="AK121" i="7"/>
  <c r="AH121" i="7"/>
  <c r="AE121" i="7"/>
  <c r="AB121" i="7"/>
  <c r="Y121" i="7"/>
  <c r="V121" i="7"/>
  <c r="S121" i="7"/>
  <c r="P121" i="7"/>
  <c r="M121" i="7"/>
  <c r="J121" i="7"/>
  <c r="G121" i="7"/>
  <c r="BL120" i="7"/>
  <c r="BI120" i="7"/>
  <c r="BF120" i="7"/>
  <c r="BC120" i="7"/>
  <c r="AZ120" i="7"/>
  <c r="AW120" i="7"/>
  <c r="AT120" i="7"/>
  <c r="AQ120" i="7"/>
  <c r="AN120" i="7"/>
  <c r="AK120" i="7"/>
  <c r="AH120" i="7"/>
  <c r="AE120" i="7"/>
  <c r="AB120" i="7"/>
  <c r="Y120" i="7"/>
  <c r="V120" i="7"/>
  <c r="S120" i="7"/>
  <c r="P120" i="7"/>
  <c r="M120" i="7"/>
  <c r="J120" i="7"/>
  <c r="G120" i="7"/>
  <c r="BO118" i="7"/>
  <c r="BL118" i="7"/>
  <c r="BL119" i="7" s="1"/>
  <c r="BI118" i="7"/>
  <c r="BF118" i="7"/>
  <c r="BF119" i="7" s="1"/>
  <c r="BC118" i="7"/>
  <c r="BC119" i="7" s="1"/>
  <c r="AZ118" i="7"/>
  <c r="AZ119" i="7" s="1"/>
  <c r="AW118" i="7"/>
  <c r="AT118" i="7"/>
  <c r="AT119" i="7" s="1"/>
  <c r="AQ118" i="7"/>
  <c r="AQ119" i="7" s="1"/>
  <c r="AN118" i="7"/>
  <c r="AN119" i="7" s="1"/>
  <c r="AK118" i="7"/>
  <c r="AK119" i="7" s="1"/>
  <c r="AH118" i="7"/>
  <c r="AH119" i="7" s="1"/>
  <c r="AE118" i="7"/>
  <c r="AE119" i="7" s="1"/>
  <c r="AB118" i="7"/>
  <c r="AB119" i="7" s="1"/>
  <c r="Y118" i="7"/>
  <c r="Y119" i="7" s="1"/>
  <c r="V118" i="7"/>
  <c r="V119" i="7" s="1"/>
  <c r="S118" i="7"/>
  <c r="S119" i="7" s="1"/>
  <c r="P118" i="7"/>
  <c r="P119" i="7" s="1"/>
  <c r="M118" i="7"/>
  <c r="M119" i="7" s="1"/>
  <c r="J118" i="7"/>
  <c r="J119" i="7" s="1"/>
  <c r="BO117" i="7"/>
  <c r="BO119" i="7" s="1"/>
  <c r="BL117" i="7"/>
  <c r="BI117" i="7"/>
  <c r="BF117" i="7"/>
  <c r="BC117" i="7"/>
  <c r="AZ117" i="7"/>
  <c r="AW117" i="7"/>
  <c r="AT117" i="7"/>
  <c r="AQ117" i="7"/>
  <c r="AN117" i="7"/>
  <c r="AK117" i="7"/>
  <c r="AH117" i="7"/>
  <c r="AE117" i="7"/>
  <c r="AB117" i="7"/>
  <c r="Y117" i="7"/>
  <c r="V117" i="7"/>
  <c r="S117" i="7"/>
  <c r="P117" i="7"/>
  <c r="M117" i="7"/>
  <c r="J117" i="7"/>
  <c r="G117" i="7"/>
  <c r="BN116" i="7"/>
  <c r="BN113" i="7"/>
  <c r="BO106" i="7"/>
  <c r="BN100" i="7" s="1"/>
  <c r="BN103" i="7"/>
  <c r="BO90" i="7"/>
  <c r="BO89" i="7"/>
  <c r="BN88" i="7"/>
  <c r="BN85" i="7"/>
  <c r="BO78" i="7"/>
  <c r="BN72" i="7" s="1"/>
  <c r="BN75" i="7"/>
  <c r="BO62" i="7"/>
  <c r="BO61" i="7"/>
  <c r="BN60" i="7"/>
  <c r="BN57" i="7"/>
  <c r="BO50" i="7"/>
  <c r="BN44" i="7" s="1"/>
  <c r="BN47" i="7"/>
  <c r="BL38" i="7"/>
  <c r="BI38" i="7"/>
  <c r="BF38" i="7"/>
  <c r="BC38" i="7"/>
  <c r="AZ38" i="7"/>
  <c r="AW38" i="7"/>
  <c r="AT38" i="7"/>
  <c r="AQ38" i="7"/>
  <c r="AN38" i="7"/>
  <c r="AK38" i="7"/>
  <c r="AH38" i="7"/>
  <c r="AE38" i="7"/>
  <c r="AB38" i="7"/>
  <c r="Y38" i="7"/>
  <c r="V38" i="7"/>
  <c r="S38" i="7"/>
  <c r="P38" i="7"/>
  <c r="M38" i="7"/>
  <c r="J38" i="7"/>
  <c r="G38" i="7"/>
  <c r="BL37" i="7"/>
  <c r="BI37" i="7"/>
  <c r="BF37" i="7"/>
  <c r="BC37" i="7"/>
  <c r="AZ37" i="7"/>
  <c r="AW37" i="7"/>
  <c r="AT37" i="7"/>
  <c r="AQ37" i="7"/>
  <c r="AN37" i="7"/>
  <c r="AK37" i="7"/>
  <c r="AH37" i="7"/>
  <c r="AE37" i="7"/>
  <c r="AB37" i="7"/>
  <c r="Y37" i="7"/>
  <c r="V37" i="7"/>
  <c r="S37" i="7"/>
  <c r="P37" i="7"/>
  <c r="M37" i="7"/>
  <c r="J37" i="7"/>
  <c r="G37" i="7"/>
  <c r="BL36" i="7"/>
  <c r="BI36" i="7"/>
  <c r="BF36" i="7"/>
  <c r="BC36" i="7"/>
  <c r="AZ36" i="7"/>
  <c r="AW36" i="7"/>
  <c r="AT36" i="7"/>
  <c r="AQ36" i="7"/>
  <c r="AN36" i="7"/>
  <c r="AK36" i="7"/>
  <c r="AH36" i="7"/>
  <c r="AE36" i="7"/>
  <c r="AB36" i="7"/>
  <c r="Y36" i="7"/>
  <c r="V36" i="7"/>
  <c r="S36" i="7"/>
  <c r="P36" i="7"/>
  <c r="M36" i="7"/>
  <c r="J36" i="7"/>
  <c r="G36" i="7"/>
  <c r="BO34" i="7"/>
  <c r="BL34" i="7"/>
  <c r="BL35" i="7" s="1"/>
  <c r="BI34" i="7"/>
  <c r="BF34" i="7"/>
  <c r="BC34" i="7"/>
  <c r="BC35" i="7" s="1"/>
  <c r="AZ34" i="7"/>
  <c r="AZ35" i="7" s="1"/>
  <c r="AW34" i="7"/>
  <c r="AT34" i="7"/>
  <c r="AT35" i="7" s="1"/>
  <c r="AQ34" i="7"/>
  <c r="AQ35" i="7" s="1"/>
  <c r="AN34" i="7"/>
  <c r="AN35" i="7" s="1"/>
  <c r="AK34" i="7"/>
  <c r="AH34" i="7"/>
  <c r="AH35" i="7" s="1"/>
  <c r="AE34" i="7"/>
  <c r="AE35" i="7" s="1"/>
  <c r="AB34" i="7"/>
  <c r="AB35" i="7" s="1"/>
  <c r="Y34" i="7"/>
  <c r="V34" i="7"/>
  <c r="S34" i="7"/>
  <c r="S35" i="7" s="1"/>
  <c r="P34" i="7"/>
  <c r="P35" i="7" s="1"/>
  <c r="M34" i="7"/>
  <c r="M35" i="7" s="1"/>
  <c r="J34" i="7"/>
  <c r="G34" i="7"/>
  <c r="G35" i="7" s="1"/>
  <c r="BO33" i="7"/>
  <c r="BL33" i="7"/>
  <c r="BI33" i="7"/>
  <c r="BF33" i="7"/>
  <c r="BC33" i="7"/>
  <c r="AZ33" i="7"/>
  <c r="AW33" i="7"/>
  <c r="AT33" i="7"/>
  <c r="AQ33" i="7"/>
  <c r="AN33" i="7"/>
  <c r="AK33" i="7"/>
  <c r="AH33" i="7"/>
  <c r="AE33" i="7"/>
  <c r="AB33" i="7"/>
  <c r="Y33" i="7"/>
  <c r="V33" i="7"/>
  <c r="S33" i="7"/>
  <c r="P33" i="7"/>
  <c r="M33" i="7"/>
  <c r="J33" i="7"/>
  <c r="G33" i="7"/>
  <c r="BN32" i="7"/>
  <c r="BN29" i="7"/>
  <c r="BO22" i="7"/>
  <c r="BN16" i="7" s="1"/>
  <c r="BN19" i="7"/>
  <c r="BO35" i="7" l="1"/>
  <c r="S123" i="7"/>
  <c r="AE123" i="7"/>
  <c r="M123" i="7"/>
  <c r="BO112" i="7"/>
  <c r="Y123" i="7"/>
  <c r="AK123" i="7"/>
  <c r="AW123" i="7"/>
  <c r="BI123" i="7"/>
  <c r="P123" i="7"/>
  <c r="AB123" i="7"/>
  <c r="AN123" i="7"/>
  <c r="AZ123" i="7"/>
  <c r="BL123" i="7"/>
  <c r="BO115" i="7" s="1"/>
  <c r="G123" i="7"/>
  <c r="AQ123" i="7"/>
  <c r="BC123" i="7"/>
  <c r="J123" i="7"/>
  <c r="V123" i="7"/>
  <c r="AH123" i="7"/>
  <c r="AT123" i="7"/>
  <c r="BF123" i="7"/>
  <c r="BO102" i="7"/>
  <c r="BO99" i="7"/>
  <c r="G118" i="7"/>
  <c r="G119" i="7" s="1"/>
  <c r="AW119" i="7"/>
  <c r="BI119" i="7"/>
  <c r="BO74" i="7"/>
  <c r="BN42" i="7"/>
  <c r="BN17" i="7"/>
  <c r="BO63" i="7"/>
  <c r="BO84" i="7"/>
  <c r="BO71" i="7"/>
  <c r="BO91" i="7"/>
  <c r="BO43" i="7"/>
  <c r="BO56" i="7"/>
  <c r="S39" i="7"/>
  <c r="AE39" i="7"/>
  <c r="AQ39" i="7"/>
  <c r="BO18" i="7"/>
  <c r="BF35" i="7"/>
  <c r="P39" i="7"/>
  <c r="AN39" i="7"/>
  <c r="BL39" i="7"/>
  <c r="V35" i="7"/>
  <c r="G39" i="7"/>
  <c r="BC39" i="7"/>
  <c r="J39" i="7"/>
  <c r="V39" i="7"/>
  <c r="AH39" i="7"/>
  <c r="AT39" i="7"/>
  <c r="BF39" i="7"/>
  <c r="J35" i="7"/>
  <c r="AB39" i="7"/>
  <c r="AZ39" i="7"/>
  <c r="M39" i="7"/>
  <c r="Y39" i="7"/>
  <c r="AK39" i="7"/>
  <c r="AW39" i="7"/>
  <c r="BI39" i="7"/>
  <c r="BO15" i="7"/>
  <c r="BN14" i="7"/>
  <c r="BO28" i="7"/>
  <c r="Y35" i="7"/>
  <c r="AK35" i="7"/>
  <c r="AW35" i="7"/>
  <c r="BI35" i="7"/>
  <c r="BN27" i="7"/>
  <c r="BN55" i="7" l="1"/>
  <c r="BN98" i="7"/>
  <c r="BO31" i="7"/>
  <c r="BN45" i="7"/>
  <c r="BN83" i="7"/>
  <c r="BN86" i="7"/>
  <c r="BO87" i="7"/>
  <c r="BN70" i="7"/>
  <c r="BO59" i="7"/>
  <c r="BO46" i="7"/>
  <c r="BN30" i="7" l="1"/>
  <c r="BN58" i="7"/>
  <c r="BN111" i="7"/>
  <c r="BN101" i="7"/>
  <c r="BN73" i="7"/>
  <c r="BN114" i="7" l="1"/>
</calcChain>
</file>

<file path=xl/sharedStrings.xml><?xml version="1.0" encoding="utf-8"?>
<sst xmlns="http://schemas.openxmlformats.org/spreadsheetml/2006/main" count="1425" uniqueCount="151">
  <si>
    <t>　府の一般職の職員の給与改定率等の推移</t>
    <rPh sb="1" eb="2">
      <t>フ</t>
    </rPh>
    <rPh sb="3" eb="5">
      <t>イッパン</t>
    </rPh>
    <rPh sb="5" eb="6">
      <t>ショク</t>
    </rPh>
    <rPh sb="7" eb="9">
      <t>ショクイン</t>
    </rPh>
    <rPh sb="10" eb="12">
      <t>キュウヨ</t>
    </rPh>
    <rPh sb="12" eb="14">
      <t>カイテイ</t>
    </rPh>
    <rPh sb="14" eb="15">
      <t>リツ</t>
    </rPh>
    <rPh sb="15" eb="16">
      <t>トウ</t>
    </rPh>
    <rPh sb="17" eb="19">
      <t>スイイ</t>
    </rPh>
    <phoneticPr fontId="3"/>
  </si>
  <si>
    <t>職員区分</t>
    <rPh sb="0" eb="2">
      <t>ショクイン</t>
    </rPh>
    <rPh sb="2" eb="4">
      <t>クブン</t>
    </rPh>
    <phoneticPr fontId="3"/>
  </si>
  <si>
    <t>区　　　　　　分</t>
    <rPh sb="0" eb="1">
      <t>ク</t>
    </rPh>
    <rPh sb="7" eb="8">
      <t>ブン</t>
    </rPh>
    <phoneticPr fontId="3"/>
  </si>
  <si>
    <t>平成３年</t>
    <rPh sb="0" eb="2">
      <t>ヘイセイ</t>
    </rPh>
    <rPh sb="3" eb="4">
      <t>ネン</t>
    </rPh>
    <phoneticPr fontId="3"/>
  </si>
  <si>
    <t>平成４年</t>
    <rPh sb="0" eb="2">
      <t>ヘイセイ</t>
    </rPh>
    <rPh sb="3" eb="4">
      <t>ネン</t>
    </rPh>
    <phoneticPr fontId="3"/>
  </si>
  <si>
    <t>平成５年</t>
    <rPh sb="0" eb="2">
      <t>ヘイセイ</t>
    </rPh>
    <rPh sb="3" eb="4">
      <t>ネン</t>
    </rPh>
    <phoneticPr fontId="3"/>
  </si>
  <si>
    <t>平成６年</t>
    <rPh sb="0" eb="2">
      <t>ヘイセイ</t>
    </rPh>
    <rPh sb="3" eb="4">
      <t>ネン</t>
    </rPh>
    <phoneticPr fontId="3"/>
  </si>
  <si>
    <t>平成７年</t>
    <rPh sb="0" eb="2">
      <t>ヘイセイ</t>
    </rPh>
    <rPh sb="3" eb="4">
      <t>ネン</t>
    </rPh>
    <phoneticPr fontId="3"/>
  </si>
  <si>
    <t>平成８年</t>
    <rPh sb="0" eb="2">
      <t>ヘイセイ</t>
    </rPh>
    <rPh sb="3" eb="4">
      <t>ネン</t>
    </rPh>
    <phoneticPr fontId="3"/>
  </si>
  <si>
    <t>平成９年</t>
    <rPh sb="0" eb="2">
      <t>ヘイセイ</t>
    </rPh>
    <rPh sb="3" eb="4">
      <t>ネン</t>
    </rPh>
    <phoneticPr fontId="3"/>
  </si>
  <si>
    <t>平成10年</t>
    <rPh sb="0" eb="2">
      <t>ヘイセイ</t>
    </rPh>
    <rPh sb="4" eb="5">
      <t>ネン</t>
    </rPh>
    <phoneticPr fontId="3"/>
  </si>
  <si>
    <t>平成11年</t>
    <rPh sb="0" eb="2">
      <t>ヘイセイ</t>
    </rPh>
    <rPh sb="4" eb="5">
      <t>ネン</t>
    </rPh>
    <phoneticPr fontId="3"/>
  </si>
  <si>
    <t>平成12年</t>
    <rPh sb="0" eb="2">
      <t>ヘイセイ</t>
    </rPh>
    <rPh sb="4" eb="5">
      <t>ネン</t>
    </rPh>
    <phoneticPr fontId="3"/>
  </si>
  <si>
    <t>平成13年</t>
    <rPh sb="0" eb="2">
      <t>ヘイセイ</t>
    </rPh>
    <rPh sb="4" eb="5">
      <t>ネン</t>
    </rPh>
    <phoneticPr fontId="3"/>
  </si>
  <si>
    <t>平成14年</t>
    <rPh sb="0" eb="2">
      <t>ヘイセイ</t>
    </rPh>
    <rPh sb="4" eb="5">
      <t>ネン</t>
    </rPh>
    <phoneticPr fontId="3"/>
  </si>
  <si>
    <t>平成15年</t>
    <rPh sb="0" eb="2">
      <t>ヘイセイ</t>
    </rPh>
    <rPh sb="4" eb="5">
      <t>ネン</t>
    </rPh>
    <phoneticPr fontId="3"/>
  </si>
  <si>
    <t>平成16年</t>
    <rPh sb="0" eb="2">
      <t>ヘイセイ</t>
    </rPh>
    <rPh sb="4" eb="5">
      <t>ネン</t>
    </rPh>
    <phoneticPr fontId="3"/>
  </si>
  <si>
    <t>平成17年</t>
    <rPh sb="0" eb="2">
      <t>ヘイセイ</t>
    </rPh>
    <rPh sb="4" eb="5">
      <t>ネン</t>
    </rPh>
    <phoneticPr fontId="3"/>
  </si>
  <si>
    <t>平成18年</t>
    <rPh sb="0" eb="2">
      <t>ヘイセイ</t>
    </rPh>
    <rPh sb="4" eb="5">
      <t>ネン</t>
    </rPh>
    <phoneticPr fontId="3"/>
  </si>
  <si>
    <t>平成19年</t>
    <rPh sb="0" eb="2">
      <t>ヘイセイ</t>
    </rPh>
    <rPh sb="4" eb="5">
      <t>ネン</t>
    </rPh>
    <phoneticPr fontId="3"/>
  </si>
  <si>
    <t>平成20年</t>
    <rPh sb="0" eb="2">
      <t>ヘイセイ</t>
    </rPh>
    <rPh sb="4" eb="5">
      <t>ネン</t>
    </rPh>
    <phoneticPr fontId="3"/>
  </si>
  <si>
    <t>平成21年</t>
    <rPh sb="0" eb="2">
      <t>ヘイセイ</t>
    </rPh>
    <rPh sb="4" eb="5">
      <t>ネン</t>
    </rPh>
    <phoneticPr fontId="3"/>
  </si>
  <si>
    <t>平成22年</t>
    <rPh sb="0" eb="2">
      <t>ヘイセイ</t>
    </rPh>
    <rPh sb="4" eb="5">
      <t>ネン</t>
    </rPh>
    <phoneticPr fontId="3"/>
  </si>
  <si>
    <t>平成23年</t>
    <rPh sb="0" eb="2">
      <t>ヘイセイ</t>
    </rPh>
    <rPh sb="4" eb="5">
      <t>ネン</t>
    </rPh>
    <phoneticPr fontId="3"/>
  </si>
  <si>
    <t>一般職の職員
（行政職）</t>
    <rPh sb="0" eb="2">
      <t>イッパン</t>
    </rPh>
    <rPh sb="2" eb="3">
      <t>ショク</t>
    </rPh>
    <rPh sb="4" eb="6">
      <t>ショクイン</t>
    </rPh>
    <rPh sb="8" eb="11">
      <t>ギョウセイショク</t>
    </rPh>
    <phoneticPr fontId="3"/>
  </si>
  <si>
    <t>給与月額（カット前）</t>
    <rPh sb="0" eb="2">
      <t>キュウヨ</t>
    </rPh>
    <rPh sb="2" eb="3">
      <t>ツキ</t>
    </rPh>
    <rPh sb="3" eb="4">
      <t>ガク</t>
    </rPh>
    <rPh sb="8" eb="9">
      <t>マエ</t>
    </rPh>
    <phoneticPr fontId="3"/>
  </si>
  <si>
    <t>指数</t>
    <rPh sb="0" eb="2">
      <t>シスウ</t>
    </rPh>
    <phoneticPr fontId="3"/>
  </si>
  <si>
    <t>100.0</t>
    <phoneticPr fontId="3"/>
  </si>
  <si>
    <t>102.8</t>
    <phoneticPr fontId="3"/>
  </si>
  <si>
    <t>104.8</t>
    <phoneticPr fontId="3"/>
  </si>
  <si>
    <t>106.0</t>
    <phoneticPr fontId="3"/>
  </si>
  <si>
    <t>107.0</t>
    <phoneticPr fontId="3"/>
  </si>
  <si>
    <t>107.9</t>
    <phoneticPr fontId="3"/>
  </si>
  <si>
    <t>108.9</t>
    <phoneticPr fontId="3"/>
  </si>
  <si>
    <t>109.6</t>
    <phoneticPr fontId="3"/>
  </si>
  <si>
    <t>109.8</t>
    <phoneticPr fontId="3"/>
  </si>
  <si>
    <t>109.9</t>
    <phoneticPr fontId="3"/>
  </si>
  <si>
    <t>106.8</t>
    <phoneticPr fontId="3"/>
  </si>
  <si>
    <t>106.5</t>
    <phoneticPr fontId="3"/>
  </si>
  <si>
    <t>105.0</t>
    <phoneticPr fontId="3"/>
  </si>
  <si>
    <t>105.4</t>
    <phoneticPr fontId="3"/>
  </si>
  <si>
    <t>１０５．４</t>
    <phoneticPr fontId="3"/>
  </si>
  <si>
    <t>改定率</t>
    <rPh sb="0" eb="2">
      <t>カイテイ</t>
    </rPh>
    <rPh sb="2" eb="3">
      <t>リツ</t>
    </rPh>
    <phoneticPr fontId="3"/>
  </si>
  <si>
    <t>（</t>
    <phoneticPr fontId="3"/>
  </si>
  <si>
    <t>%）</t>
    <phoneticPr fontId="3"/>
  </si>
  <si>
    <t>2.84</t>
    <phoneticPr fontId="3"/>
  </si>
  <si>
    <t>1.89</t>
    <phoneticPr fontId="3"/>
  </si>
  <si>
    <t>1.17</t>
    <phoneticPr fontId="3"/>
  </si>
  <si>
    <t>0.89</t>
    <phoneticPr fontId="3"/>
  </si>
  <si>
    <t>0.87</t>
    <phoneticPr fontId="3"/>
  </si>
  <si>
    <t>0.95</t>
    <phoneticPr fontId="3"/>
  </si>
  <si>
    <t>0.66</t>
    <phoneticPr fontId="3"/>
  </si>
  <si>
    <t>0.22</t>
    <phoneticPr fontId="3"/>
  </si>
  <si>
    <t>0.10</t>
    <phoneticPr fontId="3"/>
  </si>
  <si>
    <t>0.00</t>
    <phoneticPr fontId="3"/>
  </si>
  <si>
    <t>－1.81</t>
    <phoneticPr fontId="3"/>
  </si>
  <si>
    <t>－1.01</t>
    <phoneticPr fontId="3"/>
  </si>
  <si>
    <t>0.46</t>
    <phoneticPr fontId="3"/>
  </si>
  <si>
    <t>０．００</t>
    <phoneticPr fontId="3"/>
  </si>
  <si>
    <t>％）</t>
    <phoneticPr fontId="3"/>
  </si>
  <si>
    <t>給与月額（カット後）</t>
    <rPh sb="0" eb="2">
      <t>キュウヨ</t>
    </rPh>
    <rPh sb="2" eb="3">
      <t>ツキ</t>
    </rPh>
    <rPh sb="3" eb="4">
      <t>ガク</t>
    </rPh>
    <rPh sb="8" eb="9">
      <t>ゴ</t>
    </rPh>
    <phoneticPr fontId="3"/>
  </si>
  <si>
    <t>98.3</t>
    <phoneticPr fontId="3"/>
  </si>
  <si>
    <t>98.3</t>
  </si>
  <si>
    <t>　</t>
    <phoneticPr fontId="3"/>
  </si>
  <si>
    <t>（</t>
    <phoneticPr fontId="3"/>
  </si>
  <si>
    <t>－6.73</t>
    <phoneticPr fontId="3"/>
  </si>
  <si>
    <t>%）</t>
    <phoneticPr fontId="3"/>
  </si>
  <si>
    <t>（</t>
  </si>
  <si>
    <t>0.00</t>
  </si>
  <si>
    <t>　</t>
    <phoneticPr fontId="3"/>
  </si>
  <si>
    <t>％）</t>
    <phoneticPr fontId="3"/>
  </si>
  <si>
    <t>給料月額（カット前）</t>
    <rPh sb="0" eb="2">
      <t>キュウリョウ</t>
    </rPh>
    <rPh sb="2" eb="4">
      <t>ゲツガク</t>
    </rPh>
    <rPh sb="8" eb="9">
      <t>マエ</t>
    </rPh>
    <phoneticPr fontId="3"/>
  </si>
  <si>
    <t>104.7</t>
    <phoneticPr fontId="3"/>
  </si>
  <si>
    <t>106.9</t>
    <phoneticPr fontId="3"/>
  </si>
  <si>
    <t>107.6</t>
    <phoneticPr fontId="3"/>
  </si>
  <si>
    <t>106.4</t>
    <phoneticPr fontId="3"/>
  </si>
  <si>
    <t>106.2</t>
    <phoneticPr fontId="3"/>
  </si>
  <si>
    <t>104.6</t>
    <phoneticPr fontId="3"/>
  </si>
  <si>
    <t>（</t>
    <phoneticPr fontId="3"/>
  </si>
  <si>
    <t>％）</t>
    <phoneticPr fontId="3"/>
  </si>
  <si>
    <t>%）</t>
    <phoneticPr fontId="3"/>
  </si>
  <si>
    <t>1.93</t>
    <phoneticPr fontId="3"/>
  </si>
  <si>
    <t>1.18</t>
    <phoneticPr fontId="3"/>
  </si>
  <si>
    <t>0.88</t>
    <phoneticPr fontId="3"/>
  </si>
  <si>
    <t>0.91</t>
    <phoneticPr fontId="3"/>
  </si>
  <si>
    <t>0.92</t>
    <phoneticPr fontId="3"/>
  </si>
  <si>
    <t>0.65</t>
    <phoneticPr fontId="3"/>
  </si>
  <si>
    <t>0.25</t>
    <phoneticPr fontId="3"/>
  </si>
  <si>
    <t>0.00</t>
    <phoneticPr fontId="3"/>
  </si>
  <si>
    <t>－1.97</t>
    <phoneticPr fontId="3"/>
  </si>
  <si>
    <t>－1.10</t>
    <phoneticPr fontId="3"/>
  </si>
  <si>
    <t>－0.18</t>
    <phoneticPr fontId="3"/>
  </si>
  <si>
    <t>－1.53</t>
    <phoneticPr fontId="3"/>
  </si>
  <si>
    <t>0.43</t>
    <phoneticPr fontId="3"/>
  </si>
  <si>
    <t>給料月額（カット後）</t>
    <rPh sb="0" eb="2">
      <t>キュウリョウ</t>
    </rPh>
    <rPh sb="2" eb="3">
      <t>ツキ</t>
    </rPh>
    <rPh sb="3" eb="4">
      <t>ガク</t>
    </rPh>
    <rPh sb="8" eb="9">
      <t>ゴ</t>
    </rPh>
    <phoneticPr fontId="3"/>
  </si>
  <si>
    <t>99.0</t>
    <phoneticPr fontId="3"/>
  </si>
  <si>
    <t>－5.72</t>
    <phoneticPr fontId="3"/>
  </si>
  <si>
    <t>本庁部長
（最高号給）</t>
    <rPh sb="0" eb="2">
      <t>ホンチョウ</t>
    </rPh>
    <rPh sb="2" eb="4">
      <t>ブチョウ</t>
    </rPh>
    <rPh sb="6" eb="8">
      <t>サイコウ</t>
    </rPh>
    <rPh sb="8" eb="10">
      <t>ゴウキュウ</t>
    </rPh>
    <phoneticPr fontId="3"/>
  </si>
  <si>
    <t>円</t>
  </si>
  <si>
    <t>給与月額内訳</t>
    <rPh sb="0" eb="2">
      <t>キュウヨ</t>
    </rPh>
    <rPh sb="2" eb="4">
      <t>ゲツガク</t>
    </rPh>
    <rPh sb="4" eb="6">
      <t>ウチワケ</t>
    </rPh>
    <phoneticPr fontId="3"/>
  </si>
  <si>
    <t>管理職</t>
    <rPh sb="0" eb="2">
      <t>カンリ</t>
    </rPh>
    <rPh sb="2" eb="3">
      <t>ショク</t>
    </rPh>
    <phoneticPr fontId="3"/>
  </si>
  <si>
    <t>本庁次長
（最高号給）</t>
    <rPh sb="2" eb="4">
      <t>ジチョウ</t>
    </rPh>
    <phoneticPr fontId="3"/>
  </si>
  <si>
    <t>指数</t>
  </si>
  <si>
    <t>改定率</t>
  </si>
  <si>
    <t>％）</t>
  </si>
  <si>
    <t>）</t>
  </si>
  <si>
    <t>金額</t>
  </si>
  <si>
    <t>給料</t>
  </si>
  <si>
    <t>給与月額内訳</t>
  </si>
  <si>
    <t>管理職</t>
  </si>
  <si>
    <t>計</t>
  </si>
  <si>
    <t>給料(カット後）</t>
  </si>
  <si>
    <t>管理職（カット後）</t>
  </si>
  <si>
    <t>本庁課長
（最高号給）</t>
    <rPh sb="2" eb="4">
      <t>カチョウ</t>
    </rPh>
    <phoneticPr fontId="3"/>
  </si>
  <si>
    <t>（注）　上段は平成３年を「１００」とした指数で小数点第２位四捨五入。カッコ内は対前年の改定率。</t>
    <rPh sb="1" eb="2">
      <t>チュウ</t>
    </rPh>
    <rPh sb="4" eb="6">
      <t>ジョウダン</t>
    </rPh>
    <rPh sb="7" eb="9">
      <t>ヘイセイ</t>
    </rPh>
    <rPh sb="10" eb="11">
      <t>ネン</t>
    </rPh>
    <rPh sb="20" eb="22">
      <t>シスウ</t>
    </rPh>
    <rPh sb="23" eb="26">
      <t>ショウスウテン</t>
    </rPh>
    <rPh sb="26" eb="27">
      <t>ダイ</t>
    </rPh>
    <rPh sb="28" eb="29">
      <t>イ</t>
    </rPh>
    <rPh sb="29" eb="33">
      <t>シシャゴニュウ</t>
    </rPh>
    <rPh sb="37" eb="38">
      <t>ナイ</t>
    </rPh>
    <rPh sb="39" eb="40">
      <t>タイ</t>
    </rPh>
    <rPh sb="40" eb="42">
      <t>ゼンネン</t>
    </rPh>
    <rPh sb="43" eb="45">
      <t>カイテイ</t>
    </rPh>
    <rPh sb="45" eb="46">
      <t>リツ</t>
    </rPh>
    <phoneticPr fontId="3"/>
  </si>
  <si>
    <t>【資料内用語の説明】</t>
    <rPh sb="1" eb="3">
      <t>シリョウ</t>
    </rPh>
    <rPh sb="3" eb="4">
      <t>ナイ</t>
    </rPh>
    <rPh sb="4" eb="6">
      <t>ヨウゴ</t>
    </rPh>
    <rPh sb="7" eb="9">
      <t>セツメイ</t>
    </rPh>
    <phoneticPr fontId="3"/>
  </si>
  <si>
    <t>　一般職・・・大阪府職員のうち特別職（知事や副知事など）を除くすべての職員。（本庁部局長から、新規採用職員に至るすべての職員が含まれる。）</t>
    <rPh sb="1" eb="3">
      <t>イッパン</t>
    </rPh>
    <rPh sb="3" eb="4">
      <t>ショク</t>
    </rPh>
    <rPh sb="7" eb="10">
      <t>オオサカフ</t>
    </rPh>
    <rPh sb="10" eb="12">
      <t>ショクイン</t>
    </rPh>
    <rPh sb="15" eb="17">
      <t>トクベツ</t>
    </rPh>
    <rPh sb="17" eb="18">
      <t>ショク</t>
    </rPh>
    <rPh sb="19" eb="21">
      <t>チジ</t>
    </rPh>
    <rPh sb="22" eb="25">
      <t>フクチジ</t>
    </rPh>
    <rPh sb="29" eb="30">
      <t>ノゾ</t>
    </rPh>
    <rPh sb="35" eb="37">
      <t>ショクイン</t>
    </rPh>
    <rPh sb="39" eb="41">
      <t>ホンチョウ</t>
    </rPh>
    <rPh sb="41" eb="44">
      <t>ブキョクチョウ</t>
    </rPh>
    <rPh sb="47" eb="49">
      <t>シンキ</t>
    </rPh>
    <rPh sb="49" eb="51">
      <t>サイヨウ</t>
    </rPh>
    <rPh sb="51" eb="53">
      <t>ショクイン</t>
    </rPh>
    <rPh sb="54" eb="55">
      <t>イタ</t>
    </rPh>
    <rPh sb="60" eb="62">
      <t>ショクイン</t>
    </rPh>
    <rPh sb="63" eb="64">
      <t>フク</t>
    </rPh>
    <phoneticPr fontId="3"/>
  </si>
  <si>
    <t>　行政職・・・行政職給料表の適用を受ける職員（【例】一般行政職、土木職、ケースワーカーなどの技術職等）</t>
    <rPh sb="1" eb="4">
      <t>ギョウセイショク</t>
    </rPh>
    <rPh sb="7" eb="10">
      <t>ギョウセイショク</t>
    </rPh>
    <rPh sb="10" eb="12">
      <t>キュウリョウ</t>
    </rPh>
    <rPh sb="12" eb="13">
      <t>ヒョウ</t>
    </rPh>
    <rPh sb="14" eb="16">
      <t>テキヨウ</t>
    </rPh>
    <rPh sb="17" eb="18">
      <t>ウ</t>
    </rPh>
    <rPh sb="20" eb="22">
      <t>ショクイン</t>
    </rPh>
    <rPh sb="24" eb="25">
      <t>レイ</t>
    </rPh>
    <rPh sb="26" eb="28">
      <t>イッパン</t>
    </rPh>
    <rPh sb="28" eb="30">
      <t>ギョウセイ</t>
    </rPh>
    <rPh sb="30" eb="31">
      <t>ショク</t>
    </rPh>
    <rPh sb="32" eb="34">
      <t>ドボク</t>
    </rPh>
    <rPh sb="34" eb="35">
      <t>ショク</t>
    </rPh>
    <rPh sb="46" eb="48">
      <t>ギジュツ</t>
    </rPh>
    <rPh sb="48" eb="49">
      <t>ショク</t>
    </rPh>
    <rPh sb="49" eb="50">
      <t>トウ</t>
    </rPh>
    <phoneticPr fontId="3"/>
  </si>
  <si>
    <t>　給与月額・・・給料月額に加え、扶養手当、地域手当、住居手当などの諸手当を含んだ水準               （参考）地域手当とは・・・主に民間賃金の高い地域に支給される手当（大阪府域では給料月額の１０％）</t>
    <rPh sb="1" eb="3">
      <t>キュウヨ</t>
    </rPh>
    <rPh sb="3" eb="5">
      <t>ゲツガク</t>
    </rPh>
    <rPh sb="18" eb="20">
      <t>テアテ</t>
    </rPh>
    <rPh sb="23" eb="25">
      <t>テアテ</t>
    </rPh>
    <rPh sb="40" eb="42">
      <t>スイジュン</t>
    </rPh>
    <rPh sb="58" eb="60">
      <t>サンコウ</t>
    </rPh>
    <rPh sb="61" eb="63">
      <t>チイキ</t>
    </rPh>
    <rPh sb="63" eb="65">
      <t>テアテ</t>
    </rPh>
    <rPh sb="70" eb="71">
      <t>オモ</t>
    </rPh>
    <rPh sb="72" eb="74">
      <t>ミンカン</t>
    </rPh>
    <rPh sb="74" eb="76">
      <t>チンギン</t>
    </rPh>
    <rPh sb="77" eb="78">
      <t>タカ</t>
    </rPh>
    <rPh sb="79" eb="81">
      <t>チイキ</t>
    </rPh>
    <rPh sb="82" eb="84">
      <t>シキュウ</t>
    </rPh>
    <rPh sb="87" eb="89">
      <t>テアテ</t>
    </rPh>
    <rPh sb="90" eb="93">
      <t>オオサカフ</t>
    </rPh>
    <rPh sb="93" eb="94">
      <t>イキ</t>
    </rPh>
    <rPh sb="96" eb="98">
      <t>キュウリョウ</t>
    </rPh>
    <rPh sb="98" eb="100">
      <t>ゲツガク</t>
    </rPh>
    <phoneticPr fontId="3"/>
  </si>
  <si>
    <t>　給料月額・・・いわゆる基本給部分</t>
    <rPh sb="1" eb="3">
      <t>キュウリョウ</t>
    </rPh>
    <rPh sb="3" eb="5">
      <t>ゲツガク</t>
    </rPh>
    <phoneticPr fontId="3"/>
  </si>
  <si>
    <t>【管理職の給与について】</t>
    <rPh sb="1" eb="3">
      <t>カンリ</t>
    </rPh>
    <rPh sb="3" eb="4">
      <t>ショク</t>
    </rPh>
    <rPh sb="5" eb="7">
      <t>キュウヨ</t>
    </rPh>
    <rPh sb="7" eb="8">
      <t>ガクチョウ</t>
    </rPh>
    <phoneticPr fontId="3"/>
  </si>
  <si>
    <t>　本庁部局長・・・現在、一般職の最高額を受けている職員</t>
    <rPh sb="1" eb="3">
      <t>ホンチョウ</t>
    </rPh>
    <rPh sb="3" eb="6">
      <t>ブキョクチョウ</t>
    </rPh>
    <rPh sb="9" eb="11">
      <t>ゲンザイ</t>
    </rPh>
    <rPh sb="12" eb="14">
      <t>イッパン</t>
    </rPh>
    <rPh sb="14" eb="15">
      <t>ショク</t>
    </rPh>
    <rPh sb="16" eb="19">
      <t>サイコウガク</t>
    </rPh>
    <rPh sb="20" eb="21">
      <t>ウ</t>
    </rPh>
    <rPh sb="25" eb="27">
      <t>ショクイン</t>
    </rPh>
    <phoneticPr fontId="3"/>
  </si>
  <si>
    <t>　　　※平成17年以前は指定職給料表（注）5号給の金額を記載</t>
    <rPh sb="4" eb="6">
      <t>ヘイセイ</t>
    </rPh>
    <rPh sb="5" eb="6">
      <t>シゲル</t>
    </rPh>
    <rPh sb="8" eb="9">
      <t>ネン</t>
    </rPh>
    <rPh sb="9" eb="11">
      <t>イゼン</t>
    </rPh>
    <rPh sb="12" eb="14">
      <t>シテイ</t>
    </rPh>
    <rPh sb="14" eb="15">
      <t>ショク</t>
    </rPh>
    <rPh sb="15" eb="17">
      <t>キュウリョウ</t>
    </rPh>
    <rPh sb="17" eb="18">
      <t>ヒョウ</t>
    </rPh>
    <rPh sb="19" eb="20">
      <t>チュウ</t>
    </rPh>
    <rPh sb="22" eb="23">
      <t>ゴウ</t>
    </rPh>
    <rPh sb="23" eb="24">
      <t>キュウ</t>
    </rPh>
    <rPh sb="25" eb="27">
      <t>キンガク</t>
    </rPh>
    <rPh sb="28" eb="30">
      <t>キサイ</t>
    </rPh>
    <phoneticPr fontId="3"/>
  </si>
  <si>
    <t>　　　※平成1８年以降は行政職給料表の最高号給（10級21号給）の金額に管理職手当額を合計した金額を記載</t>
    <rPh sb="4" eb="6">
      <t>ヘイセイ</t>
    </rPh>
    <rPh sb="5" eb="6">
      <t>シゲル</t>
    </rPh>
    <rPh sb="8" eb="9">
      <t>ネン</t>
    </rPh>
    <rPh sb="9" eb="11">
      <t>イコウ</t>
    </rPh>
    <rPh sb="12" eb="15">
      <t>ギョウセイショク</t>
    </rPh>
    <rPh sb="15" eb="17">
      <t>キュウリョウ</t>
    </rPh>
    <rPh sb="17" eb="18">
      <t>ヒョウ</t>
    </rPh>
    <rPh sb="19" eb="21">
      <t>サイコウ</t>
    </rPh>
    <rPh sb="21" eb="23">
      <t>ゴウキュウ</t>
    </rPh>
    <rPh sb="26" eb="27">
      <t>キュウ</t>
    </rPh>
    <rPh sb="29" eb="30">
      <t>ゴウ</t>
    </rPh>
    <rPh sb="30" eb="31">
      <t>キュウ</t>
    </rPh>
    <rPh sb="33" eb="35">
      <t>キンガク</t>
    </rPh>
    <rPh sb="36" eb="38">
      <t>カンリ</t>
    </rPh>
    <rPh sb="38" eb="39">
      <t>ショク</t>
    </rPh>
    <rPh sb="39" eb="41">
      <t>テアテ</t>
    </rPh>
    <rPh sb="41" eb="42">
      <t>ガク</t>
    </rPh>
    <rPh sb="43" eb="45">
      <t>ゴウケイ</t>
    </rPh>
    <rPh sb="47" eb="49">
      <t>キンガク</t>
    </rPh>
    <rPh sb="50" eb="52">
      <t>キサイ</t>
    </rPh>
    <phoneticPr fontId="3"/>
  </si>
  <si>
    <t>　　　　（注１）指定職給料表適用者には、管理職手当、扶養手当、住居手当などの属人的な手当は支給されず、そのような手当をすべて包含した金額を給料そのもので考慮のうえ、支給されていた</t>
    <rPh sb="5" eb="6">
      <t>チュウ</t>
    </rPh>
    <rPh sb="8" eb="10">
      <t>シテイ</t>
    </rPh>
    <rPh sb="10" eb="11">
      <t>ショク</t>
    </rPh>
    <rPh sb="11" eb="13">
      <t>キュウリョウ</t>
    </rPh>
    <rPh sb="13" eb="14">
      <t>ヒョウ</t>
    </rPh>
    <rPh sb="14" eb="17">
      <t>テキヨウシャ</t>
    </rPh>
    <rPh sb="20" eb="22">
      <t>カンリ</t>
    </rPh>
    <rPh sb="22" eb="23">
      <t>ショク</t>
    </rPh>
    <rPh sb="23" eb="25">
      <t>テアテ</t>
    </rPh>
    <rPh sb="26" eb="28">
      <t>フヨウ</t>
    </rPh>
    <rPh sb="28" eb="30">
      <t>テアテ</t>
    </rPh>
    <rPh sb="31" eb="33">
      <t>ジュウキョ</t>
    </rPh>
    <rPh sb="33" eb="35">
      <t>テアテ</t>
    </rPh>
    <rPh sb="38" eb="41">
      <t>ゾクジンテキ</t>
    </rPh>
    <rPh sb="42" eb="44">
      <t>テアテ</t>
    </rPh>
    <rPh sb="45" eb="47">
      <t>シキュウ</t>
    </rPh>
    <phoneticPr fontId="3"/>
  </si>
  <si>
    <t>　　　　（注２）指定職給料表は上記（注１）のとおり、管理職手当のみならず、様々な手当を包含した金額のため、指定職給料表と行政職給料表の最高号給を単純比較することはできないが、あくまで、府の一般職で最高号給を受けている職の職員が受ける金額の参考例として記載。</t>
    <rPh sb="5" eb="6">
      <t>チュウ</t>
    </rPh>
    <rPh sb="8" eb="10">
      <t>シテイ</t>
    </rPh>
    <rPh sb="10" eb="11">
      <t>ショク</t>
    </rPh>
    <rPh sb="11" eb="13">
      <t>キュウリョウ</t>
    </rPh>
    <rPh sb="13" eb="14">
      <t>ヒョウ</t>
    </rPh>
    <rPh sb="15" eb="17">
      <t>ジョウキ</t>
    </rPh>
    <rPh sb="18" eb="19">
      <t>チュウ</t>
    </rPh>
    <rPh sb="26" eb="28">
      <t>カンリ</t>
    </rPh>
    <rPh sb="28" eb="29">
      <t>ショク</t>
    </rPh>
    <rPh sb="29" eb="31">
      <t>テアテ</t>
    </rPh>
    <rPh sb="37" eb="39">
      <t>サマザマ</t>
    </rPh>
    <rPh sb="40" eb="42">
      <t>テアテ</t>
    </rPh>
    <rPh sb="43" eb="45">
      <t>ホウガン</t>
    </rPh>
    <rPh sb="47" eb="49">
      <t>キンガク</t>
    </rPh>
    <rPh sb="53" eb="55">
      <t>シテイ</t>
    </rPh>
    <rPh sb="55" eb="56">
      <t>ショク</t>
    </rPh>
    <rPh sb="56" eb="58">
      <t>キュウリョウ</t>
    </rPh>
    <rPh sb="58" eb="59">
      <t>ヒョウ</t>
    </rPh>
    <rPh sb="60" eb="63">
      <t>ギョウセイショク</t>
    </rPh>
    <rPh sb="63" eb="65">
      <t>キュウリョウ</t>
    </rPh>
    <rPh sb="65" eb="66">
      <t>ヒョウ</t>
    </rPh>
    <rPh sb="67" eb="69">
      <t>サイコウ</t>
    </rPh>
    <rPh sb="69" eb="71">
      <t>ゴウキュウ</t>
    </rPh>
    <rPh sb="72" eb="74">
      <t>タンジュン</t>
    </rPh>
    <rPh sb="74" eb="76">
      <t>ヒカク</t>
    </rPh>
    <phoneticPr fontId="3"/>
  </si>
  <si>
    <t>　本庁次長・・・一般職のうち次長級の職員</t>
    <rPh sb="1" eb="3">
      <t>ホンチョウ</t>
    </rPh>
    <rPh sb="3" eb="5">
      <t>ジチョウ</t>
    </rPh>
    <rPh sb="8" eb="10">
      <t>イッパン</t>
    </rPh>
    <rPh sb="10" eb="11">
      <t>ショク</t>
    </rPh>
    <rPh sb="14" eb="16">
      <t>ジチョウ</t>
    </rPh>
    <rPh sb="16" eb="17">
      <t>キュウ</t>
    </rPh>
    <rPh sb="18" eb="20">
      <t>ショクイン</t>
    </rPh>
    <phoneticPr fontId="3"/>
  </si>
  <si>
    <t>　　　※平成17年以前は、行政職給料表の11級の最高号給（19号給）の金額を記載</t>
    <rPh sb="4" eb="6">
      <t>ヘイセイ</t>
    </rPh>
    <rPh sb="5" eb="6">
      <t>シゲル</t>
    </rPh>
    <rPh sb="8" eb="9">
      <t>ネン</t>
    </rPh>
    <rPh sb="9" eb="11">
      <t>イゼン</t>
    </rPh>
    <rPh sb="13" eb="15">
      <t>ギョウセイ</t>
    </rPh>
    <rPh sb="15" eb="16">
      <t>ショク</t>
    </rPh>
    <rPh sb="16" eb="18">
      <t>キュウリョウ</t>
    </rPh>
    <rPh sb="18" eb="19">
      <t>ヒョウ</t>
    </rPh>
    <rPh sb="22" eb="23">
      <t>キュウ</t>
    </rPh>
    <rPh sb="24" eb="26">
      <t>サイコウ</t>
    </rPh>
    <rPh sb="26" eb="28">
      <t>ゴウキュウ</t>
    </rPh>
    <rPh sb="31" eb="32">
      <t>ゴウ</t>
    </rPh>
    <rPh sb="32" eb="33">
      <t>キュウ</t>
    </rPh>
    <rPh sb="35" eb="37">
      <t>キンガク</t>
    </rPh>
    <rPh sb="38" eb="40">
      <t>キサイ</t>
    </rPh>
    <phoneticPr fontId="3"/>
  </si>
  <si>
    <t>　　　※平成1８年以降は行政職給料表の9級の最高号給（49号給）の金額に管理職手当額を合計した金額を記載</t>
    <rPh sb="4" eb="6">
      <t>ヘイセイ</t>
    </rPh>
    <rPh sb="5" eb="6">
      <t>シゲル</t>
    </rPh>
    <rPh sb="8" eb="9">
      <t>ネン</t>
    </rPh>
    <rPh sb="9" eb="11">
      <t>イコウ</t>
    </rPh>
    <rPh sb="12" eb="15">
      <t>ギョウセイショク</t>
    </rPh>
    <rPh sb="15" eb="17">
      <t>キュウリョウ</t>
    </rPh>
    <rPh sb="17" eb="18">
      <t>ヒョウ</t>
    </rPh>
    <rPh sb="20" eb="21">
      <t>キュウ</t>
    </rPh>
    <rPh sb="22" eb="24">
      <t>サイコウ</t>
    </rPh>
    <rPh sb="24" eb="26">
      <t>ゴウキュウ</t>
    </rPh>
    <rPh sb="29" eb="30">
      <t>ゴウ</t>
    </rPh>
    <rPh sb="30" eb="31">
      <t>キュウ</t>
    </rPh>
    <rPh sb="33" eb="35">
      <t>キンガク</t>
    </rPh>
    <rPh sb="36" eb="38">
      <t>カンリ</t>
    </rPh>
    <rPh sb="38" eb="39">
      <t>ショク</t>
    </rPh>
    <rPh sb="39" eb="41">
      <t>テアテ</t>
    </rPh>
    <rPh sb="41" eb="42">
      <t>ガク</t>
    </rPh>
    <rPh sb="43" eb="45">
      <t>ゴウケイ</t>
    </rPh>
    <rPh sb="47" eb="49">
      <t>キンガク</t>
    </rPh>
    <rPh sb="50" eb="52">
      <t>キサイ</t>
    </rPh>
    <phoneticPr fontId="3"/>
  </si>
  <si>
    <t>　本庁課長・・・一般職のうち課長級の職員</t>
    <rPh sb="1" eb="3">
      <t>ホンチョウ</t>
    </rPh>
    <rPh sb="3" eb="5">
      <t>カチョウ</t>
    </rPh>
    <rPh sb="8" eb="10">
      <t>イッパン</t>
    </rPh>
    <rPh sb="10" eb="11">
      <t>ショク</t>
    </rPh>
    <rPh sb="14" eb="16">
      <t>カチョウ</t>
    </rPh>
    <rPh sb="16" eb="17">
      <t>キュウ</t>
    </rPh>
    <rPh sb="18" eb="20">
      <t>ショクイン</t>
    </rPh>
    <phoneticPr fontId="3"/>
  </si>
  <si>
    <t>　　　※平成17年以前は、行政職給料表の10級の最高号給（20号給）の額を記載</t>
    <rPh sb="4" eb="6">
      <t>ヘイセイ</t>
    </rPh>
    <rPh sb="5" eb="6">
      <t>シゲル</t>
    </rPh>
    <rPh sb="8" eb="9">
      <t>ネン</t>
    </rPh>
    <rPh sb="9" eb="11">
      <t>イゼン</t>
    </rPh>
    <rPh sb="13" eb="15">
      <t>ギョウセイ</t>
    </rPh>
    <rPh sb="15" eb="16">
      <t>ショク</t>
    </rPh>
    <rPh sb="16" eb="18">
      <t>キュウリョウ</t>
    </rPh>
    <rPh sb="18" eb="19">
      <t>ヒョウ</t>
    </rPh>
    <rPh sb="22" eb="23">
      <t>キュウ</t>
    </rPh>
    <rPh sb="24" eb="26">
      <t>サイコウ</t>
    </rPh>
    <rPh sb="26" eb="28">
      <t>ゴウキュウ</t>
    </rPh>
    <rPh sb="31" eb="32">
      <t>ゴウ</t>
    </rPh>
    <rPh sb="32" eb="33">
      <t>キュウ</t>
    </rPh>
    <rPh sb="35" eb="36">
      <t>ガク</t>
    </rPh>
    <rPh sb="37" eb="39">
      <t>キサイ</t>
    </rPh>
    <phoneticPr fontId="3"/>
  </si>
  <si>
    <t>　　　※平成1８年以降は行政職給料表の8級の最高号給（53号給）の金額に管理職手当額を合計した額を記載</t>
    <rPh sb="4" eb="6">
      <t>ヘイセイ</t>
    </rPh>
    <rPh sb="5" eb="6">
      <t>シゲル</t>
    </rPh>
    <rPh sb="8" eb="9">
      <t>ネン</t>
    </rPh>
    <rPh sb="9" eb="11">
      <t>イコウ</t>
    </rPh>
    <rPh sb="12" eb="15">
      <t>ギョウセイショク</t>
    </rPh>
    <rPh sb="15" eb="17">
      <t>キュウリョウ</t>
    </rPh>
    <rPh sb="17" eb="18">
      <t>ヒョウ</t>
    </rPh>
    <rPh sb="20" eb="21">
      <t>キュウ</t>
    </rPh>
    <rPh sb="22" eb="24">
      <t>サイコウ</t>
    </rPh>
    <rPh sb="24" eb="26">
      <t>ゴウキュウ</t>
    </rPh>
    <rPh sb="29" eb="30">
      <t>ゴウ</t>
    </rPh>
    <rPh sb="30" eb="31">
      <t>キュウ</t>
    </rPh>
    <rPh sb="33" eb="35">
      <t>キンガク</t>
    </rPh>
    <rPh sb="36" eb="38">
      <t>カンリ</t>
    </rPh>
    <rPh sb="38" eb="39">
      <t>ショク</t>
    </rPh>
    <rPh sb="39" eb="41">
      <t>テアテ</t>
    </rPh>
    <rPh sb="41" eb="42">
      <t>ガク</t>
    </rPh>
    <rPh sb="43" eb="45">
      <t>ゴウケイ</t>
    </rPh>
    <rPh sb="47" eb="48">
      <t>ガク</t>
    </rPh>
    <rPh sb="49" eb="51">
      <t>キサイ</t>
    </rPh>
    <phoneticPr fontId="3"/>
  </si>
  <si>
    <t>地域</t>
  </si>
  <si>
    <t>地域</t>
    <rPh sb="0" eb="2">
      <t>チイキ</t>
    </rPh>
    <phoneticPr fontId="3"/>
  </si>
  <si>
    <t>期末月数</t>
    <rPh sb="0" eb="2">
      <t>キマツ</t>
    </rPh>
    <rPh sb="2" eb="4">
      <t>ツキスウ</t>
    </rPh>
    <phoneticPr fontId="3"/>
  </si>
  <si>
    <t>職務段階</t>
    <rPh sb="0" eb="2">
      <t>ショクム</t>
    </rPh>
    <rPh sb="2" eb="4">
      <t>ダンカイ</t>
    </rPh>
    <phoneticPr fontId="3"/>
  </si>
  <si>
    <t>管理加算</t>
    <rPh sb="0" eb="2">
      <t>カンリ</t>
    </rPh>
    <rPh sb="2" eb="4">
      <t>カサン</t>
    </rPh>
    <phoneticPr fontId="3"/>
  </si>
  <si>
    <t>期末勤勉計</t>
    <rPh sb="0" eb="2">
      <t>キマツ</t>
    </rPh>
    <rPh sb="2" eb="4">
      <t>キンベン</t>
    </rPh>
    <rPh sb="4" eb="5">
      <t>ケイ</t>
    </rPh>
    <phoneticPr fontId="3"/>
  </si>
  <si>
    <t>万円</t>
  </si>
  <si>
    <t>万円</t>
    <rPh sb="0" eb="1">
      <t>マン</t>
    </rPh>
    <rPh sb="1" eb="2">
      <t>エン</t>
    </rPh>
    <phoneticPr fontId="3"/>
  </si>
  <si>
    <t>カットなし</t>
    <phoneticPr fontId="3"/>
  </si>
  <si>
    <t>給与月額
（カット後）</t>
    <phoneticPr fontId="3"/>
  </si>
  <si>
    <t>年間給与
（カット後）</t>
    <rPh sb="0" eb="2">
      <t>ネンカン</t>
    </rPh>
    <rPh sb="2" eb="4">
      <t>キュウヨ</t>
    </rPh>
    <rPh sb="9" eb="10">
      <t>ゴ</t>
    </rPh>
    <phoneticPr fontId="3"/>
  </si>
  <si>
    <t>期末勤勉内訳</t>
    <rPh sb="0" eb="2">
      <t>キマツ</t>
    </rPh>
    <rPh sb="2" eb="4">
      <t>キンベン</t>
    </rPh>
    <rPh sb="4" eb="6">
      <t>ウチワケ</t>
    </rPh>
    <phoneticPr fontId="3"/>
  </si>
  <si>
    <t>給与月額
（カット前）</t>
    <rPh sb="0" eb="2">
      <t>キュウヨ</t>
    </rPh>
    <rPh sb="2" eb="3">
      <t>ツキ</t>
    </rPh>
    <rPh sb="3" eb="4">
      <t>ガク</t>
    </rPh>
    <rPh sb="9" eb="10">
      <t>マエ</t>
    </rPh>
    <phoneticPr fontId="3"/>
  </si>
  <si>
    <t>　主査級のモデル・・・Ｈ22年度行政職給料表適用者の平均的な給料月額を受ける職員</t>
    <rPh sb="1" eb="3">
      <t>シュサ</t>
    </rPh>
    <rPh sb="3" eb="4">
      <t>キュウ</t>
    </rPh>
    <rPh sb="14" eb="15">
      <t>ネン</t>
    </rPh>
    <rPh sb="15" eb="16">
      <t>ド</t>
    </rPh>
    <rPh sb="16" eb="19">
      <t>ギョウセイショク</t>
    </rPh>
    <rPh sb="19" eb="21">
      <t>キュウリョウ</t>
    </rPh>
    <rPh sb="21" eb="22">
      <t>ヒョウ</t>
    </rPh>
    <rPh sb="22" eb="25">
      <t>テキヨウシャ</t>
    </rPh>
    <rPh sb="26" eb="29">
      <t>ヘイキンテキ</t>
    </rPh>
    <rPh sb="30" eb="32">
      <t>キュウリョウ</t>
    </rPh>
    <rPh sb="32" eb="34">
      <t>ゲツガク</t>
    </rPh>
    <rPh sb="35" eb="36">
      <t>ウ</t>
    </rPh>
    <rPh sb="38" eb="40">
      <t>ショクイン</t>
    </rPh>
    <phoneticPr fontId="3"/>
  </si>
  <si>
    <t>【モデル給与について】</t>
    <rPh sb="4" eb="6">
      <t>キュウヨ</t>
    </rPh>
    <rPh sb="6" eb="7">
      <t>ガクチョウ</t>
    </rPh>
    <phoneticPr fontId="3"/>
  </si>
  <si>
    <t>給料</t>
    <rPh sb="0" eb="2">
      <t>キュウリョウ</t>
    </rPh>
    <phoneticPr fontId="3"/>
  </si>
  <si>
    <t>管理職手当</t>
    <rPh sb="0" eb="2">
      <t>カンリ</t>
    </rPh>
    <rPh sb="2" eb="3">
      <t>ショク</t>
    </rPh>
    <rPh sb="3" eb="5">
      <t>テアテ</t>
    </rPh>
    <phoneticPr fontId="3"/>
  </si>
  <si>
    <t>　　　※月例給・・・・・行政職給料表の4級42号給（平成22年度は給料月額347,100円）の金額に地域手当額を合計した金額を記載。
　　　※年間給与・・・月例給の12ケ月分と期末手当・勤勉手当を合計した額。</t>
    <rPh sb="4" eb="6">
      <t>ゲツレイ</t>
    </rPh>
    <rPh sb="6" eb="7">
      <t>キュウ</t>
    </rPh>
    <rPh sb="12" eb="14">
      <t>ギョウセイ</t>
    </rPh>
    <rPh sb="13" eb="14">
      <t>ヘイセイ</t>
    </rPh>
    <rPh sb="15" eb="17">
      <t>キュウリョウ</t>
    </rPh>
    <rPh sb="17" eb="18">
      <t>ヒョウ</t>
    </rPh>
    <rPh sb="20" eb="21">
      <t>キュウ</t>
    </rPh>
    <rPh sb="23" eb="24">
      <t>ゴウ</t>
    </rPh>
    <rPh sb="24" eb="25">
      <t>キュウ</t>
    </rPh>
    <rPh sb="26" eb="28">
      <t>ヘイセイ</t>
    </rPh>
    <rPh sb="30" eb="31">
      <t>ネン</t>
    </rPh>
    <rPh sb="31" eb="32">
      <t>ド</t>
    </rPh>
    <rPh sb="33" eb="35">
      <t>キュウリョウ</t>
    </rPh>
    <rPh sb="35" eb="37">
      <t>ゲツガク</t>
    </rPh>
    <rPh sb="40" eb="45">
      <t>１００エン</t>
    </rPh>
    <rPh sb="47" eb="49">
      <t>キンガク</t>
    </rPh>
    <rPh sb="50" eb="52">
      <t>チイキ</t>
    </rPh>
    <rPh sb="52" eb="54">
      <t>テアテ</t>
    </rPh>
    <rPh sb="54" eb="55">
      <t>ガク</t>
    </rPh>
    <rPh sb="56" eb="58">
      <t>ゴウケイ</t>
    </rPh>
    <rPh sb="60" eb="62">
      <t>キンガク</t>
    </rPh>
    <rPh sb="63" eb="65">
      <t>キサイ</t>
    </rPh>
    <rPh sb="71" eb="73">
      <t>ネンカン</t>
    </rPh>
    <rPh sb="73" eb="75">
      <t>キュウヨ</t>
    </rPh>
    <rPh sb="78" eb="80">
      <t>ゲツレイ</t>
    </rPh>
    <rPh sb="80" eb="81">
      <t>キュウ</t>
    </rPh>
    <rPh sb="85" eb="86">
      <t>ガツ</t>
    </rPh>
    <rPh sb="86" eb="87">
      <t>ブン</t>
    </rPh>
    <rPh sb="88" eb="90">
      <t>キマツ</t>
    </rPh>
    <rPh sb="90" eb="92">
      <t>テアテ</t>
    </rPh>
    <rPh sb="93" eb="95">
      <t>キンベン</t>
    </rPh>
    <rPh sb="95" eb="97">
      <t>テアテ</t>
    </rPh>
    <rPh sb="98" eb="100">
      <t>ゴウケイ</t>
    </rPh>
    <rPh sb="102" eb="103">
      <t>ガク</t>
    </rPh>
    <phoneticPr fontId="3"/>
  </si>
  <si>
    <t>主査47歳
（Ｈ22モデル）</t>
    <rPh sb="0" eb="2">
      <t>シュサ</t>
    </rPh>
    <rPh sb="4" eb="5">
      <t>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</si>
</sst>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00_ "/>
    <numFmt numFmtId="178" formatCode="0;&quot;△ &quot;0"/>
    <numFmt numFmtId="179" formatCode="0.0_);[Red]\(0.0\)"/>
    <numFmt numFmtId="180" formatCode="0.00;&quot;△ &quot;0.00"/>
    <numFmt numFmtId="181" formatCode="#,##0.0;[Red]\-#,##0.0"/>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20"/>
      <name val="ＭＳ ゴシック"/>
      <family val="3"/>
      <charset val="128"/>
    </font>
    <font>
      <sz val="13"/>
      <name val="ＭＳ Ｐゴシック"/>
      <family val="3"/>
      <charset val="128"/>
    </font>
    <font>
      <sz val="16"/>
      <name val="ＭＳ Ｐゴシック"/>
      <family val="3"/>
      <charset val="128"/>
    </font>
    <font>
      <sz val="14"/>
      <name val="ＭＳ Ｐゴシック"/>
      <family val="3"/>
      <charset val="128"/>
    </font>
    <font>
      <sz val="18"/>
      <name val="ＭＳ Ｐゴシック"/>
      <family val="3"/>
      <charset val="128"/>
    </font>
    <font>
      <sz val="14"/>
      <name val="ＭＳ Ｐ明朝"/>
      <family val="1"/>
      <charset val="128"/>
    </font>
    <font>
      <sz val="11"/>
      <name val="ＭＳ Ｐ明朝"/>
      <family val="1"/>
      <charset val="128"/>
    </font>
    <font>
      <sz val="13"/>
      <color rgb="FFFF0000"/>
      <name val="ＭＳ Ｐゴシック"/>
      <family val="3"/>
      <charset val="128"/>
    </font>
    <font>
      <sz val="11"/>
      <color rgb="FFFF0000"/>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s>
  <borders count="4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thick">
        <color indexed="64"/>
      </right>
      <top/>
      <bottom/>
      <diagonal/>
    </border>
    <border>
      <left/>
      <right/>
      <top/>
      <bottom style="medium">
        <color indexed="64"/>
      </bottom>
      <diagonal/>
    </border>
    <border>
      <left/>
      <right style="medium">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cellStyleXfs>
  <cellXfs count="324">
    <xf numFmtId="0" fontId="0" fillId="0" borderId="0" xfId="0"/>
    <xf numFmtId="176" fontId="2" fillId="0" borderId="0" xfId="0" applyNumberFormat="1" applyFont="1"/>
    <xf numFmtId="0" fontId="4" fillId="0" borderId="0" xfId="0" applyFont="1" applyAlignment="1">
      <alignment vertical="center"/>
    </xf>
    <xf numFmtId="176" fontId="2" fillId="0" borderId="0" xfId="0" applyNumberFormat="1" applyFont="1" applyAlignment="1">
      <alignment vertical="center" shrinkToFit="1"/>
    </xf>
    <xf numFmtId="176" fontId="2" fillId="0" borderId="0" xfId="0" applyNumberFormat="1" applyFont="1" applyAlignment="1">
      <alignment vertical="center"/>
    </xf>
    <xf numFmtId="0" fontId="2" fillId="0" borderId="5" xfId="0" applyFont="1" applyBorder="1" applyAlignment="1">
      <alignment horizontal="distributed" vertical="center"/>
    </xf>
    <xf numFmtId="0" fontId="2" fillId="0" borderId="0" xfId="0" applyFont="1" applyAlignment="1">
      <alignment vertical="center"/>
    </xf>
    <xf numFmtId="0" fontId="2" fillId="0" borderId="9" xfId="0" applyFont="1" applyBorder="1" applyAlignment="1">
      <alignment horizontal="distributed" vertical="center"/>
    </xf>
    <xf numFmtId="49" fontId="5" fillId="0" borderId="7" xfId="0" applyNumberFormat="1" applyFont="1" applyBorder="1" applyAlignment="1">
      <alignment horizontal="distributed" vertical="center" shrinkToFit="1"/>
    </xf>
    <xf numFmtId="49" fontId="5" fillId="0" borderId="9" xfId="0" applyNumberFormat="1" applyFont="1" applyBorder="1" applyAlignment="1">
      <alignment horizontal="right" vertical="center"/>
    </xf>
    <xf numFmtId="0" fontId="5" fillId="0" borderId="8" xfId="0" applyFont="1" applyBorder="1" applyAlignment="1">
      <alignment vertical="center" shrinkToFit="1"/>
    </xf>
    <xf numFmtId="0" fontId="5" fillId="0" borderId="7" xfId="0" applyFont="1" applyBorder="1" applyAlignment="1">
      <alignment horizontal="distributed" vertical="center" shrinkToFit="1"/>
    </xf>
    <xf numFmtId="177" fontId="5" fillId="0" borderId="9" xfId="0" applyNumberFormat="1" applyFont="1" applyBorder="1" applyAlignment="1">
      <alignment horizontal="right" vertical="center"/>
    </xf>
    <xf numFmtId="49" fontId="2" fillId="0" borderId="0" xfId="0" applyNumberFormat="1" applyFont="1" applyBorder="1" applyAlignment="1">
      <alignment horizontal="right" vertical="center"/>
    </xf>
    <xf numFmtId="0" fontId="2" fillId="0" borderId="11" xfId="0" applyFont="1" applyBorder="1" applyAlignment="1">
      <alignment vertical="center" shrinkToFit="1"/>
    </xf>
    <xf numFmtId="0" fontId="2" fillId="0" borderId="0" xfId="0" applyFont="1" applyBorder="1" applyAlignment="1">
      <alignment horizontal="distributed" vertical="center"/>
    </xf>
    <xf numFmtId="0" fontId="2" fillId="0" borderId="14" xfId="0" applyFont="1" applyBorder="1" applyAlignment="1">
      <alignment horizontal="distributed" vertical="center"/>
    </xf>
    <xf numFmtId="49" fontId="5" fillId="0" borderId="12" xfId="0" applyNumberFormat="1" applyFont="1" applyBorder="1" applyAlignment="1">
      <alignment horizontal="distributed" vertical="center" shrinkToFit="1"/>
    </xf>
    <xf numFmtId="49" fontId="5" fillId="0" borderId="14" xfId="0" applyNumberFormat="1" applyFont="1" applyBorder="1" applyAlignment="1">
      <alignment horizontal="right" vertical="center"/>
    </xf>
    <xf numFmtId="49" fontId="5" fillId="0" borderId="13" xfId="0" applyNumberFormat="1" applyFont="1" applyBorder="1" applyAlignment="1">
      <alignment vertical="center" shrinkToFit="1"/>
    </xf>
    <xf numFmtId="0" fontId="5" fillId="0" borderId="12" xfId="0" applyFont="1" applyBorder="1" applyAlignment="1">
      <alignment horizontal="distributed" vertical="center" shrinkToFit="1"/>
    </xf>
    <xf numFmtId="0" fontId="5" fillId="0" borderId="13" xfId="0" applyFont="1" applyBorder="1" applyAlignment="1">
      <alignment vertical="center" shrinkToFit="1"/>
    </xf>
    <xf numFmtId="178" fontId="5" fillId="0" borderId="14" xfId="0" applyNumberFormat="1" applyFont="1" applyBorder="1" applyAlignment="1">
      <alignment horizontal="right" vertical="center"/>
    </xf>
    <xf numFmtId="49" fontId="2" fillId="0" borderId="14" xfId="0" applyNumberFormat="1" applyFont="1" applyBorder="1" applyAlignment="1">
      <alignment horizontal="right" vertical="center"/>
    </xf>
    <xf numFmtId="0" fontId="2" fillId="0" borderId="13" xfId="0" applyFont="1" applyBorder="1" applyAlignment="1">
      <alignment vertical="center" shrinkToFit="1"/>
    </xf>
    <xf numFmtId="0" fontId="0" fillId="0" borderId="3" xfId="0" applyBorder="1" applyAlignment="1">
      <alignment horizontal="distributed" vertical="center"/>
    </xf>
    <xf numFmtId="0" fontId="0" fillId="0" borderId="0" xfId="0" applyAlignment="1">
      <alignment vertical="center" shrinkToFit="1"/>
    </xf>
    <xf numFmtId="0" fontId="0" fillId="0" borderId="0" xfId="0" applyAlignment="1">
      <alignment vertical="center"/>
    </xf>
    <xf numFmtId="0" fontId="0" fillId="0" borderId="10" xfId="0" applyBorder="1" applyAlignment="1">
      <alignment horizontal="distributed" vertical="center"/>
    </xf>
    <xf numFmtId="49" fontId="5" fillId="0" borderId="10" xfId="0" applyNumberFormat="1" applyFont="1" applyBorder="1" applyAlignment="1">
      <alignment horizontal="distributed" vertical="center" shrinkToFit="1"/>
    </xf>
    <xf numFmtId="49" fontId="5" fillId="0" borderId="0" xfId="0" applyNumberFormat="1" applyFont="1" applyBorder="1" applyAlignment="1">
      <alignment horizontal="right" vertical="center"/>
    </xf>
    <xf numFmtId="49" fontId="5" fillId="0" borderId="11" xfId="0" applyNumberFormat="1" applyFont="1" applyBorder="1" applyAlignment="1">
      <alignment vertical="center" shrinkToFit="1"/>
    </xf>
    <xf numFmtId="0" fontId="5" fillId="0" borderId="10" xfId="0" applyFont="1" applyBorder="1" applyAlignment="1">
      <alignment horizontal="distributed" vertical="center" shrinkToFit="1"/>
    </xf>
    <xf numFmtId="0" fontId="5" fillId="0" borderId="0" xfId="0" applyNumberFormat="1" applyFont="1" applyBorder="1" applyAlignment="1">
      <alignment horizontal="right" vertical="center"/>
    </xf>
    <xf numFmtId="0" fontId="5" fillId="0" borderId="11" xfId="0" applyFont="1" applyBorder="1" applyAlignment="1">
      <alignment vertical="center" shrinkToFit="1"/>
    </xf>
    <xf numFmtId="0" fontId="2" fillId="0" borderId="17" xfId="0" applyFont="1" applyBorder="1" applyAlignment="1">
      <alignment horizontal="distributed" vertical="center"/>
    </xf>
    <xf numFmtId="0" fontId="2" fillId="0" borderId="0" xfId="0" applyFont="1" applyBorder="1" applyAlignment="1">
      <alignment horizontal="distributed" vertical="center" shrinkToFit="1"/>
    </xf>
    <xf numFmtId="10" fontId="2" fillId="3" borderId="0" xfId="2" applyNumberFormat="1" applyFont="1" applyFill="1" applyBorder="1" applyAlignment="1">
      <alignment vertical="center"/>
    </xf>
    <xf numFmtId="10" fontId="5" fillId="0" borderId="0" xfId="2" applyNumberFormat="1" applyFont="1" applyBorder="1" applyAlignment="1">
      <alignment horizontal="right" vertical="center"/>
    </xf>
    <xf numFmtId="10" fontId="5" fillId="0" borderId="0" xfId="2" applyNumberFormat="1" applyFont="1" applyBorder="1" applyAlignment="1">
      <alignment vertical="center"/>
    </xf>
    <xf numFmtId="10" fontId="5" fillId="0" borderId="11" xfId="2" applyNumberFormat="1" applyFont="1" applyBorder="1" applyAlignment="1">
      <alignment vertical="center"/>
    </xf>
    <xf numFmtId="10" fontId="2" fillId="3" borderId="11" xfId="2" applyNumberFormat="1" applyFont="1" applyFill="1" applyBorder="1" applyAlignment="1">
      <alignment vertical="center"/>
    </xf>
    <xf numFmtId="10" fontId="5" fillId="3" borderId="0" xfId="2" applyNumberFormat="1" applyFont="1" applyFill="1" applyBorder="1" applyAlignment="1">
      <alignment vertical="center"/>
    </xf>
    <xf numFmtId="10" fontId="5" fillId="3" borderId="11" xfId="2" applyNumberFormat="1" applyFont="1" applyFill="1" applyBorder="1" applyAlignment="1">
      <alignment vertical="center"/>
    </xf>
    <xf numFmtId="38" fontId="2" fillId="3" borderId="0" xfId="1" applyFont="1" applyFill="1" applyBorder="1" applyAlignment="1">
      <alignment horizontal="right" vertical="center"/>
    </xf>
    <xf numFmtId="38" fontId="2" fillId="4" borderId="0" xfId="1" applyFont="1" applyFill="1" applyBorder="1" applyAlignment="1">
      <alignment horizontal="right" vertical="center"/>
    </xf>
    <xf numFmtId="176" fontId="2" fillId="0" borderId="0" xfId="0" applyNumberFormat="1" applyFont="1" applyBorder="1" applyAlignment="1">
      <alignment vertical="center"/>
    </xf>
    <xf numFmtId="180" fontId="5" fillId="0" borderId="11" xfId="2" applyNumberFormat="1" applyFont="1" applyBorder="1" applyAlignment="1">
      <alignment vertical="center"/>
    </xf>
    <xf numFmtId="180" fontId="5" fillId="3" borderId="0" xfId="2" applyNumberFormat="1" applyFont="1" applyFill="1" applyBorder="1" applyAlignment="1">
      <alignment vertical="center"/>
    </xf>
    <xf numFmtId="180" fontId="2" fillId="3" borderId="11" xfId="2" applyNumberFormat="1" applyFont="1" applyFill="1" applyBorder="1" applyAlignment="1">
      <alignment vertical="center"/>
    </xf>
    <xf numFmtId="38" fontId="2" fillId="0" borderId="0" xfId="1" applyFont="1" applyBorder="1" applyAlignment="1">
      <alignment horizontal="distributed" vertical="center"/>
    </xf>
    <xf numFmtId="38" fontId="5" fillId="3" borderId="0" xfId="1" applyFont="1" applyFill="1" applyBorder="1" applyAlignment="1">
      <alignment horizontal="right" vertical="center"/>
    </xf>
    <xf numFmtId="38" fontId="2" fillId="0" borderId="0" xfId="1" applyFont="1" applyAlignment="1">
      <alignmen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vertical="center" shrinkToFit="1"/>
    </xf>
    <xf numFmtId="0" fontId="8" fillId="0" borderId="0" xfId="0" applyFont="1" applyAlignment="1">
      <alignment vertical="center"/>
    </xf>
    <xf numFmtId="0" fontId="9" fillId="3" borderId="0" xfId="0" applyFont="1" applyFill="1" applyAlignment="1">
      <alignment vertical="center"/>
    </xf>
    <xf numFmtId="0" fontId="9" fillId="0" borderId="0" xfId="0" applyFont="1" applyAlignment="1">
      <alignment vertical="center"/>
    </xf>
    <xf numFmtId="0" fontId="9" fillId="0" borderId="0" xfId="0" applyFont="1" applyAlignment="1">
      <alignment vertical="center" shrinkToFit="1"/>
    </xf>
    <xf numFmtId="0" fontId="10" fillId="0" borderId="0" xfId="0" applyFont="1" applyAlignment="1">
      <alignment vertical="center" shrinkToFit="1"/>
    </xf>
    <xf numFmtId="0" fontId="10" fillId="0" borderId="0" xfId="0" applyFont="1" applyAlignment="1">
      <alignment vertical="center"/>
    </xf>
    <xf numFmtId="0" fontId="7" fillId="0" borderId="0" xfId="0" applyFont="1" applyAlignment="1">
      <alignment horizontal="left" vertical="center"/>
    </xf>
    <xf numFmtId="40" fontId="2" fillId="0" borderId="0" xfId="1" applyNumberFormat="1" applyFont="1" applyBorder="1" applyAlignment="1">
      <alignment horizontal="distributed" vertical="center"/>
    </xf>
    <xf numFmtId="40" fontId="2" fillId="3" borderId="0" xfId="1" applyNumberFormat="1" applyFont="1" applyFill="1" applyBorder="1" applyAlignment="1">
      <alignment horizontal="right" vertical="center"/>
    </xf>
    <xf numFmtId="40" fontId="2" fillId="0" borderId="0" xfId="1" applyNumberFormat="1" applyFont="1" applyAlignment="1">
      <alignment vertical="center"/>
    </xf>
    <xf numFmtId="38" fontId="5" fillId="5" borderId="0" xfId="1" applyFont="1" applyFill="1" applyBorder="1" applyAlignment="1">
      <alignment horizontal="right" vertical="center"/>
    </xf>
    <xf numFmtId="40" fontId="5" fillId="5" borderId="5" xfId="1" applyNumberFormat="1" applyFont="1" applyFill="1" applyBorder="1" applyAlignment="1">
      <alignment horizontal="right" vertical="center"/>
    </xf>
    <xf numFmtId="40" fontId="5" fillId="5" borderId="0" xfId="1" applyNumberFormat="1" applyFont="1" applyFill="1" applyBorder="1" applyAlignment="1">
      <alignment horizontal="right" vertical="center"/>
    </xf>
    <xf numFmtId="10" fontId="5" fillId="3" borderId="0" xfId="2" applyNumberFormat="1" applyFont="1" applyFill="1" applyBorder="1" applyAlignment="1">
      <alignment horizontal="right" vertical="center"/>
    </xf>
    <xf numFmtId="10" fontId="5" fillId="3" borderId="23" xfId="2" applyNumberFormat="1" applyFont="1" applyFill="1" applyBorder="1" applyAlignment="1">
      <alignment vertical="center"/>
    </xf>
    <xf numFmtId="38" fontId="5" fillId="3" borderId="33" xfId="1" applyFont="1" applyFill="1" applyBorder="1" applyAlignment="1">
      <alignment horizontal="right" vertical="center"/>
    </xf>
    <xf numFmtId="176" fontId="2" fillId="2" borderId="36" xfId="0" applyNumberFormat="1" applyFont="1" applyFill="1" applyBorder="1" applyAlignment="1">
      <alignment horizontal="center" vertical="center"/>
    </xf>
    <xf numFmtId="180" fontId="5" fillId="3" borderId="23" xfId="2" applyNumberFormat="1" applyFont="1" applyFill="1" applyBorder="1" applyAlignment="1">
      <alignment vertical="center"/>
    </xf>
    <xf numFmtId="38" fontId="2" fillId="3" borderId="0" xfId="1" applyFont="1" applyFill="1" applyBorder="1" applyAlignment="1">
      <alignment vertical="center"/>
    </xf>
    <xf numFmtId="38" fontId="2" fillId="3" borderId="10" xfId="1" applyFont="1" applyFill="1" applyBorder="1" applyAlignment="1">
      <alignment horizontal="right" vertical="center"/>
    </xf>
    <xf numFmtId="38" fontId="2" fillId="3" borderId="11" xfId="1" applyFont="1" applyFill="1" applyBorder="1" applyAlignment="1">
      <alignment vertical="center"/>
    </xf>
    <xf numFmtId="38" fontId="2" fillId="3" borderId="13" xfId="1" applyFont="1" applyFill="1" applyBorder="1" applyAlignment="1">
      <alignment vertical="center"/>
    </xf>
    <xf numFmtId="10" fontId="5" fillId="3" borderId="10" xfId="2" applyNumberFormat="1" applyFont="1" applyFill="1" applyBorder="1" applyAlignment="1">
      <alignment horizontal="distributed" vertical="center"/>
    </xf>
    <xf numFmtId="10" fontId="5" fillId="0" borderId="10" xfId="2" applyNumberFormat="1" applyFont="1" applyBorder="1" applyAlignment="1">
      <alignment horizontal="distributed" vertical="center"/>
    </xf>
    <xf numFmtId="180" fontId="5" fillId="0" borderId="10" xfId="2" applyNumberFormat="1" applyFont="1" applyBorder="1" applyAlignment="1">
      <alignment horizontal="distributed" vertical="center"/>
    </xf>
    <xf numFmtId="180" fontId="5" fillId="3" borderId="10" xfId="2" applyNumberFormat="1" applyFont="1" applyFill="1" applyBorder="1" applyAlignment="1">
      <alignment horizontal="distributed" vertical="center"/>
    </xf>
    <xf numFmtId="180" fontId="2" fillId="3" borderId="0" xfId="2" applyNumberFormat="1" applyFont="1" applyFill="1" applyBorder="1" applyAlignment="1">
      <alignment horizontal="distributed" vertical="center"/>
    </xf>
    <xf numFmtId="176" fontId="5" fillId="3" borderId="14" xfId="0" applyNumberFormat="1" applyFont="1" applyFill="1" applyBorder="1" applyAlignment="1">
      <alignment vertical="center"/>
    </xf>
    <xf numFmtId="38" fontId="5" fillId="3" borderId="13" xfId="1" applyFont="1" applyFill="1" applyBorder="1" applyAlignment="1">
      <alignment vertical="center"/>
    </xf>
    <xf numFmtId="38" fontId="5" fillId="3" borderId="14" xfId="1" applyFont="1" applyFill="1" applyBorder="1" applyAlignment="1">
      <alignment vertical="center"/>
    </xf>
    <xf numFmtId="38" fontId="5" fillId="0" borderId="14" xfId="1" applyFont="1" applyBorder="1" applyAlignment="1">
      <alignment vertical="center"/>
    </xf>
    <xf numFmtId="38" fontId="5" fillId="0" borderId="13" xfId="1" applyFont="1" applyBorder="1" applyAlignment="1">
      <alignment vertical="center"/>
    </xf>
    <xf numFmtId="38" fontId="5" fillId="3" borderId="27" xfId="1" applyFont="1" applyFill="1" applyBorder="1" applyAlignment="1">
      <alignment vertical="center"/>
    </xf>
    <xf numFmtId="176" fontId="2" fillId="0" borderId="26" xfId="0" applyNumberFormat="1" applyFont="1" applyBorder="1" applyAlignment="1">
      <alignment vertical="center"/>
    </xf>
    <xf numFmtId="38" fontId="2" fillId="0" borderId="10" xfId="1" applyFont="1" applyBorder="1" applyAlignment="1">
      <alignment horizontal="center" vertical="center"/>
    </xf>
    <xf numFmtId="38" fontId="2" fillId="0" borderId="11" xfId="1" applyFont="1" applyBorder="1" applyAlignment="1">
      <alignment horizontal="center" vertical="center"/>
    </xf>
    <xf numFmtId="38" fontId="1" fillId="5" borderId="10" xfId="1" applyFont="1" applyFill="1" applyBorder="1" applyAlignment="1">
      <alignment horizontal="right" vertical="center"/>
    </xf>
    <xf numFmtId="38" fontId="5" fillId="5" borderId="0" xfId="1" applyFont="1" applyFill="1" applyBorder="1" applyAlignment="1">
      <alignment vertical="center"/>
    </xf>
    <xf numFmtId="38" fontId="5" fillId="5" borderId="10" xfId="1" applyFont="1" applyFill="1" applyBorder="1" applyAlignment="1">
      <alignment horizontal="right" vertical="center"/>
    </xf>
    <xf numFmtId="38" fontId="5" fillId="5" borderId="11" xfId="1" applyFont="1" applyFill="1" applyBorder="1" applyAlignment="1">
      <alignment vertical="center"/>
    </xf>
    <xf numFmtId="38" fontId="5" fillId="5" borderId="23" xfId="1" applyFont="1" applyFill="1" applyBorder="1" applyAlignment="1">
      <alignment vertical="center"/>
    </xf>
    <xf numFmtId="38" fontId="1" fillId="3" borderId="10" xfId="1" applyFont="1" applyFill="1" applyBorder="1" applyAlignment="1">
      <alignment horizontal="right" vertical="center"/>
    </xf>
    <xf numFmtId="38" fontId="5" fillId="3" borderId="0" xfId="1" applyFont="1" applyFill="1" applyBorder="1" applyAlignment="1">
      <alignment vertical="center"/>
    </xf>
    <xf numFmtId="38" fontId="5" fillId="3" borderId="23" xfId="1" applyFont="1" applyFill="1" applyBorder="1" applyAlignment="1">
      <alignment vertical="center"/>
    </xf>
    <xf numFmtId="38" fontId="1" fillId="5" borderId="3" xfId="1" applyFont="1" applyFill="1" applyBorder="1" applyAlignment="1">
      <alignment horizontal="right" vertical="center"/>
    </xf>
    <xf numFmtId="38" fontId="5" fillId="5" borderId="4" xfId="1" applyFont="1" applyFill="1" applyBorder="1" applyAlignment="1">
      <alignment vertical="center"/>
    </xf>
    <xf numFmtId="38" fontId="5" fillId="5" borderId="28" xfId="1" applyFont="1" applyFill="1" applyBorder="1" applyAlignment="1">
      <alignment vertical="center"/>
    </xf>
    <xf numFmtId="40" fontId="2" fillId="0" borderId="10" xfId="1" applyNumberFormat="1" applyFont="1" applyBorder="1" applyAlignment="1">
      <alignment horizontal="center" vertical="center"/>
    </xf>
    <xf numFmtId="40" fontId="2" fillId="0" borderId="11" xfId="1" applyNumberFormat="1" applyFont="1" applyBorder="1" applyAlignment="1">
      <alignment horizontal="center" vertical="center"/>
    </xf>
    <xf numFmtId="40" fontId="1" fillId="5" borderId="10" xfId="1" applyNumberFormat="1" applyFont="1" applyFill="1" applyBorder="1" applyAlignment="1">
      <alignment horizontal="right" vertical="center"/>
    </xf>
    <xf numFmtId="40" fontId="5" fillId="5" borderId="11" xfId="1" applyNumberFormat="1" applyFont="1" applyFill="1" applyBorder="1" applyAlignment="1">
      <alignment vertical="center"/>
    </xf>
    <xf numFmtId="40" fontId="5" fillId="5" borderId="23" xfId="1" applyNumberFormat="1" applyFont="1" applyFill="1" applyBorder="1" applyAlignment="1">
      <alignment vertical="center"/>
    </xf>
    <xf numFmtId="40" fontId="2" fillId="3" borderId="11" xfId="1" applyNumberFormat="1" applyFont="1" applyFill="1" applyBorder="1" applyAlignment="1">
      <alignment vertical="center"/>
    </xf>
    <xf numFmtId="176" fontId="2" fillId="0" borderId="29" xfId="0" applyNumberFormat="1" applyFont="1" applyBorder="1" applyAlignment="1">
      <alignment vertical="center"/>
    </xf>
    <xf numFmtId="38" fontId="2" fillId="0" borderId="30" xfId="1" applyFont="1" applyBorder="1" applyAlignment="1">
      <alignment horizontal="center" vertical="center"/>
    </xf>
    <xf numFmtId="38" fontId="2" fillId="0" borderId="31" xfId="1" applyFont="1" applyBorder="1" applyAlignment="1">
      <alignment horizontal="center" vertical="center"/>
    </xf>
    <xf numFmtId="38" fontId="0" fillId="3" borderId="32" xfId="1" applyFont="1" applyFill="1" applyBorder="1" applyAlignment="1">
      <alignment horizontal="right" vertical="center"/>
    </xf>
    <xf numFmtId="38" fontId="5" fillId="3" borderId="34" xfId="1" applyFont="1" applyFill="1" applyBorder="1" applyAlignment="1">
      <alignment vertical="center"/>
    </xf>
    <xf numFmtId="38" fontId="1" fillId="3" borderId="32" xfId="1" applyFont="1" applyFill="1" applyBorder="1" applyAlignment="1">
      <alignment horizontal="right" vertical="center"/>
    </xf>
    <xf numFmtId="38" fontId="0" fillId="3" borderId="33" xfId="1" applyFont="1" applyFill="1" applyBorder="1" applyAlignment="1">
      <alignment horizontal="right" vertical="center"/>
    </xf>
    <xf numFmtId="38" fontId="5" fillId="3" borderId="33" xfId="1" applyFont="1" applyFill="1" applyBorder="1" applyAlignment="1">
      <alignment vertical="center"/>
    </xf>
    <xf numFmtId="38" fontId="5" fillId="3" borderId="35" xfId="1" applyFont="1" applyFill="1" applyBorder="1" applyAlignment="1">
      <alignment vertical="center"/>
    </xf>
    <xf numFmtId="10" fontId="2" fillId="3" borderId="0" xfId="2" applyNumberFormat="1" applyFont="1" applyFill="1" applyBorder="1" applyAlignment="1">
      <alignment horizontal="distributed" vertical="center"/>
    </xf>
    <xf numFmtId="38" fontId="2" fillId="3" borderId="21" xfId="1" applyFont="1" applyFill="1" applyBorder="1" applyAlignment="1">
      <alignment vertical="center"/>
    </xf>
    <xf numFmtId="40" fontId="2" fillId="0" borderId="11" xfId="1" applyNumberFormat="1" applyFont="1" applyBorder="1" applyAlignment="1">
      <alignment horizontal="distributed" vertical="center"/>
    </xf>
    <xf numFmtId="38" fontId="2" fillId="0" borderId="11" xfId="1" applyFont="1" applyBorder="1" applyAlignment="1">
      <alignment horizontal="distributed" vertical="center"/>
    </xf>
    <xf numFmtId="38" fontId="2" fillId="0" borderId="31" xfId="1" applyFont="1" applyBorder="1" applyAlignment="1">
      <alignment horizontal="distributed" vertical="center"/>
    </xf>
    <xf numFmtId="181" fontId="2" fillId="3" borderId="10" xfId="1" applyNumberFormat="1" applyFont="1" applyFill="1" applyBorder="1" applyAlignment="1">
      <alignment horizontal="right" vertical="center"/>
    </xf>
    <xf numFmtId="38" fontId="2" fillId="3" borderId="23" xfId="1" applyFont="1" applyFill="1" applyBorder="1" applyAlignment="1">
      <alignment vertical="center"/>
    </xf>
    <xf numFmtId="40" fontId="2" fillId="3" borderId="10" xfId="1" applyNumberFormat="1" applyFont="1" applyFill="1" applyBorder="1" applyAlignment="1">
      <alignment horizontal="right" vertical="center"/>
    </xf>
    <xf numFmtId="38" fontId="2" fillId="3" borderId="10" xfId="1" applyFont="1" applyFill="1" applyBorder="1" applyAlignment="1">
      <alignment horizontal="left" vertical="center"/>
    </xf>
    <xf numFmtId="38" fontId="0" fillId="5" borderId="10" xfId="1" applyFont="1" applyFill="1" applyBorder="1" applyAlignment="1">
      <alignment horizontal="right" vertical="center"/>
    </xf>
    <xf numFmtId="38" fontId="1" fillId="4" borderId="3" xfId="1" applyFont="1" applyFill="1" applyBorder="1" applyAlignment="1">
      <alignment horizontal="right" vertical="center"/>
    </xf>
    <xf numFmtId="38" fontId="5" fillId="4" borderId="4" xfId="1" applyFont="1" applyFill="1" applyBorder="1" applyAlignment="1">
      <alignment vertical="center"/>
    </xf>
    <xf numFmtId="38" fontId="2" fillId="0" borderId="0" xfId="1" applyFont="1" applyBorder="1" applyAlignment="1">
      <alignment horizontal="center" vertical="center"/>
    </xf>
    <xf numFmtId="38" fontId="0" fillId="3" borderId="0" xfId="1" applyFont="1" applyFill="1" applyBorder="1" applyAlignment="1">
      <alignment horizontal="right" vertical="center"/>
    </xf>
    <xf numFmtId="176" fontId="5" fillId="3" borderId="22" xfId="0" applyNumberFormat="1" applyFont="1" applyFill="1" applyBorder="1" applyAlignment="1">
      <alignment vertical="center"/>
    </xf>
    <xf numFmtId="176" fontId="5" fillId="3" borderId="43" xfId="0" applyNumberFormat="1" applyFont="1" applyFill="1" applyBorder="1" applyAlignment="1">
      <alignment vertical="center"/>
    </xf>
    <xf numFmtId="0" fontId="2" fillId="0" borderId="14" xfId="0" applyFont="1" applyBorder="1" applyAlignment="1">
      <alignment horizontal="distributed" vertical="center" shrinkToFit="1"/>
    </xf>
    <xf numFmtId="0" fontId="5" fillId="0" borderId="44" xfId="0" applyFont="1" applyBorder="1" applyAlignment="1">
      <alignment vertical="center" shrinkToFit="1"/>
    </xf>
    <xf numFmtId="0" fontId="2" fillId="0" borderId="22" xfId="0" applyFont="1" applyBorder="1" applyAlignment="1">
      <alignment horizontal="distributed" vertical="center"/>
    </xf>
    <xf numFmtId="49" fontId="5" fillId="0" borderId="30" xfId="0" applyNumberFormat="1" applyFont="1" applyBorder="1" applyAlignment="1">
      <alignment horizontal="distributed" vertical="center" shrinkToFit="1"/>
    </xf>
    <xf numFmtId="49" fontId="5" fillId="0" borderId="22" xfId="0" applyNumberFormat="1" applyFont="1" applyBorder="1" applyAlignment="1">
      <alignment horizontal="right" vertical="center"/>
    </xf>
    <xf numFmtId="49" fontId="5" fillId="0" borderId="31" xfId="0" applyNumberFormat="1" applyFont="1" applyBorder="1" applyAlignment="1">
      <alignment vertical="center" shrinkToFit="1"/>
    </xf>
    <xf numFmtId="0" fontId="5" fillId="0" borderId="30" xfId="0" applyFont="1" applyBorder="1" applyAlignment="1">
      <alignment horizontal="distributed" vertical="center" shrinkToFit="1"/>
    </xf>
    <xf numFmtId="0" fontId="5" fillId="0" borderId="31" xfId="0" applyFont="1" applyBorder="1" applyAlignment="1">
      <alignment vertical="center" shrinkToFit="1"/>
    </xf>
    <xf numFmtId="178" fontId="5" fillId="0" borderId="22" xfId="0" applyNumberFormat="1" applyFont="1" applyBorder="1" applyAlignment="1">
      <alignment horizontal="right" vertical="center"/>
    </xf>
    <xf numFmtId="0" fontId="5" fillId="0" borderId="43" xfId="0" applyFont="1" applyBorder="1" applyAlignment="1">
      <alignment vertical="center" shrinkToFit="1"/>
    </xf>
    <xf numFmtId="40" fontId="11" fillId="5" borderId="5" xfId="1" applyNumberFormat="1" applyFont="1" applyFill="1" applyBorder="1" applyAlignment="1">
      <alignment horizontal="right" vertical="center"/>
    </xf>
    <xf numFmtId="38" fontId="11" fillId="5" borderId="0" xfId="1" applyFont="1" applyFill="1" applyBorder="1" applyAlignment="1">
      <alignment horizontal="right" vertical="center"/>
    </xf>
    <xf numFmtId="40" fontId="11" fillId="5" borderId="0" xfId="1" applyNumberFormat="1" applyFont="1" applyFill="1" applyBorder="1" applyAlignment="1">
      <alignment horizontal="right" vertical="center"/>
    </xf>
    <xf numFmtId="40" fontId="11" fillId="4" borderId="5" xfId="1" applyNumberFormat="1" applyFont="1" applyFill="1" applyBorder="1" applyAlignment="1">
      <alignment horizontal="right" vertical="center"/>
    </xf>
    <xf numFmtId="38" fontId="1" fillId="0" borderId="3" xfId="1" applyFont="1" applyFill="1" applyBorder="1" applyAlignment="1">
      <alignment horizontal="right" vertical="center"/>
    </xf>
    <xf numFmtId="40" fontId="11" fillId="0" borderId="5" xfId="1" applyNumberFormat="1" applyFont="1" applyFill="1" applyBorder="1" applyAlignment="1">
      <alignment horizontal="right" vertical="center"/>
    </xf>
    <xf numFmtId="38" fontId="11" fillId="0" borderId="4" xfId="1" applyFont="1" applyFill="1" applyBorder="1" applyAlignment="1">
      <alignment vertical="center"/>
    </xf>
    <xf numFmtId="38" fontId="12" fillId="0" borderId="3" xfId="1" applyFont="1" applyFill="1" applyBorder="1" applyAlignment="1">
      <alignment horizontal="right" vertical="center"/>
    </xf>
    <xf numFmtId="40" fontId="5" fillId="0" borderId="5" xfId="1" applyNumberFormat="1" applyFont="1" applyFill="1" applyBorder="1" applyAlignment="1">
      <alignment horizontal="right" vertical="center"/>
    </xf>
    <xf numFmtId="38" fontId="5" fillId="0" borderId="4" xfId="1" applyFont="1" applyFill="1" applyBorder="1" applyAlignment="1">
      <alignment vertical="center"/>
    </xf>
    <xf numFmtId="38" fontId="5" fillId="0" borderId="28" xfId="1" applyFont="1" applyFill="1" applyBorder="1" applyAlignment="1">
      <alignment vertical="center"/>
    </xf>
    <xf numFmtId="40" fontId="1" fillId="0" borderId="10" xfId="1" applyNumberFormat="1" applyFont="1" applyFill="1" applyBorder="1" applyAlignment="1">
      <alignment horizontal="right" vertical="center"/>
    </xf>
    <xf numFmtId="40" fontId="5" fillId="0" borderId="0" xfId="1" applyNumberFormat="1" applyFont="1" applyFill="1" applyBorder="1" applyAlignment="1">
      <alignment horizontal="right" vertical="center"/>
    </xf>
    <xf numFmtId="40" fontId="5" fillId="0" borderId="11" xfId="1" applyNumberFormat="1" applyFont="1" applyFill="1" applyBorder="1" applyAlignment="1">
      <alignment vertical="center"/>
    </xf>
    <xf numFmtId="40" fontId="5" fillId="0" borderId="23" xfId="1" applyNumberFormat="1" applyFont="1" applyFill="1" applyBorder="1" applyAlignment="1">
      <alignment vertical="center"/>
    </xf>
    <xf numFmtId="38" fontId="1" fillId="0" borderId="10" xfId="1" applyFont="1" applyFill="1" applyBorder="1" applyAlignment="1">
      <alignment horizontal="right" vertical="center"/>
    </xf>
    <xf numFmtId="38" fontId="5" fillId="0" borderId="11" xfId="1" applyFont="1" applyFill="1" applyBorder="1" applyAlignment="1">
      <alignment vertical="center"/>
    </xf>
    <xf numFmtId="38" fontId="5" fillId="0" borderId="23" xfId="1" applyFont="1" applyFill="1" applyBorder="1" applyAlignment="1">
      <alignment vertical="center"/>
    </xf>
    <xf numFmtId="40" fontId="11" fillId="0" borderId="0" xfId="1" applyNumberFormat="1" applyFont="1" applyFill="1" applyBorder="1" applyAlignment="1">
      <alignment horizontal="right" vertical="center"/>
    </xf>
    <xf numFmtId="38" fontId="11" fillId="0" borderId="11" xfId="1" applyFont="1" applyFill="1" applyBorder="1" applyAlignment="1">
      <alignment vertical="center"/>
    </xf>
    <xf numFmtId="38" fontId="12" fillId="0" borderId="10" xfId="1" applyFont="1" applyFill="1" applyBorder="1" applyAlignment="1">
      <alignment horizontal="right" vertical="center"/>
    </xf>
    <xf numFmtId="176" fontId="5" fillId="0" borderId="26" xfId="0" applyNumberFormat="1" applyFont="1" applyBorder="1" applyAlignment="1">
      <alignment vertical="center"/>
    </xf>
    <xf numFmtId="38" fontId="5" fillId="0" borderId="10" xfId="1" applyFont="1" applyBorder="1" applyAlignment="1">
      <alignment horizontal="center" vertical="center"/>
    </xf>
    <xf numFmtId="38" fontId="5" fillId="0" borderId="11" xfId="1" applyFont="1" applyBorder="1" applyAlignment="1">
      <alignment horizontal="center" vertical="center"/>
    </xf>
    <xf numFmtId="38" fontId="5" fillId="0" borderId="0" xfId="1" applyFont="1" applyBorder="1" applyAlignment="1">
      <alignment horizontal="distributed" vertical="center"/>
    </xf>
    <xf numFmtId="181" fontId="5" fillId="5" borderId="10" xfId="1" applyNumberFormat="1" applyFont="1" applyFill="1" applyBorder="1" applyAlignment="1">
      <alignment horizontal="right" vertical="center"/>
    </xf>
    <xf numFmtId="38" fontId="5" fillId="4" borderId="0" xfId="1" applyFont="1" applyFill="1" applyBorder="1" applyAlignment="1">
      <alignment horizontal="right" vertical="center"/>
    </xf>
    <xf numFmtId="38" fontId="5" fillId="3" borderId="21" xfId="1" applyFont="1" applyFill="1" applyBorder="1" applyAlignment="1">
      <alignment vertical="center"/>
    </xf>
    <xf numFmtId="38" fontId="5" fillId="0" borderId="0" xfId="1" applyFont="1" applyAlignment="1">
      <alignment vertical="center"/>
    </xf>
    <xf numFmtId="38" fontId="11" fillId="5" borderId="0" xfId="1" applyFont="1" applyFill="1" applyBorder="1" applyAlignment="1">
      <alignment vertical="center"/>
    </xf>
    <xf numFmtId="38" fontId="11" fillId="5" borderId="10" xfId="1" applyFont="1" applyFill="1" applyBorder="1" applyAlignment="1">
      <alignment horizontal="right" vertical="center"/>
    </xf>
    <xf numFmtId="40" fontId="5" fillId="5" borderId="10" xfId="1" applyNumberFormat="1" applyFont="1" applyFill="1" applyBorder="1" applyAlignment="1">
      <alignment horizontal="right" vertical="center"/>
    </xf>
    <xf numFmtId="38" fontId="11" fillId="3" borderId="0" xfId="1" applyFont="1" applyFill="1" applyBorder="1" applyAlignment="1">
      <alignment horizontal="right" vertical="center"/>
    </xf>
    <xf numFmtId="38" fontId="11" fillId="3" borderId="0" xfId="1" applyFont="1" applyFill="1" applyBorder="1" applyAlignment="1">
      <alignment vertical="center"/>
    </xf>
    <xf numFmtId="38" fontId="12" fillId="3" borderId="10" xfId="1" applyFont="1" applyFill="1" applyBorder="1" applyAlignment="1">
      <alignment horizontal="right" vertical="center"/>
    </xf>
    <xf numFmtId="38" fontId="11" fillId="3" borderId="33" xfId="1" applyFont="1" applyFill="1" applyBorder="1" applyAlignment="1">
      <alignment horizontal="right" vertical="center"/>
    </xf>
    <xf numFmtId="38" fontId="11" fillId="3" borderId="34" xfId="1" applyFont="1" applyFill="1" applyBorder="1" applyAlignment="1">
      <alignment vertical="center"/>
    </xf>
    <xf numFmtId="38" fontId="12" fillId="3" borderId="32" xfId="1" applyFont="1" applyFill="1" applyBorder="1" applyAlignment="1">
      <alignment horizontal="right" vertical="center"/>
    </xf>
    <xf numFmtId="176" fontId="2" fillId="0" borderId="26" xfId="0" applyNumberFormat="1" applyFont="1" applyFill="1" applyBorder="1" applyAlignment="1">
      <alignment vertical="center"/>
    </xf>
    <xf numFmtId="38" fontId="2" fillId="0" borderId="10" xfId="1" applyFont="1" applyFill="1" applyBorder="1" applyAlignment="1">
      <alignment horizontal="center" vertical="center"/>
    </xf>
    <xf numFmtId="38" fontId="2" fillId="0" borderId="11" xfId="1" applyFont="1" applyFill="1" applyBorder="1" applyAlignment="1">
      <alignment horizontal="center" vertical="center"/>
    </xf>
    <xf numFmtId="38" fontId="2" fillId="0" borderId="0" xfId="1" applyFont="1" applyFill="1" applyBorder="1" applyAlignment="1">
      <alignment horizontal="distributed" vertical="center"/>
    </xf>
    <xf numFmtId="38" fontId="2" fillId="0" borderId="0" xfId="1" applyFont="1" applyFill="1" applyBorder="1" applyAlignment="1">
      <alignment horizontal="right" vertical="center"/>
    </xf>
    <xf numFmtId="38" fontId="2" fillId="0" borderId="0" xfId="1" applyFont="1" applyFill="1" applyBorder="1" applyAlignment="1">
      <alignment vertical="center"/>
    </xf>
    <xf numFmtId="38" fontId="2" fillId="0" borderId="10" xfId="1" applyFont="1" applyFill="1" applyBorder="1" applyAlignment="1">
      <alignment horizontal="right" vertical="center"/>
    </xf>
    <xf numFmtId="181" fontId="2" fillId="0" borderId="10" xfId="1" applyNumberFormat="1" applyFont="1" applyFill="1" applyBorder="1" applyAlignment="1">
      <alignment horizontal="right" vertical="center"/>
    </xf>
    <xf numFmtId="38" fontId="2" fillId="0" borderId="23" xfId="1" applyFont="1" applyFill="1" applyBorder="1" applyAlignment="1">
      <alignment vertical="center"/>
    </xf>
    <xf numFmtId="38" fontId="2" fillId="0" borderId="21" xfId="1" applyFont="1" applyFill="1" applyBorder="1" applyAlignment="1">
      <alignment vertical="center"/>
    </xf>
    <xf numFmtId="38" fontId="2" fillId="0" borderId="0" xfId="1" applyFont="1" applyFill="1" applyAlignment="1">
      <alignment vertical="center"/>
    </xf>
    <xf numFmtId="38" fontId="5" fillId="0" borderId="0" xfId="1" applyFont="1" applyFill="1" applyBorder="1" applyAlignment="1">
      <alignment horizontal="right" vertical="center"/>
    </xf>
    <xf numFmtId="38" fontId="5" fillId="0" borderId="0" xfId="1" applyFont="1" applyFill="1" applyBorder="1" applyAlignment="1">
      <alignment vertical="center"/>
    </xf>
    <xf numFmtId="38" fontId="2" fillId="0" borderId="11" xfId="1" applyFont="1" applyFill="1" applyBorder="1" applyAlignment="1">
      <alignment vertical="center"/>
    </xf>
    <xf numFmtId="38" fontId="2" fillId="0" borderId="3" xfId="1" applyFont="1" applyFill="1" applyBorder="1" applyAlignment="1">
      <alignment horizontal="center" vertical="center"/>
    </xf>
    <xf numFmtId="38" fontId="2" fillId="0" borderId="4" xfId="1" applyFont="1" applyFill="1" applyBorder="1" applyAlignment="1">
      <alignment horizontal="center" vertical="center"/>
    </xf>
    <xf numFmtId="38" fontId="2" fillId="0" borderId="4" xfId="1" applyFont="1" applyFill="1" applyBorder="1" applyAlignment="1">
      <alignment horizontal="distributed" vertical="center"/>
    </xf>
    <xf numFmtId="40" fontId="2" fillId="0" borderId="10" xfId="1" applyNumberFormat="1" applyFont="1" applyFill="1" applyBorder="1" applyAlignment="1">
      <alignment horizontal="center" vertical="center"/>
    </xf>
    <xf numFmtId="40" fontId="2" fillId="0" borderId="11" xfId="1" applyNumberFormat="1" applyFont="1" applyFill="1" applyBorder="1" applyAlignment="1">
      <alignment horizontal="center" vertical="center"/>
    </xf>
    <xf numFmtId="40" fontId="2" fillId="0" borderId="11" xfId="1" applyNumberFormat="1" applyFont="1" applyFill="1" applyBorder="1" applyAlignment="1">
      <alignment horizontal="distributed" vertical="center"/>
    </xf>
    <xf numFmtId="40" fontId="2" fillId="0" borderId="0" xfId="1" applyNumberFormat="1" applyFont="1" applyFill="1" applyBorder="1" applyAlignment="1">
      <alignment horizontal="right" vertical="center"/>
    </xf>
    <xf numFmtId="40" fontId="2" fillId="0" borderId="11" xfId="1" applyNumberFormat="1" applyFont="1" applyFill="1" applyBorder="1" applyAlignment="1">
      <alignment vertical="center"/>
    </xf>
    <xf numFmtId="40" fontId="2" fillId="0" borderId="0" xfId="1" applyNumberFormat="1" applyFont="1" applyFill="1" applyAlignment="1">
      <alignment vertical="center"/>
    </xf>
    <xf numFmtId="38" fontId="2" fillId="0" borderId="11" xfId="1" applyFont="1" applyFill="1" applyBorder="1" applyAlignment="1">
      <alignment horizontal="distributed" vertical="center"/>
    </xf>
    <xf numFmtId="9" fontId="2" fillId="0" borderId="10" xfId="2" applyFont="1" applyFill="1" applyBorder="1" applyAlignment="1">
      <alignment horizontal="right" vertical="center"/>
    </xf>
    <xf numFmtId="38" fontId="5" fillId="3" borderId="10" xfId="1" applyFont="1" applyFill="1" applyBorder="1" applyAlignment="1">
      <alignment horizontal="right" vertical="center"/>
    </xf>
    <xf numFmtId="38" fontId="5" fillId="3" borderId="10" xfId="1" applyFont="1" applyFill="1" applyBorder="1" applyAlignment="1">
      <alignment horizontal="left" vertical="center"/>
    </xf>
    <xf numFmtId="181" fontId="5" fillId="3" borderId="10" xfId="1" applyNumberFormat="1" applyFont="1" applyFill="1" applyBorder="1" applyAlignment="1">
      <alignment horizontal="right" vertical="center"/>
    </xf>
    <xf numFmtId="40" fontId="5" fillId="3" borderId="10" xfId="1" applyNumberFormat="1" applyFont="1" applyFill="1" applyBorder="1" applyAlignment="1">
      <alignment horizontal="right" vertical="center"/>
    </xf>
    <xf numFmtId="176" fontId="2" fillId="3" borderId="5" xfId="0" applyNumberFormat="1" applyFont="1" applyFill="1" applyBorder="1" applyAlignment="1">
      <alignment horizontal="distributed" vertical="center"/>
    </xf>
    <xf numFmtId="176" fontId="2" fillId="3" borderId="6" xfId="0" applyNumberFormat="1" applyFont="1" applyFill="1" applyBorder="1" applyAlignment="1">
      <alignment horizontal="distributed" vertical="center"/>
    </xf>
    <xf numFmtId="176" fontId="2" fillId="3" borderId="18" xfId="0" applyNumberFormat="1" applyFont="1" applyFill="1" applyBorder="1" applyAlignment="1">
      <alignment horizontal="distributed" vertical="center"/>
    </xf>
    <xf numFmtId="38" fontId="2" fillId="3" borderId="10" xfId="1" applyFont="1" applyFill="1" applyBorder="1" applyAlignment="1">
      <alignment horizontal="center" vertical="center"/>
    </xf>
    <xf numFmtId="38" fontId="2" fillId="3" borderId="11" xfId="1" applyFont="1" applyFill="1" applyBorder="1" applyAlignment="1">
      <alignment horizontal="center" vertical="center"/>
    </xf>
    <xf numFmtId="38" fontId="2" fillId="3" borderId="0" xfId="1" applyFont="1" applyFill="1" applyBorder="1" applyAlignment="1">
      <alignment horizontal="distributed" vertical="center"/>
    </xf>
    <xf numFmtId="40" fontId="2" fillId="3" borderId="10" xfId="1" applyNumberFormat="1" applyFont="1" applyFill="1" applyBorder="1" applyAlignment="1">
      <alignment horizontal="center" vertical="center"/>
    </xf>
    <xf numFmtId="40" fontId="2" fillId="3" borderId="11" xfId="1" applyNumberFormat="1" applyFont="1" applyFill="1" applyBorder="1" applyAlignment="1">
      <alignment horizontal="center" vertical="center"/>
    </xf>
    <xf numFmtId="40" fontId="2" fillId="3" borderId="0" xfId="1" applyNumberFormat="1" applyFont="1" applyFill="1" applyBorder="1" applyAlignment="1">
      <alignment horizontal="distributed" vertical="center"/>
    </xf>
    <xf numFmtId="38" fontId="2" fillId="3" borderId="30" xfId="1" applyFont="1" applyFill="1" applyBorder="1" applyAlignment="1">
      <alignment horizontal="center" vertical="center"/>
    </xf>
    <xf numFmtId="38" fontId="2" fillId="3" borderId="31" xfId="1" applyFont="1" applyFill="1" applyBorder="1" applyAlignment="1">
      <alignment horizontal="center" vertical="center"/>
    </xf>
    <xf numFmtId="38" fontId="2" fillId="3" borderId="22" xfId="1" applyFont="1" applyFill="1" applyBorder="1" applyAlignment="1">
      <alignment horizontal="distributed" vertical="center"/>
    </xf>
    <xf numFmtId="38" fontId="2" fillId="3" borderId="19" xfId="1" applyFont="1" applyFill="1" applyBorder="1" applyAlignment="1">
      <alignment horizontal="distributed" vertical="center"/>
    </xf>
    <xf numFmtId="38" fontId="2" fillId="3" borderId="6" xfId="1" applyFont="1" applyFill="1" applyBorder="1" applyAlignment="1">
      <alignment horizontal="distributed" vertical="center"/>
    </xf>
    <xf numFmtId="38" fontId="2" fillId="3" borderId="18" xfId="1" applyFont="1" applyFill="1" applyBorder="1" applyAlignment="1">
      <alignment horizontal="distributed" vertical="center"/>
    </xf>
    <xf numFmtId="38" fontId="2" fillId="3" borderId="17" xfId="1" applyFont="1" applyFill="1" applyBorder="1" applyAlignment="1">
      <alignment horizontal="distributed" vertical="center"/>
    </xf>
    <xf numFmtId="176" fontId="2" fillId="3" borderId="42" xfId="0" applyNumberFormat="1" applyFont="1" applyFill="1" applyBorder="1" applyAlignment="1">
      <alignment horizontal="distributed" vertical="center"/>
    </xf>
    <xf numFmtId="38" fontId="2" fillId="3" borderId="10" xfId="1" applyFont="1" applyFill="1" applyBorder="1" applyAlignment="1">
      <alignment horizontal="center" vertical="center"/>
    </xf>
    <xf numFmtId="38" fontId="2" fillId="3" borderId="11" xfId="1" applyFont="1" applyFill="1" applyBorder="1" applyAlignment="1">
      <alignment horizontal="center" vertical="center"/>
    </xf>
    <xf numFmtId="0" fontId="10" fillId="0" borderId="0" xfId="0" applyFont="1" applyAlignment="1">
      <alignment horizontal="left" vertical="center" wrapText="1"/>
    </xf>
    <xf numFmtId="0" fontId="2" fillId="0" borderId="15" xfId="0" applyFont="1" applyBorder="1" applyAlignment="1">
      <alignment horizontal="center" vertical="center" wrapText="1" shrinkToFit="1"/>
    </xf>
    <xf numFmtId="0" fontId="2" fillId="0" borderId="16" xfId="0" applyFont="1" applyBorder="1" applyAlignment="1">
      <alignment horizontal="center" vertical="center"/>
    </xf>
    <xf numFmtId="0" fontId="2" fillId="0" borderId="30" xfId="0" applyFont="1" applyBorder="1" applyAlignment="1">
      <alignment horizontal="center" vertical="center" shrinkToFit="1"/>
    </xf>
    <xf numFmtId="0" fontId="2" fillId="0" borderId="31" xfId="0" applyFont="1" applyBorder="1" applyAlignment="1">
      <alignment horizontal="center" vertical="center"/>
    </xf>
    <xf numFmtId="49" fontId="5" fillId="0" borderId="15" xfId="0" applyNumberFormat="1" applyFont="1" applyBorder="1" applyAlignment="1">
      <alignment horizontal="center" vertical="center"/>
    </xf>
    <xf numFmtId="49" fontId="5" fillId="0" borderId="17" xfId="0" applyNumberFormat="1" applyFont="1" applyBorder="1" applyAlignment="1">
      <alignment vertical="center"/>
    </xf>
    <xf numFmtId="49" fontId="5" fillId="0" borderId="16" xfId="0" applyNumberFormat="1" applyFont="1" applyBorder="1" applyAlignment="1">
      <alignment vertical="center"/>
    </xf>
    <xf numFmtId="0" fontId="2" fillId="0" borderId="41"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 xfId="0" applyFont="1" applyBorder="1" applyAlignment="1">
      <alignment horizontal="center" vertical="center" wrapText="1" shrinkToFit="1"/>
    </xf>
    <xf numFmtId="0" fontId="2" fillId="0" borderId="4" xfId="0" applyFont="1" applyBorder="1" applyAlignment="1">
      <alignment horizontal="center" vertical="center"/>
    </xf>
    <xf numFmtId="0" fontId="2" fillId="0" borderId="7" xfId="0" applyFont="1" applyBorder="1" applyAlignment="1">
      <alignment horizontal="center" vertical="center" shrinkToFit="1"/>
    </xf>
    <xf numFmtId="0" fontId="2" fillId="0" borderId="8" xfId="0" applyFont="1" applyBorder="1" applyAlignment="1">
      <alignment horizontal="center" vertical="center"/>
    </xf>
    <xf numFmtId="49" fontId="5" fillId="0" borderId="3" xfId="0" applyNumberFormat="1" applyFont="1" applyBorder="1" applyAlignment="1">
      <alignment horizontal="center" vertical="center"/>
    </xf>
    <xf numFmtId="49" fontId="5" fillId="0" borderId="5" xfId="0" applyNumberFormat="1" applyFont="1" applyBorder="1" applyAlignment="1">
      <alignment vertical="center"/>
    </xf>
    <xf numFmtId="49" fontId="5" fillId="0" borderId="4" xfId="0" applyNumberFormat="1" applyFont="1" applyBorder="1" applyAlignment="1">
      <alignment vertical="center"/>
    </xf>
    <xf numFmtId="49" fontId="5" fillId="0" borderId="5" xfId="0" applyNumberFormat="1" applyFont="1" applyBorder="1" applyAlignment="1">
      <alignment horizontal="center" vertical="center"/>
    </xf>
    <xf numFmtId="49" fontId="5" fillId="0" borderId="4" xfId="0" applyNumberFormat="1" applyFont="1" applyBorder="1" applyAlignment="1">
      <alignment horizontal="center" vertical="center"/>
    </xf>
    <xf numFmtId="176" fontId="2" fillId="2" borderId="37" xfId="0" applyNumberFormat="1" applyFont="1" applyFill="1" applyBorder="1" applyAlignment="1">
      <alignment horizontal="center" vertical="center"/>
    </xf>
    <xf numFmtId="176" fontId="2" fillId="2" borderId="38" xfId="0" applyNumberFormat="1" applyFont="1" applyFill="1" applyBorder="1" applyAlignment="1">
      <alignment horizontal="center" vertical="center"/>
    </xf>
    <xf numFmtId="176" fontId="2" fillId="2" borderId="39" xfId="0" applyNumberFormat="1" applyFont="1" applyFill="1" applyBorder="1" applyAlignment="1">
      <alignment horizontal="center" vertical="center"/>
    </xf>
    <xf numFmtId="49" fontId="5" fillId="0" borderId="45" xfId="0" applyNumberFormat="1" applyFont="1" applyBorder="1" applyAlignment="1">
      <alignment vertical="center"/>
    </xf>
    <xf numFmtId="49" fontId="2" fillId="0" borderId="5" xfId="0" applyNumberFormat="1" applyFont="1" applyBorder="1" applyAlignment="1">
      <alignment horizontal="center" vertical="center"/>
    </xf>
    <xf numFmtId="49" fontId="2" fillId="0" borderId="5" xfId="0" applyNumberFormat="1" applyFont="1" applyBorder="1" applyAlignment="1">
      <alignment vertical="center"/>
    </xf>
    <xf numFmtId="49" fontId="2" fillId="0" borderId="4" xfId="0" applyNumberFormat="1" applyFont="1" applyBorder="1" applyAlignment="1">
      <alignment vertical="center"/>
    </xf>
    <xf numFmtId="49" fontId="5" fillId="0" borderId="10" xfId="0" applyNumberFormat="1" applyFont="1" applyBorder="1" applyAlignment="1">
      <alignment horizontal="center" vertical="center"/>
    </xf>
    <xf numFmtId="49" fontId="5" fillId="0" borderId="0" xfId="0" applyNumberFormat="1" applyFont="1" applyBorder="1" applyAlignment="1">
      <alignment vertical="center"/>
    </xf>
    <xf numFmtId="49" fontId="5" fillId="0" borderId="11" xfId="0" applyNumberFormat="1" applyFont="1" applyBorder="1" applyAlignment="1">
      <alignment vertical="center"/>
    </xf>
    <xf numFmtId="49" fontId="5" fillId="0" borderId="28" xfId="0" applyNumberFormat="1" applyFont="1" applyBorder="1" applyAlignment="1">
      <alignment horizontal="center" vertical="center"/>
    </xf>
    <xf numFmtId="49" fontId="5" fillId="0" borderId="23" xfId="0" applyNumberFormat="1" applyFont="1" applyBorder="1" applyAlignment="1">
      <alignment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xf>
    <xf numFmtId="0" fontId="5" fillId="0" borderId="5" xfId="0" applyFont="1" applyBorder="1" applyAlignment="1">
      <alignment vertical="center"/>
    </xf>
    <xf numFmtId="0" fontId="5" fillId="0" borderId="4" xfId="0" applyFont="1" applyBorder="1" applyAlignment="1">
      <alignment vertical="center"/>
    </xf>
    <xf numFmtId="0" fontId="2" fillId="0" borderId="10" xfId="0" applyFont="1" applyBorder="1" applyAlignment="1">
      <alignment horizontal="center" vertical="center" wrapText="1"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xf>
    <xf numFmtId="179" fontId="2" fillId="3" borderId="5" xfId="2" applyNumberFormat="1" applyFont="1" applyFill="1" applyBorder="1" applyAlignment="1">
      <alignment horizontal="center" vertical="center"/>
    </xf>
    <xf numFmtId="179" fontId="2" fillId="3" borderId="5" xfId="2" applyNumberFormat="1" applyFont="1" applyFill="1" applyBorder="1" applyAlignment="1">
      <alignment vertical="center"/>
    </xf>
    <xf numFmtId="179" fontId="2" fillId="3" borderId="4" xfId="2" applyNumberFormat="1" applyFont="1" applyFill="1" applyBorder="1" applyAlignment="1">
      <alignment vertical="center"/>
    </xf>
    <xf numFmtId="176" fontId="2" fillId="2" borderId="1" xfId="0" applyNumberFormat="1" applyFont="1" applyFill="1" applyBorder="1" applyAlignment="1">
      <alignment horizontal="center" vertical="center"/>
    </xf>
    <xf numFmtId="176" fontId="2" fillId="2" borderId="2" xfId="0" applyNumberFormat="1" applyFont="1" applyFill="1" applyBorder="1" applyAlignment="1">
      <alignment horizontal="center" vertical="center"/>
    </xf>
    <xf numFmtId="179" fontId="5" fillId="0" borderId="3" xfId="0" applyNumberFormat="1" applyFont="1" applyBorder="1" applyAlignment="1">
      <alignment horizontal="center" vertical="center"/>
    </xf>
    <xf numFmtId="181" fontId="5" fillId="0" borderId="24" xfId="1" applyNumberFormat="1" applyFont="1" applyBorder="1" applyAlignment="1">
      <alignment horizontal="center" vertical="center"/>
    </xf>
    <xf numFmtId="179" fontId="5" fillId="3" borderId="3" xfId="0" applyNumberFormat="1" applyFont="1" applyFill="1" applyBorder="1" applyAlignment="1">
      <alignment horizontal="center" vertical="center"/>
    </xf>
    <xf numFmtId="176" fontId="2" fillId="2" borderId="40" xfId="0" applyNumberFormat="1" applyFont="1" applyFill="1" applyBorder="1" applyAlignment="1">
      <alignment horizontal="center" vertical="center"/>
    </xf>
    <xf numFmtId="49" fontId="5" fillId="0" borderId="28" xfId="0" applyNumberFormat="1" applyFont="1" applyBorder="1" applyAlignment="1">
      <alignment vertical="center"/>
    </xf>
    <xf numFmtId="176" fontId="2" fillId="3" borderId="3" xfId="0" applyNumberFormat="1" applyFont="1" applyFill="1" applyBorder="1" applyAlignment="1">
      <alignment horizontal="center" vertical="center" wrapText="1"/>
    </xf>
    <xf numFmtId="176" fontId="2" fillId="3" borderId="4" xfId="0" applyNumberFormat="1" applyFont="1" applyFill="1" applyBorder="1" applyAlignment="1">
      <alignment horizontal="center" vertical="center"/>
    </xf>
    <xf numFmtId="176" fontId="2" fillId="3" borderId="10" xfId="0" applyNumberFormat="1" applyFont="1" applyFill="1" applyBorder="1" applyAlignment="1">
      <alignment horizontal="center" vertical="center"/>
    </xf>
    <xf numFmtId="176" fontId="2" fillId="3" borderId="11" xfId="0" applyNumberFormat="1" applyFont="1" applyFill="1" applyBorder="1" applyAlignment="1">
      <alignment horizontal="center" vertical="center"/>
    </xf>
    <xf numFmtId="176" fontId="2" fillId="3" borderId="12" xfId="0" applyNumberFormat="1" applyFont="1" applyFill="1" applyBorder="1" applyAlignment="1">
      <alignment horizontal="center" vertical="center"/>
    </xf>
    <xf numFmtId="176" fontId="2" fillId="3" borderId="13" xfId="0" applyNumberFormat="1" applyFont="1" applyFill="1" applyBorder="1" applyAlignment="1">
      <alignment horizontal="center" vertical="center"/>
    </xf>
    <xf numFmtId="179" fontId="5" fillId="3" borderId="3" xfId="2" applyNumberFormat="1" applyFont="1" applyFill="1" applyBorder="1" applyAlignment="1">
      <alignment horizontal="center" vertical="center"/>
    </xf>
    <xf numFmtId="179" fontId="5" fillId="3" borderId="5" xfId="0" applyNumberFormat="1" applyFont="1" applyFill="1" applyBorder="1" applyAlignment="1">
      <alignment horizontal="center" vertical="center"/>
    </xf>
    <xf numFmtId="38" fontId="2" fillId="3" borderId="14" xfId="1" applyFont="1" applyFill="1" applyBorder="1" applyAlignment="1">
      <alignment horizontal="right" vertical="center"/>
    </xf>
    <xf numFmtId="181" fontId="5" fillId="3" borderId="24" xfId="1" applyNumberFormat="1" applyFont="1" applyFill="1" applyBorder="1" applyAlignment="1">
      <alignment horizontal="center" vertical="center"/>
    </xf>
    <xf numFmtId="38" fontId="2" fillId="3" borderId="24" xfId="1" applyFont="1" applyFill="1" applyBorder="1" applyAlignment="1">
      <alignment horizontal="center" vertical="center" wrapText="1"/>
    </xf>
    <xf numFmtId="38" fontId="2" fillId="3" borderId="20" xfId="1" applyFont="1" applyFill="1" applyBorder="1" applyAlignment="1">
      <alignment horizontal="center" vertical="center"/>
    </xf>
    <xf numFmtId="38" fontId="2" fillId="3" borderId="10" xfId="1" applyFont="1" applyFill="1" applyBorder="1" applyAlignment="1">
      <alignment horizontal="center" vertical="center"/>
    </xf>
    <xf numFmtId="38" fontId="2" fillId="3" borderId="11" xfId="1" applyFont="1" applyFill="1" applyBorder="1" applyAlignment="1">
      <alignment horizontal="center" vertical="center"/>
    </xf>
    <xf numFmtId="38" fontId="2" fillId="3" borderId="12" xfId="1" applyFont="1" applyFill="1" applyBorder="1" applyAlignment="1">
      <alignment horizontal="center" vertical="center"/>
    </xf>
    <xf numFmtId="38" fontId="2" fillId="3" borderId="13" xfId="1" applyFont="1" applyFill="1" applyBorder="1" applyAlignment="1">
      <alignment horizontal="center" vertical="center"/>
    </xf>
    <xf numFmtId="181" fontId="5" fillId="0" borderId="19" xfId="1" applyNumberFormat="1" applyFont="1" applyBorder="1" applyAlignment="1">
      <alignment horizontal="center" vertical="center"/>
    </xf>
    <xf numFmtId="181" fontId="2" fillId="3" borderId="19" xfId="1" applyNumberFormat="1" applyFont="1" applyFill="1" applyBorder="1" applyAlignment="1">
      <alignment horizontal="center" vertical="center"/>
    </xf>
    <xf numFmtId="181" fontId="2" fillId="3" borderId="19" xfId="1" applyNumberFormat="1" applyFont="1" applyFill="1" applyBorder="1" applyAlignment="1">
      <alignment vertical="center"/>
    </xf>
    <xf numFmtId="181" fontId="2" fillId="3" borderId="20" xfId="1" applyNumberFormat="1" applyFont="1" applyFill="1" applyBorder="1" applyAlignment="1">
      <alignment vertical="center"/>
    </xf>
    <xf numFmtId="176" fontId="2" fillId="3" borderId="30" xfId="0" applyNumberFormat="1" applyFont="1" applyFill="1" applyBorder="1" applyAlignment="1">
      <alignment horizontal="center" vertical="center"/>
    </xf>
    <xf numFmtId="176" fontId="2" fillId="3" borderId="31" xfId="0" applyNumberFormat="1" applyFont="1" applyFill="1" applyBorder="1" applyAlignment="1">
      <alignment horizontal="center" vertical="center"/>
    </xf>
    <xf numFmtId="176" fontId="2" fillId="0" borderId="41" xfId="0" applyNumberFormat="1" applyFont="1" applyBorder="1" applyAlignment="1">
      <alignment horizontal="center" vertical="center" wrapText="1"/>
    </xf>
    <xf numFmtId="176" fontId="2" fillId="0" borderId="26" xfId="0" applyNumberFormat="1" applyFont="1" applyBorder="1" applyAlignment="1">
      <alignment horizontal="center" vertical="center" wrapText="1"/>
    </xf>
    <xf numFmtId="176" fontId="2" fillId="0" borderId="29" xfId="0" applyNumberFormat="1" applyFont="1" applyBorder="1" applyAlignment="1">
      <alignment horizontal="center" vertical="center" wrapText="1"/>
    </xf>
    <xf numFmtId="181" fontId="5" fillId="0" borderId="20" xfId="1" applyNumberFormat="1" applyFont="1" applyBorder="1" applyAlignment="1">
      <alignment horizontal="center" vertical="center"/>
    </xf>
    <xf numFmtId="179" fontId="5" fillId="0" borderId="5" xfId="0" applyNumberFormat="1" applyFont="1" applyBorder="1" applyAlignment="1">
      <alignment horizontal="center" vertical="center"/>
    </xf>
    <xf numFmtId="179" fontId="5" fillId="0" borderId="4" xfId="0" applyNumberFormat="1" applyFont="1" applyBorder="1" applyAlignment="1">
      <alignment horizontal="center" vertical="center"/>
    </xf>
    <xf numFmtId="181" fontId="5" fillId="3" borderId="3" xfId="1" applyNumberFormat="1" applyFont="1" applyFill="1" applyBorder="1" applyAlignment="1">
      <alignment horizontal="center" vertical="center"/>
    </xf>
    <xf numFmtId="181" fontId="5" fillId="3" borderId="5" xfId="1" applyNumberFormat="1" applyFont="1" applyFill="1" applyBorder="1" applyAlignment="1">
      <alignment horizontal="center" vertical="center"/>
    </xf>
    <xf numFmtId="181" fontId="5" fillId="3" borderId="4" xfId="1" applyNumberFormat="1" applyFont="1" applyFill="1" applyBorder="1" applyAlignment="1">
      <alignment horizontal="center" vertical="center"/>
    </xf>
    <xf numFmtId="179" fontId="5" fillId="3" borderId="4" xfId="0" applyNumberFormat="1" applyFont="1" applyFill="1" applyBorder="1" applyAlignment="1">
      <alignment horizontal="center" vertical="center"/>
    </xf>
    <xf numFmtId="179" fontId="5" fillId="3" borderId="5" xfId="2" applyNumberFormat="1" applyFont="1" applyFill="1" applyBorder="1" applyAlignment="1">
      <alignment horizontal="center" vertical="center"/>
    </xf>
    <xf numFmtId="179" fontId="5" fillId="3" borderId="4" xfId="2" applyNumberFormat="1" applyFont="1" applyFill="1" applyBorder="1" applyAlignment="1">
      <alignment horizontal="center" vertical="center"/>
    </xf>
    <xf numFmtId="179" fontId="5" fillId="3" borderId="28" xfId="0" applyNumberFormat="1" applyFont="1" applyFill="1" applyBorder="1" applyAlignment="1">
      <alignment horizontal="center" vertical="center"/>
    </xf>
    <xf numFmtId="181" fontId="5" fillId="3" borderId="19" xfId="1" applyNumberFormat="1" applyFont="1" applyFill="1" applyBorder="1" applyAlignment="1">
      <alignment horizontal="center" vertical="center"/>
    </xf>
    <xf numFmtId="181" fontId="5" fillId="3" borderId="25" xfId="1" applyNumberFormat="1" applyFont="1" applyFill="1" applyBorder="1" applyAlignment="1">
      <alignment horizontal="center" vertical="center"/>
    </xf>
    <xf numFmtId="181" fontId="5" fillId="3" borderId="20" xfId="1" applyNumberFormat="1" applyFont="1" applyFill="1" applyBorder="1" applyAlignment="1">
      <alignment horizontal="center" vertical="center"/>
    </xf>
    <xf numFmtId="181" fontId="5" fillId="3" borderId="28" xfId="1" applyNumberFormat="1" applyFont="1" applyFill="1" applyBorder="1" applyAlignment="1">
      <alignment horizontal="center" vertical="center"/>
    </xf>
    <xf numFmtId="38" fontId="5" fillId="3" borderId="12" xfId="1" applyFont="1" applyFill="1" applyBorder="1" applyAlignment="1">
      <alignment horizontal="center" vertical="center"/>
    </xf>
    <xf numFmtId="38" fontId="5" fillId="3" borderId="14" xfId="1" applyFont="1" applyFill="1" applyBorder="1" applyAlignment="1">
      <alignment horizontal="center" vertical="center"/>
    </xf>
    <xf numFmtId="38" fontId="5" fillId="0" borderId="12" xfId="1" applyFont="1" applyBorder="1" applyAlignment="1">
      <alignment horizontal="center" vertical="center"/>
    </xf>
    <xf numFmtId="38" fontId="5" fillId="0" borderId="14" xfId="1" applyFont="1" applyBorder="1" applyAlignment="1">
      <alignment horizontal="center" vertical="center"/>
    </xf>
    <xf numFmtId="38" fontId="5" fillId="3" borderId="30" xfId="1" applyFont="1" applyFill="1" applyBorder="1" applyAlignment="1">
      <alignment horizontal="center" vertical="center"/>
    </xf>
    <xf numFmtId="38" fontId="5" fillId="3" borderId="22" xfId="1"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127001</xdr:colOff>
      <xdr:row>126</xdr:row>
      <xdr:rowOff>63500</xdr:rowOff>
    </xdr:from>
    <xdr:to>
      <xdr:col>46</xdr:col>
      <xdr:colOff>25401</xdr:colOff>
      <xdr:row>152</xdr:row>
      <xdr:rowOff>165100</xdr:rowOff>
    </xdr:to>
    <xdr:sp macro="" textlink="">
      <xdr:nvSpPr>
        <xdr:cNvPr id="2" name="角丸四角形 1"/>
        <xdr:cNvSpPr/>
      </xdr:nvSpPr>
      <xdr:spPr>
        <a:xfrm>
          <a:off x="127001" y="19970750"/>
          <a:ext cx="21548725" cy="5607050"/>
        </a:xfrm>
        <a:prstGeom prst="roundRect">
          <a:avLst>
            <a:gd name="adj" fmla="val 3630"/>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61</xdr:col>
      <xdr:colOff>163286</xdr:colOff>
      <xdr:row>0</xdr:row>
      <xdr:rowOff>108857</xdr:rowOff>
    </xdr:from>
    <xdr:to>
      <xdr:col>68</xdr:col>
      <xdr:colOff>870857</xdr:colOff>
      <xdr:row>1</xdr:row>
      <xdr:rowOff>571500</xdr:rowOff>
    </xdr:to>
    <xdr:sp macro="" textlink="">
      <xdr:nvSpPr>
        <xdr:cNvPr id="3" name="正方形/長方形 2"/>
        <xdr:cNvSpPr/>
      </xdr:nvSpPr>
      <xdr:spPr>
        <a:xfrm>
          <a:off x="28194000" y="108857"/>
          <a:ext cx="2490107" cy="63953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800">
              <a:latin typeface="ＭＳ 明朝" pitchFamily="17" charset="-128"/>
              <a:ea typeface="ＭＳ 明朝" pitchFamily="17" charset="-128"/>
            </a:rPr>
            <a:t>資料番号 ５</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152"/>
  <sheetViews>
    <sheetView tabSelected="1" zoomScale="75" zoomScaleNormal="75" zoomScaleSheetLayoutView="70" workbookViewId="0"/>
  </sheetViews>
  <sheetFormatPr defaultColWidth="2.75" defaultRowHeight="14.25" x14ac:dyDescent="0.15"/>
  <cols>
    <col min="1" max="1" width="2.75" style="1" customWidth="1"/>
    <col min="2" max="2" width="14.5" style="1" customWidth="1"/>
    <col min="3" max="3" width="8.75" style="1" customWidth="1"/>
    <col min="4" max="4" width="11.75" style="1" customWidth="1"/>
    <col min="5" max="5" width="13" style="1" customWidth="1"/>
    <col min="6" max="6" width="2.75" style="1" customWidth="1"/>
    <col min="7" max="7" width="7.875" style="1" customWidth="1"/>
    <col min="8" max="8" width="6.375" style="1" bestFit="1" customWidth="1"/>
    <col min="9" max="9" width="2.75" style="1" customWidth="1"/>
    <col min="10" max="10" width="7.875" style="1" customWidth="1"/>
    <col min="11" max="11" width="6.375" style="1" bestFit="1" customWidth="1"/>
    <col min="12" max="12" width="2.5" style="1" customWidth="1"/>
    <col min="13" max="13" width="7.875" style="1" customWidth="1"/>
    <col min="14" max="14" width="6.375" style="1" bestFit="1" customWidth="1"/>
    <col min="15" max="15" width="2.75" style="1" customWidth="1"/>
    <col min="16" max="16" width="7.875" style="1" customWidth="1"/>
    <col min="17" max="17" width="6.375" style="1" bestFit="1" customWidth="1"/>
    <col min="18" max="18" width="2.75" style="1" customWidth="1"/>
    <col min="19" max="19" width="7.875" style="1" customWidth="1"/>
    <col min="20" max="20" width="6.375" style="1" bestFit="1" customWidth="1"/>
    <col min="21" max="21" width="2.75" style="1" customWidth="1"/>
    <col min="22" max="22" width="7.875" style="1" customWidth="1"/>
    <col min="23" max="23" width="6.375" style="1" bestFit="1" customWidth="1"/>
    <col min="24" max="24" width="2.75" style="1" customWidth="1"/>
    <col min="25" max="25" width="7.875" style="1" customWidth="1"/>
    <col min="26" max="26" width="6.375" style="1" bestFit="1" customWidth="1"/>
    <col min="27" max="27" width="2.75" style="1" customWidth="1"/>
    <col min="28" max="28" width="7.875" style="1" customWidth="1"/>
    <col min="29" max="29" width="6.375" style="1" bestFit="1" customWidth="1"/>
    <col min="30" max="30" width="2.75" style="1" customWidth="1"/>
    <col min="31" max="31" width="7.875" style="1" customWidth="1"/>
    <col min="32" max="32" width="6.375" style="1" bestFit="1" customWidth="1"/>
    <col min="33" max="33" width="2.75" style="1" customWidth="1"/>
    <col min="34" max="34" width="7.875" style="1" customWidth="1"/>
    <col min="35" max="35" width="6.375" style="1" bestFit="1" customWidth="1"/>
    <col min="36" max="36" width="2.75" style="1" customWidth="1"/>
    <col min="37" max="37" width="7.875" style="1" customWidth="1"/>
    <col min="38" max="38" width="6.375" style="1" bestFit="1" customWidth="1"/>
    <col min="39" max="39" width="2.75" style="1" customWidth="1"/>
    <col min="40" max="40" width="7.875" style="1" customWidth="1"/>
    <col min="41" max="41" width="6.375" style="1" bestFit="1" customWidth="1"/>
    <col min="42" max="42" width="2.75" style="1" customWidth="1"/>
    <col min="43" max="43" width="7.875" style="1" customWidth="1"/>
    <col min="44" max="44" width="6.375" style="1" bestFit="1" customWidth="1"/>
    <col min="45" max="45" width="2.75" style="1" customWidth="1"/>
    <col min="46" max="46" width="7.875" style="1" customWidth="1"/>
    <col min="47" max="47" width="6.375" style="1" bestFit="1" customWidth="1"/>
    <col min="48" max="48" width="2.75" style="1" customWidth="1"/>
    <col min="49" max="49" width="7.875" style="1" customWidth="1"/>
    <col min="50" max="50" width="6.375" style="1" bestFit="1" customWidth="1"/>
    <col min="51" max="51" width="2.75" style="1" customWidth="1"/>
    <col min="52" max="52" width="8.625" style="1" customWidth="1"/>
    <col min="53" max="53" width="6.375" style="1" bestFit="1" customWidth="1"/>
    <col min="54" max="54" width="2.75" style="1" customWidth="1"/>
    <col min="55" max="55" width="7.875" style="1" customWidth="1"/>
    <col min="56" max="56" width="6.375" style="1" bestFit="1" customWidth="1"/>
    <col min="57" max="57" width="2.75" style="1" customWidth="1"/>
    <col min="58" max="58" width="7.875" style="1" customWidth="1"/>
    <col min="59" max="59" width="6.375" style="1" bestFit="1" customWidth="1"/>
    <col min="60" max="60" width="2.75" style="1" customWidth="1"/>
    <col min="61" max="61" width="8.625" style="1" customWidth="1"/>
    <col min="62" max="62" width="6.375" style="1" bestFit="1" customWidth="1"/>
    <col min="63" max="63" width="2.75" style="1" customWidth="1"/>
    <col min="64" max="64" width="7.875" style="1" customWidth="1"/>
    <col min="65" max="65" width="6.375" style="1" bestFit="1" customWidth="1"/>
    <col min="66" max="66" width="2.75" style="1" hidden="1" customWidth="1"/>
    <col min="67" max="67" width="11.75" style="1" hidden="1" customWidth="1"/>
    <col min="68" max="68" width="2.75" style="1" hidden="1" customWidth="1"/>
    <col min="69" max="69" width="12.5" style="1" customWidth="1"/>
    <col min="70" max="16384" width="2.75" style="1"/>
  </cols>
  <sheetData>
    <row r="1" spans="2:71" ht="13.5" customHeight="1" x14ac:dyDescent="0.15"/>
    <row r="2" spans="2:71" ht="51.75" customHeight="1" thickBot="1" x14ac:dyDescent="0.2">
      <c r="B2" s="2" t="s">
        <v>0</v>
      </c>
    </row>
    <row r="3" spans="2:71" s="4" customFormat="1" ht="25.5" customHeight="1" x14ac:dyDescent="0.15">
      <c r="B3" s="72" t="s">
        <v>1</v>
      </c>
      <c r="C3" s="250" t="s">
        <v>2</v>
      </c>
      <c r="D3" s="251"/>
      <c r="E3" s="252"/>
      <c r="F3" s="250" t="s">
        <v>3</v>
      </c>
      <c r="G3" s="251"/>
      <c r="H3" s="252"/>
      <c r="I3" s="250" t="s">
        <v>4</v>
      </c>
      <c r="J3" s="251"/>
      <c r="K3" s="252"/>
      <c r="L3" s="250" t="s">
        <v>5</v>
      </c>
      <c r="M3" s="251"/>
      <c r="N3" s="252"/>
      <c r="O3" s="250" t="s">
        <v>6</v>
      </c>
      <c r="P3" s="251"/>
      <c r="Q3" s="252"/>
      <c r="R3" s="250" t="s">
        <v>7</v>
      </c>
      <c r="S3" s="251"/>
      <c r="T3" s="252"/>
      <c r="U3" s="250" t="s">
        <v>8</v>
      </c>
      <c r="V3" s="251"/>
      <c r="W3" s="252"/>
      <c r="X3" s="250" t="s">
        <v>9</v>
      </c>
      <c r="Y3" s="251"/>
      <c r="Z3" s="252"/>
      <c r="AA3" s="250" t="s">
        <v>10</v>
      </c>
      <c r="AB3" s="251"/>
      <c r="AC3" s="252"/>
      <c r="AD3" s="250" t="s">
        <v>11</v>
      </c>
      <c r="AE3" s="251"/>
      <c r="AF3" s="252"/>
      <c r="AG3" s="250" t="s">
        <v>12</v>
      </c>
      <c r="AH3" s="251"/>
      <c r="AI3" s="252"/>
      <c r="AJ3" s="250" t="s">
        <v>13</v>
      </c>
      <c r="AK3" s="251"/>
      <c r="AL3" s="252"/>
      <c r="AM3" s="250" t="s">
        <v>14</v>
      </c>
      <c r="AN3" s="251"/>
      <c r="AO3" s="252"/>
      <c r="AP3" s="250" t="s">
        <v>15</v>
      </c>
      <c r="AQ3" s="251"/>
      <c r="AR3" s="252"/>
      <c r="AS3" s="250" t="s">
        <v>16</v>
      </c>
      <c r="AT3" s="251"/>
      <c r="AU3" s="252"/>
      <c r="AV3" s="250" t="s">
        <v>17</v>
      </c>
      <c r="AW3" s="251"/>
      <c r="AX3" s="252"/>
      <c r="AY3" s="250" t="s">
        <v>18</v>
      </c>
      <c r="AZ3" s="251"/>
      <c r="BA3" s="252"/>
      <c r="BB3" s="250" t="s">
        <v>19</v>
      </c>
      <c r="BC3" s="251"/>
      <c r="BD3" s="252"/>
      <c r="BE3" s="250" t="s">
        <v>20</v>
      </c>
      <c r="BF3" s="251"/>
      <c r="BG3" s="251"/>
      <c r="BH3" s="250" t="s">
        <v>21</v>
      </c>
      <c r="BI3" s="251"/>
      <c r="BJ3" s="252"/>
      <c r="BK3" s="250" t="s">
        <v>22</v>
      </c>
      <c r="BL3" s="251"/>
      <c r="BM3" s="277"/>
      <c r="BN3" s="272" t="s">
        <v>23</v>
      </c>
      <c r="BO3" s="272"/>
      <c r="BP3" s="273"/>
      <c r="BQ3" s="3"/>
      <c r="BS3" s="3"/>
    </row>
    <row r="4" spans="2:71" s="6" customFormat="1" ht="24.75" customHeight="1" x14ac:dyDescent="0.15">
      <c r="B4" s="238" t="s">
        <v>24</v>
      </c>
      <c r="C4" s="241" t="s">
        <v>25</v>
      </c>
      <c r="D4" s="242"/>
      <c r="E4" s="5" t="s">
        <v>26</v>
      </c>
      <c r="F4" s="245" t="s">
        <v>27</v>
      </c>
      <c r="G4" s="246"/>
      <c r="H4" s="247"/>
      <c r="I4" s="245" t="s">
        <v>28</v>
      </c>
      <c r="J4" s="246"/>
      <c r="K4" s="247"/>
      <c r="L4" s="245" t="s">
        <v>29</v>
      </c>
      <c r="M4" s="246"/>
      <c r="N4" s="247"/>
      <c r="O4" s="245" t="s">
        <v>30</v>
      </c>
      <c r="P4" s="246"/>
      <c r="Q4" s="247"/>
      <c r="R4" s="245" t="s">
        <v>31</v>
      </c>
      <c r="S4" s="246"/>
      <c r="T4" s="247"/>
      <c r="U4" s="245" t="s">
        <v>32</v>
      </c>
      <c r="V4" s="246"/>
      <c r="W4" s="247"/>
      <c r="X4" s="245" t="s">
        <v>33</v>
      </c>
      <c r="Y4" s="246"/>
      <c r="Z4" s="247"/>
      <c r="AA4" s="245" t="s">
        <v>34</v>
      </c>
      <c r="AB4" s="246"/>
      <c r="AC4" s="247"/>
      <c r="AD4" s="245" t="s">
        <v>35</v>
      </c>
      <c r="AE4" s="246"/>
      <c r="AF4" s="247"/>
      <c r="AG4" s="245" t="s">
        <v>36</v>
      </c>
      <c r="AH4" s="246"/>
      <c r="AI4" s="247"/>
      <c r="AJ4" s="245" t="s">
        <v>36</v>
      </c>
      <c r="AK4" s="246"/>
      <c r="AL4" s="247"/>
      <c r="AM4" s="245" t="s">
        <v>32</v>
      </c>
      <c r="AN4" s="246"/>
      <c r="AO4" s="247"/>
      <c r="AP4" s="245" t="s">
        <v>37</v>
      </c>
      <c r="AQ4" s="246"/>
      <c r="AR4" s="247"/>
      <c r="AS4" s="245" t="s">
        <v>37</v>
      </c>
      <c r="AT4" s="246"/>
      <c r="AU4" s="247"/>
      <c r="AV4" s="245" t="s">
        <v>38</v>
      </c>
      <c r="AW4" s="246"/>
      <c r="AX4" s="247"/>
      <c r="AY4" s="245" t="s">
        <v>39</v>
      </c>
      <c r="AZ4" s="246"/>
      <c r="BA4" s="247"/>
      <c r="BB4" s="245" t="s">
        <v>40</v>
      </c>
      <c r="BC4" s="246"/>
      <c r="BD4" s="247"/>
      <c r="BE4" s="245" t="s">
        <v>40</v>
      </c>
      <c r="BF4" s="246"/>
      <c r="BG4" s="247"/>
      <c r="BH4" s="245" t="s">
        <v>40</v>
      </c>
      <c r="BI4" s="246"/>
      <c r="BJ4" s="247"/>
      <c r="BK4" s="245" t="s">
        <v>40</v>
      </c>
      <c r="BL4" s="246"/>
      <c r="BM4" s="278"/>
      <c r="BN4" s="254" t="s">
        <v>41</v>
      </c>
      <c r="BO4" s="255"/>
      <c r="BP4" s="256"/>
    </row>
    <row r="5" spans="2:71" s="6" customFormat="1" ht="24.75" customHeight="1" x14ac:dyDescent="0.15">
      <c r="B5" s="239"/>
      <c r="C5" s="243"/>
      <c r="D5" s="244"/>
      <c r="E5" s="7" t="s">
        <v>42</v>
      </c>
      <c r="F5" s="8" t="s">
        <v>43</v>
      </c>
      <c r="G5" s="9"/>
      <c r="H5" s="10" t="s">
        <v>44</v>
      </c>
      <c r="I5" s="11" t="s">
        <v>43</v>
      </c>
      <c r="J5" s="9" t="s">
        <v>45</v>
      </c>
      <c r="K5" s="10" t="s">
        <v>44</v>
      </c>
      <c r="L5" s="11" t="s">
        <v>43</v>
      </c>
      <c r="M5" s="9" t="s">
        <v>46</v>
      </c>
      <c r="N5" s="10" t="s">
        <v>44</v>
      </c>
      <c r="O5" s="11" t="s">
        <v>43</v>
      </c>
      <c r="P5" s="9" t="s">
        <v>47</v>
      </c>
      <c r="Q5" s="10" t="s">
        <v>44</v>
      </c>
      <c r="R5" s="11" t="s">
        <v>43</v>
      </c>
      <c r="S5" s="9" t="s">
        <v>48</v>
      </c>
      <c r="T5" s="10" t="s">
        <v>44</v>
      </c>
      <c r="U5" s="11" t="s">
        <v>43</v>
      </c>
      <c r="V5" s="9" t="s">
        <v>49</v>
      </c>
      <c r="W5" s="10" t="s">
        <v>44</v>
      </c>
      <c r="X5" s="11" t="s">
        <v>43</v>
      </c>
      <c r="Y5" s="9" t="s">
        <v>50</v>
      </c>
      <c r="Z5" s="10" t="s">
        <v>44</v>
      </c>
      <c r="AA5" s="11" t="s">
        <v>43</v>
      </c>
      <c r="AB5" s="9" t="s">
        <v>51</v>
      </c>
      <c r="AC5" s="10" t="s">
        <v>44</v>
      </c>
      <c r="AD5" s="11" t="s">
        <v>43</v>
      </c>
      <c r="AE5" s="9" t="s">
        <v>52</v>
      </c>
      <c r="AF5" s="10" t="s">
        <v>44</v>
      </c>
      <c r="AG5" s="11" t="s">
        <v>43</v>
      </c>
      <c r="AH5" s="9" t="s">
        <v>53</v>
      </c>
      <c r="AI5" s="10" t="s">
        <v>44</v>
      </c>
      <c r="AJ5" s="11" t="s">
        <v>43</v>
      </c>
      <c r="AK5" s="9" t="s">
        <v>54</v>
      </c>
      <c r="AL5" s="10" t="s">
        <v>44</v>
      </c>
      <c r="AM5" s="11" t="s">
        <v>43</v>
      </c>
      <c r="AN5" s="9" t="s">
        <v>55</v>
      </c>
      <c r="AO5" s="10" t="s">
        <v>44</v>
      </c>
      <c r="AP5" s="11" t="s">
        <v>43</v>
      </c>
      <c r="AQ5" s="9" t="s">
        <v>56</v>
      </c>
      <c r="AR5" s="10" t="s">
        <v>44</v>
      </c>
      <c r="AS5" s="11" t="s">
        <v>43</v>
      </c>
      <c r="AT5" s="9" t="s">
        <v>54</v>
      </c>
      <c r="AU5" s="10" t="s">
        <v>44</v>
      </c>
      <c r="AV5" s="11" t="s">
        <v>43</v>
      </c>
      <c r="AW5" s="12">
        <v>-0.27</v>
      </c>
      <c r="AX5" s="10" t="s">
        <v>44</v>
      </c>
      <c r="AY5" s="11" t="s">
        <v>43</v>
      </c>
      <c r="AZ5" s="12">
        <v>-1.46</v>
      </c>
      <c r="BA5" s="10" t="s">
        <v>44</v>
      </c>
      <c r="BB5" s="11" t="s">
        <v>43</v>
      </c>
      <c r="BC5" s="9" t="s">
        <v>57</v>
      </c>
      <c r="BD5" s="10" t="s">
        <v>44</v>
      </c>
      <c r="BE5" s="11" t="s">
        <v>43</v>
      </c>
      <c r="BF5" s="9" t="s">
        <v>54</v>
      </c>
      <c r="BG5" s="10" t="s">
        <v>44</v>
      </c>
      <c r="BH5" s="11" t="s">
        <v>43</v>
      </c>
      <c r="BI5" s="9" t="s">
        <v>54</v>
      </c>
      <c r="BJ5" s="10" t="s">
        <v>44</v>
      </c>
      <c r="BK5" s="11" t="s">
        <v>43</v>
      </c>
      <c r="BL5" s="9" t="s">
        <v>54</v>
      </c>
      <c r="BM5" s="135" t="s">
        <v>44</v>
      </c>
      <c r="BN5" s="36" t="s">
        <v>43</v>
      </c>
      <c r="BO5" s="13" t="s">
        <v>58</v>
      </c>
      <c r="BP5" s="14" t="s">
        <v>59</v>
      </c>
    </row>
    <row r="6" spans="2:71" s="6" customFormat="1" ht="24.75" customHeight="1" x14ac:dyDescent="0.15">
      <c r="B6" s="239"/>
      <c r="C6" s="266" t="s">
        <v>60</v>
      </c>
      <c r="D6" s="263"/>
      <c r="E6" s="15" t="s">
        <v>26</v>
      </c>
      <c r="F6" s="257"/>
      <c r="G6" s="258"/>
      <c r="H6" s="259"/>
      <c r="I6" s="257"/>
      <c r="J6" s="258"/>
      <c r="K6" s="259"/>
      <c r="L6" s="257"/>
      <c r="M6" s="258"/>
      <c r="N6" s="259"/>
      <c r="O6" s="257"/>
      <c r="P6" s="258"/>
      <c r="Q6" s="259"/>
      <c r="R6" s="257"/>
      <c r="S6" s="258"/>
      <c r="T6" s="259"/>
      <c r="U6" s="257"/>
      <c r="V6" s="258"/>
      <c r="W6" s="259"/>
      <c r="X6" s="257"/>
      <c r="Y6" s="258"/>
      <c r="Z6" s="259"/>
      <c r="AA6" s="257"/>
      <c r="AB6" s="258"/>
      <c r="AC6" s="259"/>
      <c r="AD6" s="257"/>
      <c r="AE6" s="258"/>
      <c r="AF6" s="259"/>
      <c r="AG6" s="257"/>
      <c r="AH6" s="258"/>
      <c r="AI6" s="259"/>
      <c r="AJ6" s="257"/>
      <c r="AK6" s="258"/>
      <c r="AL6" s="259"/>
      <c r="AM6" s="257"/>
      <c r="AN6" s="258"/>
      <c r="AO6" s="259"/>
      <c r="AP6" s="257"/>
      <c r="AQ6" s="258"/>
      <c r="AR6" s="259"/>
      <c r="AS6" s="257"/>
      <c r="AT6" s="258"/>
      <c r="AU6" s="259"/>
      <c r="AV6" s="257"/>
      <c r="AW6" s="258"/>
      <c r="AX6" s="259"/>
      <c r="AY6" s="257"/>
      <c r="AZ6" s="258"/>
      <c r="BA6" s="259"/>
      <c r="BB6" s="257"/>
      <c r="BC6" s="258"/>
      <c r="BD6" s="259"/>
      <c r="BE6" s="257"/>
      <c r="BF6" s="258"/>
      <c r="BG6" s="259"/>
      <c r="BH6" s="257" t="s">
        <v>61</v>
      </c>
      <c r="BI6" s="258"/>
      <c r="BJ6" s="259"/>
      <c r="BK6" s="257" t="s">
        <v>62</v>
      </c>
      <c r="BL6" s="258"/>
      <c r="BM6" s="261"/>
      <c r="BN6" s="254" t="s">
        <v>63</v>
      </c>
      <c r="BO6" s="255"/>
      <c r="BP6" s="256"/>
    </row>
    <row r="7" spans="2:71" s="6" customFormat="1" ht="24.75" customHeight="1" x14ac:dyDescent="0.15">
      <c r="B7" s="239"/>
      <c r="C7" s="267"/>
      <c r="D7" s="268"/>
      <c r="E7" s="16" t="s">
        <v>42</v>
      </c>
      <c r="F7" s="17"/>
      <c r="G7" s="18"/>
      <c r="H7" s="19"/>
      <c r="I7" s="20"/>
      <c r="J7" s="18"/>
      <c r="K7" s="21"/>
      <c r="L7" s="20"/>
      <c r="M7" s="18"/>
      <c r="N7" s="21"/>
      <c r="O7" s="20"/>
      <c r="P7" s="18"/>
      <c r="Q7" s="21"/>
      <c r="R7" s="20"/>
      <c r="S7" s="18"/>
      <c r="T7" s="21"/>
      <c r="U7" s="20"/>
      <c r="V7" s="18"/>
      <c r="W7" s="21"/>
      <c r="X7" s="20"/>
      <c r="Y7" s="18"/>
      <c r="Z7" s="21"/>
      <c r="AA7" s="20"/>
      <c r="AB7" s="18"/>
      <c r="AC7" s="21"/>
      <c r="AD7" s="20"/>
      <c r="AE7" s="18"/>
      <c r="AF7" s="21"/>
      <c r="AG7" s="20"/>
      <c r="AH7" s="18"/>
      <c r="AI7" s="21"/>
      <c r="AJ7" s="20"/>
      <c r="AK7" s="18"/>
      <c r="AL7" s="21"/>
      <c r="AM7" s="20"/>
      <c r="AN7" s="18"/>
      <c r="AO7" s="21"/>
      <c r="AP7" s="20"/>
      <c r="AQ7" s="18"/>
      <c r="AR7" s="21"/>
      <c r="AS7" s="20"/>
      <c r="AT7" s="18"/>
      <c r="AU7" s="21"/>
      <c r="AV7" s="20"/>
      <c r="AW7" s="22"/>
      <c r="AX7" s="21"/>
      <c r="AY7" s="20"/>
      <c r="AZ7" s="22"/>
      <c r="BA7" s="21"/>
      <c r="BB7" s="20"/>
      <c r="BC7" s="18"/>
      <c r="BD7" s="21"/>
      <c r="BE7" s="20"/>
      <c r="BF7" s="18"/>
      <c r="BG7" s="21"/>
      <c r="BH7" s="20" t="s">
        <v>64</v>
      </c>
      <c r="BI7" s="18" t="s">
        <v>65</v>
      </c>
      <c r="BJ7" s="10" t="s">
        <v>66</v>
      </c>
      <c r="BK7" s="20" t="s">
        <v>67</v>
      </c>
      <c r="BL7" s="18" t="s">
        <v>68</v>
      </c>
      <c r="BM7" s="135" t="s">
        <v>66</v>
      </c>
      <c r="BN7" s="134" t="s">
        <v>64</v>
      </c>
      <c r="BO7" s="23" t="s">
        <v>69</v>
      </c>
      <c r="BP7" s="24" t="s">
        <v>70</v>
      </c>
    </row>
    <row r="8" spans="2:71" s="27" customFormat="1" ht="24.75" customHeight="1" x14ac:dyDescent="0.15">
      <c r="B8" s="239"/>
      <c r="C8" s="241" t="s">
        <v>71</v>
      </c>
      <c r="D8" s="242"/>
      <c r="E8" s="25" t="s">
        <v>26</v>
      </c>
      <c r="F8" s="245" t="s">
        <v>27</v>
      </c>
      <c r="G8" s="246"/>
      <c r="H8" s="247"/>
      <c r="I8" s="245" t="s">
        <v>28</v>
      </c>
      <c r="J8" s="264"/>
      <c r="K8" s="265"/>
      <c r="L8" s="245" t="s">
        <v>72</v>
      </c>
      <c r="M8" s="248"/>
      <c r="N8" s="249"/>
      <c r="O8" s="245" t="s">
        <v>30</v>
      </c>
      <c r="P8" s="248"/>
      <c r="Q8" s="249"/>
      <c r="R8" s="245" t="s">
        <v>73</v>
      </c>
      <c r="S8" s="248"/>
      <c r="T8" s="249"/>
      <c r="U8" s="245" t="s">
        <v>32</v>
      </c>
      <c r="V8" s="248"/>
      <c r="W8" s="249"/>
      <c r="X8" s="245" t="s">
        <v>33</v>
      </c>
      <c r="Y8" s="248"/>
      <c r="Z8" s="249"/>
      <c r="AA8" s="245" t="s">
        <v>34</v>
      </c>
      <c r="AB8" s="248"/>
      <c r="AC8" s="249"/>
      <c r="AD8" s="245" t="s">
        <v>35</v>
      </c>
      <c r="AE8" s="248"/>
      <c r="AF8" s="249"/>
      <c r="AG8" s="245" t="s">
        <v>35</v>
      </c>
      <c r="AH8" s="248"/>
      <c r="AI8" s="249"/>
      <c r="AJ8" s="245" t="s">
        <v>35</v>
      </c>
      <c r="AK8" s="248"/>
      <c r="AL8" s="249"/>
      <c r="AM8" s="245" t="s">
        <v>74</v>
      </c>
      <c r="AN8" s="248"/>
      <c r="AO8" s="249"/>
      <c r="AP8" s="245" t="s">
        <v>75</v>
      </c>
      <c r="AQ8" s="248"/>
      <c r="AR8" s="249"/>
      <c r="AS8" s="245" t="s">
        <v>75</v>
      </c>
      <c r="AT8" s="248"/>
      <c r="AU8" s="249"/>
      <c r="AV8" s="245" t="s">
        <v>76</v>
      </c>
      <c r="AW8" s="248"/>
      <c r="AX8" s="249"/>
      <c r="AY8" s="245" t="s">
        <v>77</v>
      </c>
      <c r="AZ8" s="248"/>
      <c r="BA8" s="249"/>
      <c r="BB8" s="245" t="s">
        <v>39</v>
      </c>
      <c r="BC8" s="248"/>
      <c r="BD8" s="249"/>
      <c r="BE8" s="245" t="s">
        <v>39</v>
      </c>
      <c r="BF8" s="248"/>
      <c r="BG8" s="249"/>
      <c r="BH8" s="245" t="s">
        <v>39</v>
      </c>
      <c r="BI8" s="248"/>
      <c r="BJ8" s="249"/>
      <c r="BK8" s="245" t="s">
        <v>39</v>
      </c>
      <c r="BL8" s="248"/>
      <c r="BM8" s="260"/>
      <c r="BN8" s="26"/>
      <c r="BP8" s="26"/>
    </row>
    <row r="9" spans="2:71" s="27" customFormat="1" ht="24.75" customHeight="1" x14ac:dyDescent="0.15">
      <c r="B9" s="239"/>
      <c r="C9" s="262"/>
      <c r="D9" s="263"/>
      <c r="E9" s="28" t="s">
        <v>42</v>
      </c>
      <c r="F9" s="29" t="s">
        <v>78</v>
      </c>
      <c r="G9" s="30"/>
      <c r="H9" s="31" t="s">
        <v>79</v>
      </c>
      <c r="I9" s="32" t="s">
        <v>78</v>
      </c>
      <c r="J9" s="33">
        <v>2.75</v>
      </c>
      <c r="K9" s="10" t="s">
        <v>80</v>
      </c>
      <c r="L9" s="32" t="s">
        <v>78</v>
      </c>
      <c r="M9" s="30" t="s">
        <v>81</v>
      </c>
      <c r="N9" s="34" t="s">
        <v>80</v>
      </c>
      <c r="O9" s="32" t="s">
        <v>78</v>
      </c>
      <c r="P9" s="30" t="s">
        <v>82</v>
      </c>
      <c r="Q9" s="10" t="s">
        <v>80</v>
      </c>
      <c r="R9" s="32" t="s">
        <v>78</v>
      </c>
      <c r="S9" s="30" t="s">
        <v>83</v>
      </c>
      <c r="T9" s="10" t="s">
        <v>80</v>
      </c>
      <c r="U9" s="32" t="s">
        <v>78</v>
      </c>
      <c r="V9" s="30" t="s">
        <v>84</v>
      </c>
      <c r="W9" s="10" t="s">
        <v>80</v>
      </c>
      <c r="X9" s="32" t="s">
        <v>78</v>
      </c>
      <c r="Y9" s="30" t="s">
        <v>85</v>
      </c>
      <c r="Z9" s="10" t="s">
        <v>80</v>
      </c>
      <c r="AA9" s="32" t="s">
        <v>78</v>
      </c>
      <c r="AB9" s="30" t="s">
        <v>86</v>
      </c>
      <c r="AC9" s="10" t="s">
        <v>80</v>
      </c>
      <c r="AD9" s="32" t="s">
        <v>78</v>
      </c>
      <c r="AE9" s="30" t="s">
        <v>87</v>
      </c>
      <c r="AF9" s="10" t="s">
        <v>80</v>
      </c>
      <c r="AG9" s="32" t="s">
        <v>78</v>
      </c>
      <c r="AH9" s="30" t="s">
        <v>88</v>
      </c>
      <c r="AI9" s="10" t="s">
        <v>80</v>
      </c>
      <c r="AJ9" s="32" t="s">
        <v>78</v>
      </c>
      <c r="AK9" s="30" t="s">
        <v>88</v>
      </c>
      <c r="AL9" s="10" t="s">
        <v>80</v>
      </c>
      <c r="AM9" s="32" t="s">
        <v>78</v>
      </c>
      <c r="AN9" s="30" t="s">
        <v>89</v>
      </c>
      <c r="AO9" s="10" t="s">
        <v>80</v>
      </c>
      <c r="AP9" s="32" t="s">
        <v>78</v>
      </c>
      <c r="AQ9" s="30" t="s">
        <v>90</v>
      </c>
      <c r="AR9" s="10" t="s">
        <v>80</v>
      </c>
      <c r="AS9" s="32" t="s">
        <v>78</v>
      </c>
      <c r="AT9" s="30" t="s">
        <v>88</v>
      </c>
      <c r="AU9" s="10" t="s">
        <v>80</v>
      </c>
      <c r="AV9" s="32" t="s">
        <v>78</v>
      </c>
      <c r="AW9" s="30" t="s">
        <v>91</v>
      </c>
      <c r="AX9" s="10" t="s">
        <v>80</v>
      </c>
      <c r="AY9" s="32" t="s">
        <v>78</v>
      </c>
      <c r="AZ9" s="30" t="s">
        <v>92</v>
      </c>
      <c r="BA9" s="10" t="s">
        <v>80</v>
      </c>
      <c r="BB9" s="32" t="s">
        <v>78</v>
      </c>
      <c r="BC9" s="30" t="s">
        <v>93</v>
      </c>
      <c r="BD9" s="10" t="s">
        <v>80</v>
      </c>
      <c r="BE9" s="32" t="s">
        <v>78</v>
      </c>
      <c r="BF9" s="30" t="s">
        <v>88</v>
      </c>
      <c r="BG9" s="10" t="s">
        <v>80</v>
      </c>
      <c r="BH9" s="32" t="s">
        <v>78</v>
      </c>
      <c r="BI9" s="30" t="s">
        <v>88</v>
      </c>
      <c r="BJ9" s="10" t="s">
        <v>80</v>
      </c>
      <c r="BK9" s="32" t="s">
        <v>78</v>
      </c>
      <c r="BL9" s="30" t="s">
        <v>88</v>
      </c>
      <c r="BM9" s="135" t="s">
        <v>80</v>
      </c>
      <c r="BN9" s="26"/>
      <c r="BP9" s="26"/>
    </row>
    <row r="10" spans="2:71" s="6" customFormat="1" ht="24.75" customHeight="1" x14ac:dyDescent="0.15">
      <c r="B10" s="239"/>
      <c r="C10" s="231" t="s">
        <v>94</v>
      </c>
      <c r="D10" s="232"/>
      <c r="E10" s="35" t="s">
        <v>26</v>
      </c>
      <c r="F10" s="235"/>
      <c r="G10" s="236"/>
      <c r="H10" s="237"/>
      <c r="I10" s="235"/>
      <c r="J10" s="236"/>
      <c r="K10" s="237"/>
      <c r="L10" s="235"/>
      <c r="M10" s="236"/>
      <c r="N10" s="237"/>
      <c r="O10" s="235"/>
      <c r="P10" s="236"/>
      <c r="Q10" s="237"/>
      <c r="R10" s="235"/>
      <c r="S10" s="236"/>
      <c r="T10" s="237"/>
      <c r="U10" s="235"/>
      <c r="V10" s="236"/>
      <c r="W10" s="237"/>
      <c r="X10" s="235"/>
      <c r="Y10" s="236"/>
      <c r="Z10" s="237"/>
      <c r="AA10" s="235"/>
      <c r="AB10" s="236"/>
      <c r="AC10" s="237"/>
      <c r="AD10" s="235"/>
      <c r="AE10" s="236"/>
      <c r="AF10" s="237"/>
      <c r="AG10" s="235"/>
      <c r="AH10" s="236"/>
      <c r="AI10" s="237"/>
      <c r="AJ10" s="235"/>
      <c r="AK10" s="236"/>
      <c r="AL10" s="237"/>
      <c r="AM10" s="235"/>
      <c r="AN10" s="236"/>
      <c r="AO10" s="237"/>
      <c r="AP10" s="235"/>
      <c r="AQ10" s="236"/>
      <c r="AR10" s="237"/>
      <c r="AS10" s="235"/>
      <c r="AT10" s="236"/>
      <c r="AU10" s="237"/>
      <c r="AV10" s="235"/>
      <c r="AW10" s="236"/>
      <c r="AX10" s="237"/>
      <c r="AY10" s="235"/>
      <c r="AZ10" s="236"/>
      <c r="BA10" s="237"/>
      <c r="BB10" s="235"/>
      <c r="BC10" s="236"/>
      <c r="BD10" s="237"/>
      <c r="BE10" s="235"/>
      <c r="BF10" s="236"/>
      <c r="BG10" s="237"/>
      <c r="BH10" s="235" t="s">
        <v>95</v>
      </c>
      <c r="BI10" s="236"/>
      <c r="BJ10" s="237"/>
      <c r="BK10" s="235" t="s">
        <v>95</v>
      </c>
      <c r="BL10" s="236"/>
      <c r="BM10" s="253"/>
      <c r="BN10" s="254" t="s">
        <v>63</v>
      </c>
      <c r="BO10" s="255"/>
      <c r="BP10" s="256"/>
    </row>
    <row r="11" spans="2:71" s="6" customFormat="1" ht="24.75" customHeight="1" thickBot="1" x14ac:dyDescent="0.2">
      <c r="B11" s="240"/>
      <c r="C11" s="233"/>
      <c r="D11" s="234"/>
      <c r="E11" s="136" t="s">
        <v>42</v>
      </c>
      <c r="F11" s="137"/>
      <c r="G11" s="138"/>
      <c r="H11" s="139"/>
      <c r="I11" s="140"/>
      <c r="J11" s="138"/>
      <c r="K11" s="141"/>
      <c r="L11" s="140"/>
      <c r="M11" s="138"/>
      <c r="N11" s="141"/>
      <c r="O11" s="140"/>
      <c r="P11" s="138"/>
      <c r="Q11" s="141"/>
      <c r="R11" s="140"/>
      <c r="S11" s="138"/>
      <c r="T11" s="141"/>
      <c r="U11" s="140"/>
      <c r="V11" s="138"/>
      <c r="W11" s="141"/>
      <c r="X11" s="140"/>
      <c r="Y11" s="138"/>
      <c r="Z11" s="141"/>
      <c r="AA11" s="140"/>
      <c r="AB11" s="138"/>
      <c r="AC11" s="141"/>
      <c r="AD11" s="140"/>
      <c r="AE11" s="138"/>
      <c r="AF11" s="141"/>
      <c r="AG11" s="140"/>
      <c r="AH11" s="138"/>
      <c r="AI11" s="141"/>
      <c r="AJ11" s="140"/>
      <c r="AK11" s="138"/>
      <c r="AL11" s="141"/>
      <c r="AM11" s="140"/>
      <c r="AN11" s="138"/>
      <c r="AO11" s="141"/>
      <c r="AP11" s="140"/>
      <c r="AQ11" s="138"/>
      <c r="AR11" s="141"/>
      <c r="AS11" s="140"/>
      <c r="AT11" s="138"/>
      <c r="AU11" s="141"/>
      <c r="AV11" s="140"/>
      <c r="AW11" s="142"/>
      <c r="AX11" s="141"/>
      <c r="AY11" s="140"/>
      <c r="AZ11" s="142"/>
      <c r="BA11" s="141"/>
      <c r="BB11" s="140"/>
      <c r="BC11" s="138"/>
      <c r="BD11" s="141"/>
      <c r="BE11" s="140"/>
      <c r="BF11" s="138"/>
      <c r="BG11" s="141"/>
      <c r="BH11" s="140" t="s">
        <v>64</v>
      </c>
      <c r="BI11" s="138" t="s">
        <v>96</v>
      </c>
      <c r="BJ11" s="141" t="s">
        <v>66</v>
      </c>
      <c r="BK11" s="140" t="s">
        <v>67</v>
      </c>
      <c r="BL11" s="138" t="s">
        <v>68</v>
      </c>
      <c r="BM11" s="143" t="s">
        <v>66</v>
      </c>
      <c r="BN11" s="134" t="s">
        <v>64</v>
      </c>
      <c r="BO11" s="23" t="s">
        <v>69</v>
      </c>
      <c r="BP11" s="24" t="s">
        <v>70</v>
      </c>
    </row>
    <row r="12" spans="2:71" ht="19.5" customHeight="1" x14ac:dyDescent="0.15">
      <c r="B12" s="2"/>
    </row>
    <row r="13" spans="2:71" s="4" customFormat="1" ht="25.5" hidden="1" customHeight="1" x14ac:dyDescent="0.15">
      <c r="B13" s="72" t="s">
        <v>1</v>
      </c>
      <c r="C13" s="250" t="s">
        <v>2</v>
      </c>
      <c r="D13" s="251"/>
      <c r="E13" s="252"/>
      <c r="F13" s="250" t="s">
        <v>3</v>
      </c>
      <c r="G13" s="251"/>
      <c r="H13" s="252"/>
      <c r="I13" s="250" t="s">
        <v>4</v>
      </c>
      <c r="J13" s="251"/>
      <c r="K13" s="252"/>
      <c r="L13" s="250" t="s">
        <v>5</v>
      </c>
      <c r="M13" s="251"/>
      <c r="N13" s="252"/>
      <c r="O13" s="250" t="s">
        <v>6</v>
      </c>
      <c r="P13" s="251"/>
      <c r="Q13" s="252"/>
      <c r="R13" s="250" t="s">
        <v>7</v>
      </c>
      <c r="S13" s="251"/>
      <c r="T13" s="252"/>
      <c r="U13" s="250" t="s">
        <v>8</v>
      </c>
      <c r="V13" s="251"/>
      <c r="W13" s="252"/>
      <c r="X13" s="250" t="s">
        <v>9</v>
      </c>
      <c r="Y13" s="251"/>
      <c r="Z13" s="252"/>
      <c r="AA13" s="250" t="s">
        <v>10</v>
      </c>
      <c r="AB13" s="251"/>
      <c r="AC13" s="252"/>
      <c r="AD13" s="250" t="s">
        <v>11</v>
      </c>
      <c r="AE13" s="251"/>
      <c r="AF13" s="252"/>
      <c r="AG13" s="250" t="s">
        <v>12</v>
      </c>
      <c r="AH13" s="251"/>
      <c r="AI13" s="252"/>
      <c r="AJ13" s="250" t="s">
        <v>13</v>
      </c>
      <c r="AK13" s="251"/>
      <c r="AL13" s="252"/>
      <c r="AM13" s="250" t="s">
        <v>14</v>
      </c>
      <c r="AN13" s="251"/>
      <c r="AO13" s="252"/>
      <c r="AP13" s="250" t="s">
        <v>15</v>
      </c>
      <c r="AQ13" s="251"/>
      <c r="AR13" s="252"/>
      <c r="AS13" s="250" t="s">
        <v>16</v>
      </c>
      <c r="AT13" s="251"/>
      <c r="AU13" s="252"/>
      <c r="AV13" s="250" t="s">
        <v>17</v>
      </c>
      <c r="AW13" s="251"/>
      <c r="AX13" s="252"/>
      <c r="AY13" s="250" t="s">
        <v>18</v>
      </c>
      <c r="AZ13" s="251"/>
      <c r="BA13" s="252"/>
      <c r="BB13" s="250" t="s">
        <v>19</v>
      </c>
      <c r="BC13" s="251"/>
      <c r="BD13" s="252"/>
      <c r="BE13" s="250" t="s">
        <v>20</v>
      </c>
      <c r="BF13" s="251"/>
      <c r="BG13" s="251"/>
      <c r="BH13" s="250" t="s">
        <v>21</v>
      </c>
      <c r="BI13" s="251"/>
      <c r="BJ13" s="252"/>
      <c r="BK13" s="250" t="s">
        <v>22</v>
      </c>
      <c r="BL13" s="251"/>
      <c r="BM13" s="277"/>
      <c r="BN13" s="272" t="s">
        <v>23</v>
      </c>
      <c r="BO13" s="272"/>
      <c r="BP13" s="273"/>
    </row>
    <row r="14" spans="2:71" s="4" customFormat="1" ht="18" customHeight="1" x14ac:dyDescent="0.15">
      <c r="B14" s="301" t="s">
        <v>150</v>
      </c>
      <c r="C14" s="279" t="s">
        <v>144</v>
      </c>
      <c r="D14" s="280"/>
      <c r="E14" s="211" t="s">
        <v>102</v>
      </c>
      <c r="F14" s="276">
        <v>100</v>
      </c>
      <c r="G14" s="286"/>
      <c r="H14" s="310"/>
      <c r="I14" s="285">
        <v>102.45973645680819</v>
      </c>
      <c r="J14" s="311"/>
      <c r="K14" s="312"/>
      <c r="L14" s="276">
        <v>104.39238653001463</v>
      </c>
      <c r="M14" s="286"/>
      <c r="N14" s="310"/>
      <c r="O14" s="274">
        <v>105.6515373352855</v>
      </c>
      <c r="P14" s="305"/>
      <c r="Q14" s="306"/>
      <c r="R14" s="274">
        <v>106.73499267935578</v>
      </c>
      <c r="S14" s="305"/>
      <c r="T14" s="306"/>
      <c r="U14" s="274">
        <v>107.87701317715958</v>
      </c>
      <c r="V14" s="305"/>
      <c r="W14" s="306"/>
      <c r="X14" s="274">
        <v>107.87701317715958</v>
      </c>
      <c r="Y14" s="305"/>
      <c r="Z14" s="306"/>
      <c r="AA14" s="274">
        <v>109.194729136164</v>
      </c>
      <c r="AB14" s="305"/>
      <c r="AC14" s="306"/>
      <c r="AD14" s="274">
        <v>110.5710102489019</v>
      </c>
      <c r="AE14" s="305"/>
      <c r="AF14" s="306"/>
      <c r="AG14" s="274">
        <v>110.5710102489019</v>
      </c>
      <c r="AH14" s="305"/>
      <c r="AI14" s="306"/>
      <c r="AJ14" s="274">
        <v>110.5710102489019</v>
      </c>
      <c r="AK14" s="305"/>
      <c r="AL14" s="306"/>
      <c r="AM14" s="274">
        <v>110.5710102489019</v>
      </c>
      <c r="AN14" s="305"/>
      <c r="AO14" s="306"/>
      <c r="AP14" s="274">
        <v>108.40409956076135</v>
      </c>
      <c r="AQ14" s="305"/>
      <c r="AR14" s="306"/>
      <c r="AS14" s="274">
        <v>107.203513909224</v>
      </c>
      <c r="AT14" s="305"/>
      <c r="AU14" s="306"/>
      <c r="AV14" s="274">
        <v>107.203513909224</v>
      </c>
      <c r="AW14" s="305"/>
      <c r="AX14" s="306"/>
      <c r="AY14" s="276">
        <v>101.63982430453879</v>
      </c>
      <c r="AZ14" s="286"/>
      <c r="BA14" s="310"/>
      <c r="BB14" s="276">
        <v>101.63982430453879</v>
      </c>
      <c r="BC14" s="286"/>
      <c r="BD14" s="310"/>
      <c r="BE14" s="276">
        <v>101.63982430453879</v>
      </c>
      <c r="BF14" s="286"/>
      <c r="BG14" s="310"/>
      <c r="BH14" s="276">
        <v>101.63982430453879</v>
      </c>
      <c r="BI14" s="286"/>
      <c r="BJ14" s="310"/>
      <c r="BK14" s="276">
        <v>101.63982430453879</v>
      </c>
      <c r="BL14" s="286"/>
      <c r="BM14" s="313"/>
      <c r="BN14" s="269">
        <f>(BN16/$F16)*100</f>
        <v>169.86556635165712</v>
      </c>
      <c r="BO14" s="270"/>
      <c r="BP14" s="271"/>
    </row>
    <row r="15" spans="2:71" s="4" customFormat="1" ht="18" customHeight="1" x14ac:dyDescent="0.15">
      <c r="B15" s="302"/>
      <c r="C15" s="281"/>
      <c r="D15" s="282"/>
      <c r="E15" s="212" t="s">
        <v>103</v>
      </c>
      <c r="F15" s="78" t="s">
        <v>67</v>
      </c>
      <c r="G15" s="69"/>
      <c r="H15" s="43" t="s">
        <v>104</v>
      </c>
      <c r="I15" s="78" t="s">
        <v>67</v>
      </c>
      <c r="J15" s="42">
        <v>2.4597364568081991E-2</v>
      </c>
      <c r="K15" s="43" t="s">
        <v>105</v>
      </c>
      <c r="L15" s="78" t="s">
        <v>67</v>
      </c>
      <c r="M15" s="42">
        <v>1.8862532152043442E-2</v>
      </c>
      <c r="N15" s="43" t="s">
        <v>105</v>
      </c>
      <c r="O15" s="79" t="s">
        <v>67</v>
      </c>
      <c r="P15" s="39">
        <v>1.20617110799439E-2</v>
      </c>
      <c r="Q15" s="40" t="s">
        <v>105</v>
      </c>
      <c r="R15" s="79" t="s">
        <v>67</v>
      </c>
      <c r="S15" s="39">
        <v>1.02549889135255E-2</v>
      </c>
      <c r="T15" s="40" t="s">
        <v>105</v>
      </c>
      <c r="U15" s="79" t="s">
        <v>67</v>
      </c>
      <c r="V15" s="39">
        <v>1.0699588477366255E-2</v>
      </c>
      <c r="W15" s="40" t="s">
        <v>105</v>
      </c>
      <c r="X15" s="79" t="s">
        <v>67</v>
      </c>
      <c r="Y15" s="39">
        <v>0</v>
      </c>
      <c r="Z15" s="40" t="s">
        <v>105</v>
      </c>
      <c r="AA15" s="79" t="s">
        <v>67</v>
      </c>
      <c r="AB15" s="39">
        <v>1.2214983713355049E-2</v>
      </c>
      <c r="AC15" s="40" t="s">
        <v>105</v>
      </c>
      <c r="AD15" s="79" t="s">
        <v>67</v>
      </c>
      <c r="AE15" s="39">
        <v>1.2603915258782515E-2</v>
      </c>
      <c r="AF15" s="40" t="s">
        <v>105</v>
      </c>
      <c r="AG15" s="79" t="s">
        <v>67</v>
      </c>
      <c r="AH15" s="39">
        <v>0</v>
      </c>
      <c r="AI15" s="40" t="s">
        <v>105</v>
      </c>
      <c r="AJ15" s="79" t="s">
        <v>67</v>
      </c>
      <c r="AK15" s="39">
        <v>0</v>
      </c>
      <c r="AL15" s="40" t="s">
        <v>105</v>
      </c>
      <c r="AM15" s="80" t="s">
        <v>67</v>
      </c>
      <c r="AN15" s="39">
        <v>0</v>
      </c>
      <c r="AO15" s="47" t="s">
        <v>105</v>
      </c>
      <c r="AP15" s="80" t="s">
        <v>67</v>
      </c>
      <c r="AQ15" s="39">
        <v>-1.9597457627118644E-2</v>
      </c>
      <c r="AR15" s="47" t="s">
        <v>105</v>
      </c>
      <c r="AS15" s="80" t="s">
        <v>67</v>
      </c>
      <c r="AT15" s="39">
        <v>-1.1075094543490005E-2</v>
      </c>
      <c r="AU15" s="47" t="s">
        <v>105</v>
      </c>
      <c r="AV15" s="80" t="s">
        <v>67</v>
      </c>
      <c r="AW15" s="39">
        <v>0</v>
      </c>
      <c r="AX15" s="47" t="s">
        <v>105</v>
      </c>
      <c r="AY15" s="80" t="s">
        <v>67</v>
      </c>
      <c r="AZ15" s="39">
        <v>-5.1898388418464898E-2</v>
      </c>
      <c r="BA15" s="47" t="s">
        <v>105</v>
      </c>
      <c r="BB15" s="80" t="s">
        <v>67</v>
      </c>
      <c r="BC15" s="39">
        <v>0</v>
      </c>
      <c r="BD15" s="47" t="s">
        <v>105</v>
      </c>
      <c r="BE15" s="81" t="s">
        <v>67</v>
      </c>
      <c r="BF15" s="42">
        <v>0</v>
      </c>
      <c r="BG15" s="48" t="s">
        <v>105</v>
      </c>
      <c r="BH15" s="81" t="s">
        <v>67</v>
      </c>
      <c r="BI15" s="42">
        <v>0</v>
      </c>
      <c r="BJ15" s="48" t="s">
        <v>105</v>
      </c>
      <c r="BK15" s="81" t="s">
        <v>67</v>
      </c>
      <c r="BL15" s="42">
        <v>0</v>
      </c>
      <c r="BM15" s="73" t="s">
        <v>105</v>
      </c>
      <c r="BN15" s="82" t="s">
        <v>67</v>
      </c>
      <c r="BO15" s="37">
        <f>(BN16-BK16)/BK16</f>
        <v>0.67125009821639037</v>
      </c>
      <c r="BP15" s="49" t="s">
        <v>105</v>
      </c>
    </row>
    <row r="16" spans="2:71" s="4" customFormat="1" ht="18" customHeight="1" x14ac:dyDescent="0.15">
      <c r="B16" s="302"/>
      <c r="C16" s="283"/>
      <c r="D16" s="284"/>
      <c r="E16" s="213" t="s">
        <v>106</v>
      </c>
      <c r="F16" s="318">
        <v>375650</v>
      </c>
      <c r="G16" s="319"/>
      <c r="H16" s="83" t="s">
        <v>98</v>
      </c>
      <c r="I16" s="318">
        <v>384890</v>
      </c>
      <c r="J16" s="319"/>
      <c r="K16" s="84" t="s">
        <v>98</v>
      </c>
      <c r="L16" s="318">
        <v>392150</v>
      </c>
      <c r="M16" s="319"/>
      <c r="N16" s="85" t="s">
        <v>98</v>
      </c>
      <c r="O16" s="320">
        <v>396880</v>
      </c>
      <c r="P16" s="321"/>
      <c r="Q16" s="86" t="s">
        <v>98</v>
      </c>
      <c r="R16" s="320">
        <v>400950</v>
      </c>
      <c r="S16" s="321"/>
      <c r="T16" s="86" t="s">
        <v>98</v>
      </c>
      <c r="U16" s="320">
        <v>405240</v>
      </c>
      <c r="V16" s="321"/>
      <c r="W16" s="86" t="s">
        <v>98</v>
      </c>
      <c r="X16" s="320">
        <v>405240</v>
      </c>
      <c r="Y16" s="321"/>
      <c r="Z16" s="86" t="s">
        <v>98</v>
      </c>
      <c r="AA16" s="320">
        <v>410190</v>
      </c>
      <c r="AB16" s="321"/>
      <c r="AC16" s="86" t="s">
        <v>98</v>
      </c>
      <c r="AD16" s="320">
        <v>415360</v>
      </c>
      <c r="AE16" s="321"/>
      <c r="AF16" s="86" t="s">
        <v>98</v>
      </c>
      <c r="AG16" s="320">
        <v>415360</v>
      </c>
      <c r="AH16" s="321"/>
      <c r="AI16" s="86" t="s">
        <v>98</v>
      </c>
      <c r="AJ16" s="320">
        <v>415360</v>
      </c>
      <c r="AK16" s="321"/>
      <c r="AL16" s="86" t="s">
        <v>98</v>
      </c>
      <c r="AM16" s="320">
        <v>415360</v>
      </c>
      <c r="AN16" s="321"/>
      <c r="AO16" s="87" t="s">
        <v>98</v>
      </c>
      <c r="AP16" s="320">
        <v>407220</v>
      </c>
      <c r="AQ16" s="321"/>
      <c r="AR16" s="87" t="s">
        <v>98</v>
      </c>
      <c r="AS16" s="320">
        <v>402710</v>
      </c>
      <c r="AT16" s="321"/>
      <c r="AU16" s="87" t="s">
        <v>98</v>
      </c>
      <c r="AV16" s="320">
        <v>402710</v>
      </c>
      <c r="AW16" s="321"/>
      <c r="AX16" s="86" t="s">
        <v>98</v>
      </c>
      <c r="AY16" s="318">
        <v>381810</v>
      </c>
      <c r="AZ16" s="319"/>
      <c r="BA16" s="85" t="s">
        <v>98</v>
      </c>
      <c r="BB16" s="318">
        <v>381810</v>
      </c>
      <c r="BC16" s="319"/>
      <c r="BD16" s="85" t="s">
        <v>98</v>
      </c>
      <c r="BE16" s="318">
        <v>381810</v>
      </c>
      <c r="BF16" s="319"/>
      <c r="BG16" s="85" t="s">
        <v>98</v>
      </c>
      <c r="BH16" s="318">
        <v>381810</v>
      </c>
      <c r="BI16" s="319"/>
      <c r="BJ16" s="85" t="s">
        <v>98</v>
      </c>
      <c r="BK16" s="318">
        <v>381810</v>
      </c>
      <c r="BL16" s="319"/>
      <c r="BM16" s="88" t="s">
        <v>98</v>
      </c>
      <c r="BN16" s="287">
        <f>BO22</f>
        <v>638100</v>
      </c>
      <c r="BO16" s="287"/>
      <c r="BP16" s="77" t="s">
        <v>98</v>
      </c>
    </row>
    <row r="17" spans="2:69" s="4" customFormat="1" ht="18" customHeight="1" x14ac:dyDescent="0.15">
      <c r="B17" s="302"/>
      <c r="C17" s="279" t="s">
        <v>142</v>
      </c>
      <c r="D17" s="280"/>
      <c r="E17" s="211" t="s">
        <v>102</v>
      </c>
      <c r="F17" s="276">
        <v>100</v>
      </c>
      <c r="G17" s="286"/>
      <c r="H17" s="310"/>
      <c r="I17" s="285">
        <v>102.45973645680822</v>
      </c>
      <c r="J17" s="311"/>
      <c r="K17" s="312"/>
      <c r="L17" s="276">
        <v>103.43519043235128</v>
      </c>
      <c r="M17" s="286"/>
      <c r="N17" s="310"/>
      <c r="O17" s="274">
        <v>104.03696813455177</v>
      </c>
      <c r="P17" s="305"/>
      <c r="Q17" s="306"/>
      <c r="R17" s="274">
        <v>105.10386608936841</v>
      </c>
      <c r="S17" s="305"/>
      <c r="T17" s="306"/>
      <c r="U17" s="274">
        <v>106.22843420390488</v>
      </c>
      <c r="V17" s="305"/>
      <c r="W17" s="306"/>
      <c r="X17" s="274">
        <v>106.55814999855582</v>
      </c>
      <c r="Y17" s="305"/>
      <c r="Z17" s="306"/>
      <c r="AA17" s="274">
        <v>107.85975606531339</v>
      </c>
      <c r="AB17" s="305"/>
      <c r="AC17" s="306"/>
      <c r="AD17" s="274">
        <v>107.19151285313106</v>
      </c>
      <c r="AE17" s="305"/>
      <c r="AF17" s="306"/>
      <c r="AG17" s="274">
        <v>105.83971389482274</v>
      </c>
      <c r="AH17" s="305"/>
      <c r="AI17" s="306"/>
      <c r="AJ17" s="274">
        <v>105.50176415524568</v>
      </c>
      <c r="AK17" s="305"/>
      <c r="AL17" s="306"/>
      <c r="AM17" s="274">
        <v>105.16381441566858</v>
      </c>
      <c r="AN17" s="305"/>
      <c r="AO17" s="306"/>
      <c r="AP17" s="274">
        <v>101.44623709937322</v>
      </c>
      <c r="AQ17" s="305"/>
      <c r="AR17" s="306"/>
      <c r="AS17" s="274">
        <v>100.32271043241636</v>
      </c>
      <c r="AT17" s="305"/>
      <c r="AU17" s="306"/>
      <c r="AV17" s="274">
        <v>100.32271043241636</v>
      </c>
      <c r="AW17" s="305"/>
      <c r="AX17" s="306"/>
      <c r="AY17" s="276">
        <v>95.426775861360539</v>
      </c>
      <c r="AZ17" s="286"/>
      <c r="BA17" s="310"/>
      <c r="BB17" s="276">
        <v>95.737428283519463</v>
      </c>
      <c r="BC17" s="286"/>
      <c r="BD17" s="310"/>
      <c r="BE17" s="276">
        <v>95.737428283519463</v>
      </c>
      <c r="BF17" s="286"/>
      <c r="BG17" s="310"/>
      <c r="BH17" s="276">
        <v>93.562861328407081</v>
      </c>
      <c r="BI17" s="286"/>
      <c r="BJ17" s="310"/>
      <c r="BK17" s="276">
        <v>92.320251639771428</v>
      </c>
      <c r="BL17" s="286"/>
      <c r="BM17" s="313"/>
      <c r="BN17" s="269">
        <f>(BN19/$F19)*100</f>
        <v>0</v>
      </c>
      <c r="BO17" s="270"/>
      <c r="BP17" s="271"/>
    </row>
    <row r="18" spans="2:69" s="4" customFormat="1" ht="18" customHeight="1" x14ac:dyDescent="0.15">
      <c r="B18" s="302"/>
      <c r="C18" s="281"/>
      <c r="D18" s="282"/>
      <c r="E18" s="212" t="s">
        <v>103</v>
      </c>
      <c r="F18" s="78" t="s">
        <v>67</v>
      </c>
      <c r="G18" s="69"/>
      <c r="H18" s="43" t="s">
        <v>104</v>
      </c>
      <c r="I18" s="78" t="s">
        <v>67</v>
      </c>
      <c r="J18" s="42">
        <v>2.4597364568082185E-2</v>
      </c>
      <c r="K18" s="43" t="s">
        <v>105</v>
      </c>
      <c r="L18" s="78" t="s">
        <v>67</v>
      </c>
      <c r="M18" s="42">
        <v>9.5203638939111383E-3</v>
      </c>
      <c r="N18" s="43" t="s">
        <v>105</v>
      </c>
      <c r="O18" s="79" t="s">
        <v>67</v>
      </c>
      <c r="P18" s="39">
        <v>5.8179203778241989E-3</v>
      </c>
      <c r="Q18" s="40" t="s">
        <v>105</v>
      </c>
      <c r="R18" s="79" t="s">
        <v>67</v>
      </c>
      <c r="S18" s="39">
        <v>1.0254988913525501E-2</v>
      </c>
      <c r="T18" s="40" t="s">
        <v>105</v>
      </c>
      <c r="U18" s="79" t="s">
        <v>67</v>
      </c>
      <c r="V18" s="39">
        <v>1.0699588477366488E-2</v>
      </c>
      <c r="W18" s="40" t="s">
        <v>105</v>
      </c>
      <c r="X18" s="79" t="s">
        <v>67</v>
      </c>
      <c r="Y18" s="39">
        <v>3.1038374717831949E-3</v>
      </c>
      <c r="Z18" s="40" t="s">
        <v>105</v>
      </c>
      <c r="AA18" s="79" t="s">
        <v>67</v>
      </c>
      <c r="AB18" s="39">
        <v>1.2214983713354912E-2</v>
      </c>
      <c r="AC18" s="40" t="s">
        <v>105</v>
      </c>
      <c r="AD18" s="79" t="s">
        <v>67</v>
      </c>
      <c r="AE18" s="39">
        <v>-6.1954823240809439E-3</v>
      </c>
      <c r="AF18" s="40" t="s">
        <v>105</v>
      </c>
      <c r="AG18" s="79" t="s">
        <v>67</v>
      </c>
      <c r="AH18" s="39">
        <v>-1.2611063341931798E-2</v>
      </c>
      <c r="AI18" s="40" t="s">
        <v>105</v>
      </c>
      <c r="AJ18" s="79" t="s">
        <v>67</v>
      </c>
      <c r="AK18" s="39">
        <v>-3.1930333817125111E-3</v>
      </c>
      <c r="AL18" s="40" t="s">
        <v>105</v>
      </c>
      <c r="AM18" s="80" t="s">
        <v>67</v>
      </c>
      <c r="AN18" s="39">
        <v>-3.203261502620893E-3</v>
      </c>
      <c r="AO18" s="47" t="s">
        <v>105</v>
      </c>
      <c r="AP18" s="80" t="s">
        <v>67</v>
      </c>
      <c r="AQ18" s="39">
        <v>-3.5350346856013966E-2</v>
      </c>
      <c r="AR18" s="47" t="s">
        <v>105</v>
      </c>
      <c r="AS18" s="80" t="s">
        <v>67</v>
      </c>
      <c r="AT18" s="39">
        <v>-1.1075094543489972E-2</v>
      </c>
      <c r="AU18" s="47" t="s">
        <v>105</v>
      </c>
      <c r="AV18" s="80" t="s">
        <v>67</v>
      </c>
      <c r="AW18" s="39">
        <v>0</v>
      </c>
      <c r="AX18" s="47" t="s">
        <v>105</v>
      </c>
      <c r="AY18" s="80" t="s">
        <v>67</v>
      </c>
      <c r="AZ18" s="39">
        <v>-4.8801857026719971E-2</v>
      </c>
      <c r="BA18" s="47" t="s">
        <v>105</v>
      </c>
      <c r="BB18" s="80" t="s">
        <v>67</v>
      </c>
      <c r="BC18" s="39">
        <v>3.2554010062148917E-3</v>
      </c>
      <c r="BD18" s="47" t="s">
        <v>105</v>
      </c>
      <c r="BE18" s="81" t="s">
        <v>67</v>
      </c>
      <c r="BF18" s="42">
        <v>0</v>
      </c>
      <c r="BG18" s="48" t="s">
        <v>105</v>
      </c>
      <c r="BH18" s="81" t="s">
        <v>67</v>
      </c>
      <c r="BI18" s="42">
        <v>-2.2713864306784553E-2</v>
      </c>
      <c r="BJ18" s="48" t="s">
        <v>105</v>
      </c>
      <c r="BK18" s="81" t="s">
        <v>67</v>
      </c>
      <c r="BL18" s="42">
        <v>-1.3281014186538022E-2</v>
      </c>
      <c r="BM18" s="73" t="s">
        <v>105</v>
      </c>
      <c r="BN18" s="82" t="s">
        <v>67</v>
      </c>
      <c r="BO18" s="37">
        <f>(BN19-BK19)/BK19</f>
        <v>-1</v>
      </c>
      <c r="BP18" s="49" t="s">
        <v>105</v>
      </c>
    </row>
    <row r="19" spans="2:69" s="4" customFormat="1" ht="18" customHeight="1" thickBot="1" x14ac:dyDescent="0.2">
      <c r="B19" s="302"/>
      <c r="C19" s="283"/>
      <c r="D19" s="284"/>
      <c r="E19" s="213" t="s">
        <v>106</v>
      </c>
      <c r="F19" s="318">
        <v>675.98217499999998</v>
      </c>
      <c r="G19" s="319"/>
      <c r="H19" s="83" t="s">
        <v>139</v>
      </c>
      <c r="I19" s="318">
        <v>692.60955500000011</v>
      </c>
      <c r="J19" s="319"/>
      <c r="K19" s="84" t="s">
        <v>138</v>
      </c>
      <c r="L19" s="318">
        <v>699.20344999999998</v>
      </c>
      <c r="M19" s="319"/>
      <c r="N19" s="85" t="s">
        <v>138</v>
      </c>
      <c r="O19" s="320">
        <v>703.27135999999996</v>
      </c>
      <c r="P19" s="321"/>
      <c r="Q19" s="86" t="s">
        <v>138</v>
      </c>
      <c r="R19" s="320">
        <v>710.48339999999996</v>
      </c>
      <c r="S19" s="321"/>
      <c r="T19" s="86" t="s">
        <v>138</v>
      </c>
      <c r="U19" s="320">
        <v>718.08528000000013</v>
      </c>
      <c r="V19" s="321"/>
      <c r="W19" s="86" t="s">
        <v>138</v>
      </c>
      <c r="X19" s="320">
        <v>720.31410000000005</v>
      </c>
      <c r="Y19" s="321"/>
      <c r="Z19" s="86" t="s">
        <v>138</v>
      </c>
      <c r="AA19" s="320">
        <v>729.11272499999995</v>
      </c>
      <c r="AB19" s="321"/>
      <c r="AC19" s="86" t="s">
        <v>138</v>
      </c>
      <c r="AD19" s="320">
        <v>724.59551999999996</v>
      </c>
      <c r="AE19" s="321"/>
      <c r="AF19" s="86" t="s">
        <v>138</v>
      </c>
      <c r="AG19" s="320">
        <v>715.45759999999996</v>
      </c>
      <c r="AH19" s="321"/>
      <c r="AI19" s="86" t="s">
        <v>138</v>
      </c>
      <c r="AJ19" s="320">
        <v>713.17312000000004</v>
      </c>
      <c r="AK19" s="321"/>
      <c r="AL19" s="86" t="s">
        <v>138</v>
      </c>
      <c r="AM19" s="320">
        <v>710.88864000000001</v>
      </c>
      <c r="AN19" s="321"/>
      <c r="AO19" s="87" t="s">
        <v>138</v>
      </c>
      <c r="AP19" s="320">
        <v>685.75847999999996</v>
      </c>
      <c r="AQ19" s="321"/>
      <c r="AR19" s="87" t="s">
        <v>138</v>
      </c>
      <c r="AS19" s="320">
        <v>678.16363999999999</v>
      </c>
      <c r="AT19" s="321"/>
      <c r="AU19" s="87" t="s">
        <v>138</v>
      </c>
      <c r="AV19" s="320">
        <v>678.16363999999999</v>
      </c>
      <c r="AW19" s="321"/>
      <c r="AX19" s="86" t="s">
        <v>138</v>
      </c>
      <c r="AY19" s="318">
        <v>645.067995</v>
      </c>
      <c r="AZ19" s="319"/>
      <c r="BA19" s="85" t="s">
        <v>138</v>
      </c>
      <c r="BB19" s="318">
        <v>647.16795000000002</v>
      </c>
      <c r="BC19" s="319"/>
      <c r="BD19" s="85" t="s">
        <v>138</v>
      </c>
      <c r="BE19" s="318">
        <v>647.16795000000002</v>
      </c>
      <c r="BF19" s="319"/>
      <c r="BG19" s="85" t="s">
        <v>138</v>
      </c>
      <c r="BH19" s="318">
        <v>632.46826500000009</v>
      </c>
      <c r="BI19" s="319"/>
      <c r="BJ19" s="85" t="s">
        <v>138</v>
      </c>
      <c r="BK19" s="318">
        <v>624.068445</v>
      </c>
      <c r="BL19" s="319"/>
      <c r="BM19" s="88" t="s">
        <v>138</v>
      </c>
      <c r="BN19" s="287">
        <f>BO27</f>
        <v>0</v>
      </c>
      <c r="BO19" s="287"/>
      <c r="BP19" s="77" t="s">
        <v>98</v>
      </c>
    </row>
    <row r="20" spans="2:69" s="52" customFormat="1" ht="18" hidden="1" customHeight="1" x14ac:dyDescent="0.15">
      <c r="B20" s="302"/>
      <c r="C20" s="214"/>
      <c r="D20" s="215"/>
      <c r="E20" s="216"/>
      <c r="F20" s="127"/>
      <c r="G20" s="66"/>
      <c r="H20" s="93"/>
      <c r="I20" s="94"/>
      <c r="J20" s="66"/>
      <c r="K20" s="93"/>
      <c r="L20" s="94"/>
      <c r="M20" s="66"/>
      <c r="N20" s="93"/>
      <c r="O20" s="94"/>
      <c r="P20" s="66"/>
      <c r="Q20" s="93"/>
      <c r="R20" s="94"/>
      <c r="S20" s="66"/>
      <c r="T20" s="93"/>
      <c r="U20" s="94"/>
      <c r="V20" s="66"/>
      <c r="W20" s="93"/>
      <c r="X20" s="94"/>
      <c r="Y20" s="66"/>
      <c r="Z20" s="93"/>
      <c r="AA20" s="94"/>
      <c r="AB20" s="66"/>
      <c r="AC20" s="93"/>
      <c r="AD20" s="94"/>
      <c r="AE20" s="145"/>
      <c r="AF20" s="93"/>
      <c r="AG20" s="94"/>
      <c r="AH20" s="66"/>
      <c r="AI20" s="93"/>
      <c r="AJ20" s="94"/>
      <c r="AK20" s="66"/>
      <c r="AL20" s="93"/>
      <c r="AM20" s="94"/>
      <c r="AN20" s="145"/>
      <c r="AO20" s="95"/>
      <c r="AP20" s="94"/>
      <c r="AQ20" s="145"/>
      <c r="AR20" s="95"/>
      <c r="AS20" s="94"/>
      <c r="AT20" s="66"/>
      <c r="AU20" s="95"/>
      <c r="AV20" s="94"/>
      <c r="AW20" s="145"/>
      <c r="AX20" s="93"/>
      <c r="AY20" s="94"/>
      <c r="AZ20" s="66"/>
      <c r="BA20" s="93"/>
      <c r="BB20" s="94"/>
      <c r="BC20" s="66"/>
      <c r="BD20" s="93"/>
      <c r="BE20" s="94"/>
      <c r="BF20" s="66"/>
      <c r="BG20" s="93"/>
      <c r="BH20" s="94"/>
      <c r="BI20" s="66"/>
      <c r="BJ20" s="93"/>
      <c r="BK20" s="94"/>
      <c r="BL20" s="66"/>
      <c r="BM20" s="96"/>
      <c r="BN20" s="44"/>
      <c r="BO20" s="44">
        <v>510500</v>
      </c>
      <c r="BP20" s="76"/>
      <c r="BQ20" s="52" t="s">
        <v>107</v>
      </c>
    </row>
    <row r="21" spans="2:69" s="52" customFormat="1" ht="18" hidden="1" customHeight="1" x14ac:dyDescent="0.15">
      <c r="B21" s="302"/>
      <c r="C21" s="214"/>
      <c r="D21" s="215"/>
      <c r="E21" s="216" t="s">
        <v>108</v>
      </c>
      <c r="F21" s="92"/>
      <c r="G21" s="66"/>
      <c r="H21" s="93"/>
      <c r="I21" s="94"/>
      <c r="J21" s="66"/>
      <c r="K21" s="93"/>
      <c r="L21" s="94"/>
      <c r="M21" s="66"/>
      <c r="N21" s="93"/>
      <c r="O21" s="94"/>
      <c r="P21" s="66"/>
      <c r="Q21" s="93"/>
      <c r="R21" s="94"/>
      <c r="S21" s="66"/>
      <c r="T21" s="93"/>
      <c r="U21" s="94"/>
      <c r="V21" s="66"/>
      <c r="W21" s="93"/>
      <c r="X21" s="94"/>
      <c r="Y21" s="66"/>
      <c r="Z21" s="93"/>
      <c r="AA21" s="94"/>
      <c r="AB21" s="66"/>
      <c r="AC21" s="93"/>
      <c r="AD21" s="94"/>
      <c r="AE21" s="66"/>
      <c r="AF21" s="93"/>
      <c r="AG21" s="94"/>
      <c r="AH21" s="66"/>
      <c r="AI21" s="93"/>
      <c r="AJ21" s="94"/>
      <c r="AK21" s="66"/>
      <c r="AL21" s="93"/>
      <c r="AM21" s="94"/>
      <c r="AN21" s="66"/>
      <c r="AO21" s="95"/>
      <c r="AP21" s="94"/>
      <c r="AQ21" s="66"/>
      <c r="AR21" s="95"/>
      <c r="AS21" s="94"/>
      <c r="AT21" s="66"/>
      <c r="AU21" s="95"/>
      <c r="AV21" s="94"/>
      <c r="AW21" s="66"/>
      <c r="AX21" s="93"/>
      <c r="AY21" s="94"/>
      <c r="AZ21" s="66"/>
      <c r="BA21" s="93"/>
      <c r="BB21" s="94"/>
      <c r="BC21" s="66"/>
      <c r="BD21" s="93"/>
      <c r="BE21" s="94"/>
      <c r="BF21" s="66"/>
      <c r="BG21" s="93"/>
      <c r="BH21" s="94"/>
      <c r="BI21" s="66"/>
      <c r="BJ21" s="93"/>
      <c r="BK21" s="94"/>
      <c r="BL21" s="66"/>
      <c r="BM21" s="96"/>
      <c r="BN21" s="44"/>
      <c r="BO21" s="44">
        <v>127600</v>
      </c>
      <c r="BP21" s="76"/>
      <c r="BQ21" s="52" t="s">
        <v>109</v>
      </c>
    </row>
    <row r="22" spans="2:69" s="52" customFormat="1" ht="18" hidden="1" customHeight="1" x14ac:dyDescent="0.15">
      <c r="B22" s="302"/>
      <c r="C22" s="214"/>
      <c r="D22" s="215"/>
      <c r="E22" s="216"/>
      <c r="F22" s="97"/>
      <c r="G22" s="51"/>
      <c r="H22" s="98"/>
      <c r="I22" s="97"/>
      <c r="J22" s="51"/>
      <c r="K22" s="98"/>
      <c r="L22" s="97"/>
      <c r="M22" s="51"/>
      <c r="N22" s="98"/>
      <c r="O22" s="97"/>
      <c r="P22" s="51"/>
      <c r="Q22" s="98"/>
      <c r="R22" s="97"/>
      <c r="S22" s="51"/>
      <c r="T22" s="98"/>
      <c r="U22" s="97"/>
      <c r="V22" s="51"/>
      <c r="W22" s="98"/>
      <c r="X22" s="97"/>
      <c r="Y22" s="51"/>
      <c r="Z22" s="98"/>
      <c r="AA22" s="97"/>
      <c r="AB22" s="51"/>
      <c r="AC22" s="98"/>
      <c r="AD22" s="97"/>
      <c r="AE22" s="51"/>
      <c r="AF22" s="98"/>
      <c r="AG22" s="97"/>
      <c r="AH22" s="51"/>
      <c r="AI22" s="98"/>
      <c r="AJ22" s="97"/>
      <c r="AK22" s="51"/>
      <c r="AL22" s="98"/>
      <c r="AM22" s="97"/>
      <c r="AN22" s="51"/>
      <c r="AO22" s="98"/>
      <c r="AP22" s="97"/>
      <c r="AQ22" s="51"/>
      <c r="AR22" s="98"/>
      <c r="AS22" s="97"/>
      <c r="AT22" s="51"/>
      <c r="AU22" s="98"/>
      <c r="AV22" s="97"/>
      <c r="AW22" s="51"/>
      <c r="AX22" s="98"/>
      <c r="AY22" s="97"/>
      <c r="AZ22" s="51"/>
      <c r="BA22" s="98"/>
      <c r="BB22" s="97"/>
      <c r="BC22" s="51"/>
      <c r="BD22" s="98"/>
      <c r="BE22" s="97"/>
      <c r="BF22" s="51"/>
      <c r="BG22" s="98"/>
      <c r="BH22" s="97"/>
      <c r="BI22" s="51"/>
      <c r="BJ22" s="98"/>
      <c r="BK22" s="97"/>
      <c r="BL22" s="51"/>
      <c r="BM22" s="99"/>
      <c r="BN22" s="44"/>
      <c r="BO22" s="44">
        <f>SUM(BO20:BO21)</f>
        <v>638100</v>
      </c>
      <c r="BP22" s="76"/>
      <c r="BQ22" s="52" t="s">
        <v>110</v>
      </c>
    </row>
    <row r="23" spans="2:69" s="52" customFormat="1" ht="18" hidden="1" customHeight="1" x14ac:dyDescent="0.15">
      <c r="B23" s="302"/>
      <c r="C23" s="214"/>
      <c r="D23" s="215"/>
      <c r="E23" s="216"/>
      <c r="F23" s="100"/>
      <c r="G23" s="67"/>
      <c r="H23" s="101"/>
      <c r="I23" s="100"/>
      <c r="J23" s="144"/>
      <c r="K23" s="101"/>
      <c r="L23" s="100"/>
      <c r="M23" s="67"/>
      <c r="N23" s="101"/>
      <c r="O23" s="100"/>
      <c r="P23" s="67"/>
      <c r="Q23" s="101"/>
      <c r="R23" s="100"/>
      <c r="S23" s="67"/>
      <c r="T23" s="101"/>
      <c r="U23" s="100"/>
      <c r="V23" s="67"/>
      <c r="W23" s="101"/>
      <c r="X23" s="100"/>
      <c r="Y23" s="67"/>
      <c r="Z23" s="101"/>
      <c r="AA23" s="100"/>
      <c r="AB23" s="67"/>
      <c r="AC23" s="101"/>
      <c r="AD23" s="100"/>
      <c r="AE23" s="67"/>
      <c r="AF23" s="101"/>
      <c r="AG23" s="100"/>
      <c r="AH23" s="67"/>
      <c r="AI23" s="101"/>
      <c r="AJ23" s="100"/>
      <c r="AK23" s="67"/>
      <c r="AL23" s="101"/>
      <c r="AM23" s="100"/>
      <c r="AN23" s="67"/>
      <c r="AO23" s="101"/>
      <c r="AP23" s="100"/>
      <c r="AQ23" s="67"/>
      <c r="AR23" s="101"/>
      <c r="AS23" s="100"/>
      <c r="AT23" s="67"/>
      <c r="AU23" s="101"/>
      <c r="AV23" s="100"/>
      <c r="AW23" s="67"/>
      <c r="AX23" s="101"/>
      <c r="AY23" s="100"/>
      <c r="AZ23" s="67"/>
      <c r="BA23" s="101"/>
      <c r="BB23" s="100"/>
      <c r="BC23" s="67"/>
      <c r="BD23" s="101"/>
      <c r="BE23" s="100"/>
      <c r="BF23" s="67"/>
      <c r="BG23" s="101"/>
      <c r="BH23" s="100"/>
      <c r="BI23" s="67"/>
      <c r="BJ23" s="101"/>
      <c r="BK23" s="100"/>
      <c r="BL23" s="67"/>
      <c r="BM23" s="102"/>
      <c r="BN23" s="44"/>
      <c r="BO23" s="44"/>
      <c r="BP23" s="76"/>
    </row>
    <row r="24" spans="2:69" s="65" customFormat="1" ht="18" hidden="1" customHeight="1" x14ac:dyDescent="0.15">
      <c r="B24" s="302"/>
      <c r="C24" s="217"/>
      <c r="D24" s="218"/>
      <c r="E24" s="219"/>
      <c r="F24" s="105"/>
      <c r="G24" s="68"/>
      <c r="H24" s="106"/>
      <c r="I24" s="105"/>
      <c r="J24" s="68"/>
      <c r="K24" s="106"/>
      <c r="L24" s="105"/>
      <c r="M24" s="68"/>
      <c r="N24" s="106"/>
      <c r="O24" s="105"/>
      <c r="P24" s="68"/>
      <c r="Q24" s="106"/>
      <c r="R24" s="105"/>
      <c r="S24" s="68"/>
      <c r="T24" s="106"/>
      <c r="U24" s="105"/>
      <c r="V24" s="68"/>
      <c r="W24" s="106"/>
      <c r="X24" s="105"/>
      <c r="Y24" s="68"/>
      <c r="Z24" s="106"/>
      <c r="AA24" s="105"/>
      <c r="AB24" s="68"/>
      <c r="AC24" s="106"/>
      <c r="AD24" s="105"/>
      <c r="AE24" s="68"/>
      <c r="AF24" s="106"/>
      <c r="AG24" s="105"/>
      <c r="AH24" s="68"/>
      <c r="AI24" s="106"/>
      <c r="AJ24" s="105"/>
      <c r="AK24" s="68"/>
      <c r="AL24" s="106"/>
      <c r="AM24" s="105"/>
      <c r="AN24" s="68"/>
      <c r="AO24" s="106"/>
      <c r="AP24" s="105"/>
      <c r="AQ24" s="68"/>
      <c r="AR24" s="106"/>
      <c r="AS24" s="105"/>
      <c r="AT24" s="68"/>
      <c r="AU24" s="106"/>
      <c r="AV24" s="105"/>
      <c r="AW24" s="68"/>
      <c r="AX24" s="106"/>
      <c r="AY24" s="105"/>
      <c r="AZ24" s="68"/>
      <c r="BA24" s="106"/>
      <c r="BB24" s="105"/>
      <c r="BC24" s="68"/>
      <c r="BD24" s="106"/>
      <c r="BE24" s="105"/>
      <c r="BF24" s="68"/>
      <c r="BG24" s="106"/>
      <c r="BH24" s="105"/>
      <c r="BI24" s="68"/>
      <c r="BJ24" s="106"/>
      <c r="BK24" s="105"/>
      <c r="BL24" s="68"/>
      <c r="BM24" s="107"/>
      <c r="BN24" s="64"/>
      <c r="BO24" s="64"/>
      <c r="BP24" s="108"/>
    </row>
    <row r="25" spans="2:69" s="52" customFormat="1" ht="18" hidden="1" customHeight="1" x14ac:dyDescent="0.15">
      <c r="B25" s="302"/>
      <c r="C25" s="214"/>
      <c r="D25" s="215"/>
      <c r="E25" s="216"/>
      <c r="F25" s="92"/>
      <c r="G25" s="68"/>
      <c r="H25" s="95"/>
      <c r="I25" s="92"/>
      <c r="J25" s="68"/>
      <c r="K25" s="95"/>
      <c r="L25" s="92"/>
      <c r="M25" s="68"/>
      <c r="N25" s="95"/>
      <c r="O25" s="92"/>
      <c r="P25" s="68"/>
      <c r="Q25" s="95"/>
      <c r="R25" s="92"/>
      <c r="S25" s="68"/>
      <c r="T25" s="95"/>
      <c r="U25" s="92"/>
      <c r="V25" s="68"/>
      <c r="W25" s="95"/>
      <c r="X25" s="92"/>
      <c r="Y25" s="68"/>
      <c r="Z25" s="95"/>
      <c r="AA25" s="92"/>
      <c r="AB25" s="68"/>
      <c r="AC25" s="95"/>
      <c r="AD25" s="92"/>
      <c r="AE25" s="68"/>
      <c r="AF25" s="95"/>
      <c r="AG25" s="92"/>
      <c r="AH25" s="68"/>
      <c r="AI25" s="95"/>
      <c r="AJ25" s="92"/>
      <c r="AK25" s="68"/>
      <c r="AL25" s="95"/>
      <c r="AM25" s="92"/>
      <c r="AN25" s="68"/>
      <c r="AO25" s="95"/>
      <c r="AP25" s="92"/>
      <c r="AQ25" s="68"/>
      <c r="AR25" s="95"/>
      <c r="AS25" s="92"/>
      <c r="AT25" s="68"/>
      <c r="AU25" s="95"/>
      <c r="AV25" s="92"/>
      <c r="AW25" s="68"/>
      <c r="AX25" s="95"/>
      <c r="AY25" s="92"/>
      <c r="AZ25" s="68"/>
      <c r="BA25" s="95"/>
      <c r="BB25" s="92"/>
      <c r="BC25" s="68"/>
      <c r="BD25" s="95"/>
      <c r="BE25" s="92"/>
      <c r="BF25" s="68"/>
      <c r="BG25" s="95"/>
      <c r="BH25" s="92"/>
      <c r="BI25" s="68"/>
      <c r="BJ25" s="95"/>
      <c r="BK25" s="92"/>
      <c r="BL25" s="68"/>
      <c r="BM25" s="96"/>
      <c r="BN25" s="44"/>
      <c r="BO25" s="44"/>
      <c r="BP25" s="76"/>
    </row>
    <row r="26" spans="2:69" s="52" customFormat="1" ht="18" hidden="1" customHeight="1" thickBot="1" x14ac:dyDescent="0.2">
      <c r="B26" s="302"/>
      <c r="C26" s="220"/>
      <c r="D26" s="221"/>
      <c r="E26" s="222"/>
      <c r="F26" s="112"/>
      <c r="G26" s="71"/>
      <c r="H26" s="113"/>
      <c r="I26" s="114"/>
      <c r="J26" s="71"/>
      <c r="K26" s="113"/>
      <c r="L26" s="115"/>
      <c r="M26" s="71"/>
      <c r="N26" s="113"/>
      <c r="O26" s="114"/>
      <c r="P26" s="71"/>
      <c r="Q26" s="113"/>
      <c r="R26" s="114"/>
      <c r="S26" s="71"/>
      <c r="T26" s="113"/>
      <c r="U26" s="114"/>
      <c r="V26" s="71"/>
      <c r="W26" s="113"/>
      <c r="X26" s="114"/>
      <c r="Y26" s="71"/>
      <c r="Z26" s="113"/>
      <c r="AA26" s="114"/>
      <c r="AB26" s="71"/>
      <c r="AC26" s="113"/>
      <c r="AD26" s="114"/>
      <c r="AE26" s="71"/>
      <c r="AF26" s="113"/>
      <c r="AG26" s="114"/>
      <c r="AH26" s="71"/>
      <c r="AI26" s="113"/>
      <c r="AJ26" s="114"/>
      <c r="AK26" s="71"/>
      <c r="AL26" s="113"/>
      <c r="AM26" s="114"/>
      <c r="AN26" s="71"/>
      <c r="AO26" s="113"/>
      <c r="AP26" s="114"/>
      <c r="AQ26" s="71"/>
      <c r="AR26" s="113"/>
      <c r="AS26" s="114"/>
      <c r="AT26" s="71"/>
      <c r="AU26" s="113"/>
      <c r="AV26" s="114"/>
      <c r="AW26" s="71"/>
      <c r="AX26" s="116"/>
      <c r="AY26" s="114"/>
      <c r="AZ26" s="71"/>
      <c r="BA26" s="116"/>
      <c r="BB26" s="114"/>
      <c r="BC26" s="71"/>
      <c r="BD26" s="116"/>
      <c r="BE26" s="114"/>
      <c r="BF26" s="71"/>
      <c r="BG26" s="116"/>
      <c r="BH26" s="114"/>
      <c r="BI26" s="71"/>
      <c r="BJ26" s="116"/>
      <c r="BK26" s="114"/>
      <c r="BL26" s="71"/>
      <c r="BM26" s="117"/>
      <c r="BN26" s="44"/>
      <c r="BO26" s="44"/>
      <c r="BP26" s="76"/>
    </row>
    <row r="27" spans="2:69" s="52" customFormat="1" ht="18" customHeight="1" x14ac:dyDescent="0.15">
      <c r="B27" s="302"/>
      <c r="C27" s="289" t="s">
        <v>141</v>
      </c>
      <c r="D27" s="290"/>
      <c r="E27" s="223" t="s">
        <v>102</v>
      </c>
      <c r="F27" s="275">
        <v>100</v>
      </c>
      <c r="G27" s="295"/>
      <c r="H27" s="304"/>
      <c r="I27" s="275">
        <v>102.45973645680819</v>
      </c>
      <c r="J27" s="295"/>
      <c r="K27" s="304"/>
      <c r="L27" s="275">
        <v>104.39238653001463</v>
      </c>
      <c r="M27" s="295"/>
      <c r="N27" s="304"/>
      <c r="O27" s="275">
        <v>105.6515373352855</v>
      </c>
      <c r="P27" s="295"/>
      <c r="Q27" s="304"/>
      <c r="R27" s="275">
        <v>106.73499267935578</v>
      </c>
      <c r="S27" s="295"/>
      <c r="T27" s="304"/>
      <c r="U27" s="275">
        <v>107.87701317715958</v>
      </c>
      <c r="V27" s="295"/>
      <c r="W27" s="304"/>
      <c r="X27" s="275">
        <v>107.87701317715958</v>
      </c>
      <c r="Y27" s="295"/>
      <c r="Z27" s="304"/>
      <c r="AA27" s="275">
        <v>109.194729136164</v>
      </c>
      <c r="AB27" s="295"/>
      <c r="AC27" s="304"/>
      <c r="AD27" s="275">
        <v>110.5710102489019</v>
      </c>
      <c r="AE27" s="295"/>
      <c r="AF27" s="304"/>
      <c r="AG27" s="275">
        <v>110.5710102489019</v>
      </c>
      <c r="AH27" s="295"/>
      <c r="AI27" s="304"/>
      <c r="AJ27" s="275">
        <v>110.5710102489019</v>
      </c>
      <c r="AK27" s="295"/>
      <c r="AL27" s="304"/>
      <c r="AM27" s="275">
        <v>110.5710102489019</v>
      </c>
      <c r="AN27" s="295"/>
      <c r="AO27" s="304"/>
      <c r="AP27" s="275">
        <v>108.40409956076135</v>
      </c>
      <c r="AQ27" s="295"/>
      <c r="AR27" s="304"/>
      <c r="AS27" s="275">
        <v>107.203513909224</v>
      </c>
      <c r="AT27" s="295"/>
      <c r="AU27" s="304"/>
      <c r="AV27" s="275">
        <v>107.203513909224</v>
      </c>
      <c r="AW27" s="295"/>
      <c r="AX27" s="304"/>
      <c r="AY27" s="288">
        <v>101.63982430453879</v>
      </c>
      <c r="AZ27" s="314"/>
      <c r="BA27" s="316"/>
      <c r="BB27" s="288">
        <v>101.63982430453879</v>
      </c>
      <c r="BC27" s="314"/>
      <c r="BD27" s="316"/>
      <c r="BE27" s="288">
        <v>101.63982430453879</v>
      </c>
      <c r="BF27" s="314"/>
      <c r="BG27" s="316"/>
      <c r="BH27" s="288">
        <v>94.709969386396907</v>
      </c>
      <c r="BI27" s="314"/>
      <c r="BJ27" s="316"/>
      <c r="BK27" s="288">
        <v>94.709969386396907</v>
      </c>
      <c r="BL27" s="314"/>
      <c r="BM27" s="315"/>
      <c r="BN27" s="296" t="e">
        <f>(BN29/$F29)*100</f>
        <v>#REF!</v>
      </c>
      <c r="BO27" s="297"/>
      <c r="BP27" s="298"/>
      <c r="BQ27" s="52" t="s">
        <v>63</v>
      </c>
    </row>
    <row r="28" spans="2:69" s="52" customFormat="1" ht="18" customHeight="1" x14ac:dyDescent="0.15">
      <c r="B28" s="302"/>
      <c r="C28" s="291"/>
      <c r="D28" s="292"/>
      <c r="E28" s="224" t="s">
        <v>103</v>
      </c>
      <c r="F28" s="79" t="s">
        <v>67</v>
      </c>
      <c r="G28" s="38"/>
      <c r="H28" s="40" t="s">
        <v>104</v>
      </c>
      <c r="I28" s="79" t="s">
        <v>67</v>
      </c>
      <c r="J28" s="39">
        <v>2.4597364568081991E-2</v>
      </c>
      <c r="K28" s="40" t="s">
        <v>105</v>
      </c>
      <c r="L28" s="79" t="s">
        <v>67</v>
      </c>
      <c r="M28" s="39">
        <v>1.8862532152043442E-2</v>
      </c>
      <c r="N28" s="40" t="s">
        <v>105</v>
      </c>
      <c r="O28" s="79" t="s">
        <v>67</v>
      </c>
      <c r="P28" s="39">
        <v>1.20617110799439E-2</v>
      </c>
      <c r="Q28" s="40" t="s">
        <v>105</v>
      </c>
      <c r="R28" s="79" t="s">
        <v>67</v>
      </c>
      <c r="S28" s="39">
        <v>1.02549889135255E-2</v>
      </c>
      <c r="T28" s="40" t="s">
        <v>105</v>
      </c>
      <c r="U28" s="79" t="s">
        <v>67</v>
      </c>
      <c r="V28" s="39">
        <v>1.0699588477366255E-2</v>
      </c>
      <c r="W28" s="40" t="s">
        <v>105</v>
      </c>
      <c r="X28" s="79" t="s">
        <v>67</v>
      </c>
      <c r="Y28" s="39">
        <v>0</v>
      </c>
      <c r="Z28" s="40" t="s">
        <v>105</v>
      </c>
      <c r="AA28" s="79" t="s">
        <v>67</v>
      </c>
      <c r="AB28" s="39">
        <v>1.2214983713355049E-2</v>
      </c>
      <c r="AC28" s="40" t="s">
        <v>105</v>
      </c>
      <c r="AD28" s="79" t="s">
        <v>67</v>
      </c>
      <c r="AE28" s="39">
        <v>1.2603915258782515E-2</v>
      </c>
      <c r="AF28" s="40" t="s">
        <v>105</v>
      </c>
      <c r="AG28" s="79" t="s">
        <v>67</v>
      </c>
      <c r="AH28" s="39">
        <v>0</v>
      </c>
      <c r="AI28" s="40" t="s">
        <v>105</v>
      </c>
      <c r="AJ28" s="79" t="s">
        <v>67</v>
      </c>
      <c r="AK28" s="39">
        <v>0</v>
      </c>
      <c r="AL28" s="40" t="s">
        <v>105</v>
      </c>
      <c r="AM28" s="79" t="s">
        <v>67</v>
      </c>
      <c r="AN28" s="39">
        <v>0</v>
      </c>
      <c r="AO28" s="40" t="s">
        <v>105</v>
      </c>
      <c r="AP28" s="79" t="s">
        <v>67</v>
      </c>
      <c r="AQ28" s="39">
        <v>-1.9597457627118644E-2</v>
      </c>
      <c r="AR28" s="40" t="s">
        <v>105</v>
      </c>
      <c r="AS28" s="79" t="s">
        <v>67</v>
      </c>
      <c r="AT28" s="39">
        <v>-1.1075094543490005E-2</v>
      </c>
      <c r="AU28" s="40" t="s">
        <v>105</v>
      </c>
      <c r="AV28" s="79" t="s">
        <v>67</v>
      </c>
      <c r="AW28" s="39">
        <v>0</v>
      </c>
      <c r="AX28" s="40" t="s">
        <v>105</v>
      </c>
      <c r="AY28" s="79" t="s">
        <v>67</v>
      </c>
      <c r="AZ28" s="39">
        <v>-5.1898388418464898E-2</v>
      </c>
      <c r="BA28" s="40" t="s">
        <v>105</v>
      </c>
      <c r="BB28" s="79" t="s">
        <v>67</v>
      </c>
      <c r="BC28" s="39">
        <v>0</v>
      </c>
      <c r="BD28" s="39" t="s">
        <v>105</v>
      </c>
      <c r="BE28" s="78" t="s">
        <v>67</v>
      </c>
      <c r="BF28" s="42">
        <v>0</v>
      </c>
      <c r="BG28" s="42" t="s">
        <v>105</v>
      </c>
      <c r="BH28" s="78" t="s">
        <v>67</v>
      </c>
      <c r="BI28" s="42">
        <v>-6.8180508629946832E-2</v>
      </c>
      <c r="BJ28" s="42" t="s">
        <v>105</v>
      </c>
      <c r="BK28" s="78" t="s">
        <v>67</v>
      </c>
      <c r="BL28" s="42">
        <v>0</v>
      </c>
      <c r="BM28" s="70" t="s">
        <v>105</v>
      </c>
      <c r="BN28" s="118" t="s">
        <v>67</v>
      </c>
      <c r="BO28" s="37" t="e">
        <f>(BN29-BK29)/BK29</f>
        <v>#REF!</v>
      </c>
      <c r="BP28" s="41" t="s">
        <v>105</v>
      </c>
    </row>
    <row r="29" spans="2:69" s="52" customFormat="1" ht="24.75" customHeight="1" thickBot="1" x14ac:dyDescent="0.2">
      <c r="B29" s="302"/>
      <c r="C29" s="293"/>
      <c r="D29" s="294"/>
      <c r="E29" s="225" t="s">
        <v>106</v>
      </c>
      <c r="F29" s="318">
        <v>375650</v>
      </c>
      <c r="G29" s="319"/>
      <c r="H29" s="85" t="s">
        <v>98</v>
      </c>
      <c r="I29" s="318">
        <v>384890</v>
      </c>
      <c r="J29" s="319"/>
      <c r="K29" s="85" t="s">
        <v>98</v>
      </c>
      <c r="L29" s="318">
        <v>392150</v>
      </c>
      <c r="M29" s="319"/>
      <c r="N29" s="85" t="s">
        <v>98</v>
      </c>
      <c r="O29" s="318">
        <v>396880</v>
      </c>
      <c r="P29" s="319"/>
      <c r="Q29" s="85" t="s">
        <v>98</v>
      </c>
      <c r="R29" s="318">
        <v>400950</v>
      </c>
      <c r="S29" s="319"/>
      <c r="T29" s="85" t="s">
        <v>98</v>
      </c>
      <c r="U29" s="318">
        <v>405240</v>
      </c>
      <c r="V29" s="319"/>
      <c r="W29" s="85" t="s">
        <v>98</v>
      </c>
      <c r="X29" s="318">
        <v>405240</v>
      </c>
      <c r="Y29" s="319"/>
      <c r="Z29" s="85" t="s">
        <v>98</v>
      </c>
      <c r="AA29" s="318">
        <v>410190</v>
      </c>
      <c r="AB29" s="319"/>
      <c r="AC29" s="85" t="s">
        <v>98</v>
      </c>
      <c r="AD29" s="318">
        <v>415360</v>
      </c>
      <c r="AE29" s="319"/>
      <c r="AF29" s="85" t="s">
        <v>98</v>
      </c>
      <c r="AG29" s="318">
        <v>415360</v>
      </c>
      <c r="AH29" s="319"/>
      <c r="AI29" s="85" t="s">
        <v>98</v>
      </c>
      <c r="AJ29" s="318">
        <v>415360</v>
      </c>
      <c r="AK29" s="319"/>
      <c r="AL29" s="85" t="s">
        <v>98</v>
      </c>
      <c r="AM29" s="318">
        <v>415360</v>
      </c>
      <c r="AN29" s="319"/>
      <c r="AO29" s="85" t="s">
        <v>98</v>
      </c>
      <c r="AP29" s="318">
        <v>407220</v>
      </c>
      <c r="AQ29" s="319"/>
      <c r="AR29" s="85" t="s">
        <v>98</v>
      </c>
      <c r="AS29" s="318">
        <v>402710</v>
      </c>
      <c r="AT29" s="319"/>
      <c r="AU29" s="85" t="s">
        <v>98</v>
      </c>
      <c r="AV29" s="318">
        <v>402710</v>
      </c>
      <c r="AW29" s="319"/>
      <c r="AX29" s="85" t="s">
        <v>98</v>
      </c>
      <c r="AY29" s="318">
        <v>381810</v>
      </c>
      <c r="AZ29" s="319"/>
      <c r="BA29" s="85" t="s">
        <v>98</v>
      </c>
      <c r="BB29" s="318">
        <v>381810</v>
      </c>
      <c r="BC29" s="319"/>
      <c r="BD29" s="85" t="s">
        <v>98</v>
      </c>
      <c r="BE29" s="318">
        <v>381810</v>
      </c>
      <c r="BF29" s="319"/>
      <c r="BG29" s="85" t="s">
        <v>98</v>
      </c>
      <c r="BH29" s="318">
        <v>355778</v>
      </c>
      <c r="BI29" s="319"/>
      <c r="BJ29" s="85" t="s">
        <v>98</v>
      </c>
      <c r="BK29" s="318">
        <v>355778</v>
      </c>
      <c r="BL29" s="319"/>
      <c r="BM29" s="88" t="s">
        <v>98</v>
      </c>
      <c r="BN29" s="287" t="e">
        <f>SUM(#REF!)</f>
        <v>#REF!</v>
      </c>
      <c r="BO29" s="287"/>
      <c r="BP29" s="77" t="s">
        <v>98</v>
      </c>
    </row>
    <row r="30" spans="2:69" s="52" customFormat="1" ht="18" customHeight="1" x14ac:dyDescent="0.15">
      <c r="B30" s="302"/>
      <c r="C30" s="279" t="s">
        <v>142</v>
      </c>
      <c r="D30" s="280"/>
      <c r="E30" s="226" t="s">
        <v>102</v>
      </c>
      <c r="F30" s="307">
        <v>100</v>
      </c>
      <c r="G30" s="308"/>
      <c r="H30" s="309"/>
      <c r="I30" s="307">
        <v>102.45973645680822</v>
      </c>
      <c r="J30" s="308"/>
      <c r="K30" s="309"/>
      <c r="L30" s="307">
        <v>103.43519043235128</v>
      </c>
      <c r="M30" s="308"/>
      <c r="N30" s="309"/>
      <c r="O30" s="307">
        <v>104.03696813455177</v>
      </c>
      <c r="P30" s="308"/>
      <c r="Q30" s="309"/>
      <c r="R30" s="307">
        <v>105.10386608936841</v>
      </c>
      <c r="S30" s="308"/>
      <c r="T30" s="309"/>
      <c r="U30" s="307">
        <v>106.22843420390488</v>
      </c>
      <c r="V30" s="308"/>
      <c r="W30" s="309"/>
      <c r="X30" s="307">
        <v>106.55814999855582</v>
      </c>
      <c r="Y30" s="308"/>
      <c r="Z30" s="309"/>
      <c r="AA30" s="307">
        <v>107.85975606531339</v>
      </c>
      <c r="AB30" s="308"/>
      <c r="AC30" s="309"/>
      <c r="AD30" s="307">
        <v>107.19151285313106</v>
      </c>
      <c r="AE30" s="308"/>
      <c r="AF30" s="309"/>
      <c r="AG30" s="307">
        <v>105.83971389482274</v>
      </c>
      <c r="AH30" s="308"/>
      <c r="AI30" s="309"/>
      <c r="AJ30" s="307">
        <v>105.50176415524568</v>
      </c>
      <c r="AK30" s="308"/>
      <c r="AL30" s="309"/>
      <c r="AM30" s="307">
        <v>105.16381441566858</v>
      </c>
      <c r="AN30" s="308"/>
      <c r="AO30" s="309"/>
      <c r="AP30" s="307">
        <v>101.44623709937322</v>
      </c>
      <c r="AQ30" s="308"/>
      <c r="AR30" s="309"/>
      <c r="AS30" s="307">
        <v>100.32271043241636</v>
      </c>
      <c r="AT30" s="308"/>
      <c r="AU30" s="309"/>
      <c r="AV30" s="307">
        <v>99.169356706780022</v>
      </c>
      <c r="AW30" s="308"/>
      <c r="AX30" s="309"/>
      <c r="AY30" s="307">
        <v>94.320853238474811</v>
      </c>
      <c r="AZ30" s="308"/>
      <c r="BA30" s="309"/>
      <c r="BB30" s="307">
        <v>94.619079563747377</v>
      </c>
      <c r="BC30" s="308"/>
      <c r="BD30" s="309"/>
      <c r="BE30" s="307">
        <v>94.619079563747377</v>
      </c>
      <c r="BF30" s="308"/>
      <c r="BG30" s="309"/>
      <c r="BH30" s="307">
        <v>87.910308345038828</v>
      </c>
      <c r="BI30" s="308"/>
      <c r="BJ30" s="309"/>
      <c r="BK30" s="307">
        <v>86.717403043948607</v>
      </c>
      <c r="BL30" s="308"/>
      <c r="BM30" s="317"/>
      <c r="BN30" s="296" t="e">
        <f>(BN32/$F32)*100</f>
        <v>#REF!</v>
      </c>
      <c r="BO30" s="297"/>
      <c r="BP30" s="298"/>
      <c r="BQ30" s="52" t="s">
        <v>63</v>
      </c>
    </row>
    <row r="31" spans="2:69" s="4" customFormat="1" ht="18" customHeight="1" x14ac:dyDescent="0.15">
      <c r="B31" s="302"/>
      <c r="C31" s="281"/>
      <c r="D31" s="282"/>
      <c r="E31" s="212" t="s">
        <v>103</v>
      </c>
      <c r="F31" s="78" t="s">
        <v>67</v>
      </c>
      <c r="G31" s="69"/>
      <c r="H31" s="43" t="s">
        <v>104</v>
      </c>
      <c r="I31" s="78" t="s">
        <v>67</v>
      </c>
      <c r="J31" s="69">
        <v>2.4597364568082185E-2</v>
      </c>
      <c r="K31" s="43" t="s">
        <v>105</v>
      </c>
      <c r="L31" s="78" t="s">
        <v>67</v>
      </c>
      <c r="M31" s="69">
        <v>9.5203638939111383E-3</v>
      </c>
      <c r="N31" s="43" t="s">
        <v>105</v>
      </c>
      <c r="O31" s="78" t="s">
        <v>67</v>
      </c>
      <c r="P31" s="69">
        <v>5.8179203778241989E-3</v>
      </c>
      <c r="Q31" s="43" t="s">
        <v>105</v>
      </c>
      <c r="R31" s="78" t="s">
        <v>67</v>
      </c>
      <c r="S31" s="69">
        <v>1.0254988913525501E-2</v>
      </c>
      <c r="T31" s="43" t="s">
        <v>105</v>
      </c>
      <c r="U31" s="78" t="s">
        <v>67</v>
      </c>
      <c r="V31" s="69">
        <v>1.0699588477366488E-2</v>
      </c>
      <c r="W31" s="43" t="s">
        <v>105</v>
      </c>
      <c r="X31" s="78" t="s">
        <v>67</v>
      </c>
      <c r="Y31" s="69">
        <v>3.1038374717831949E-3</v>
      </c>
      <c r="Z31" s="43" t="s">
        <v>105</v>
      </c>
      <c r="AA31" s="78" t="s">
        <v>67</v>
      </c>
      <c r="AB31" s="69">
        <v>1.2214983713354912E-2</v>
      </c>
      <c r="AC31" s="43" t="s">
        <v>105</v>
      </c>
      <c r="AD31" s="78" t="s">
        <v>67</v>
      </c>
      <c r="AE31" s="69">
        <v>-6.1954823240809439E-3</v>
      </c>
      <c r="AF31" s="43" t="s">
        <v>105</v>
      </c>
      <c r="AG31" s="78" t="s">
        <v>67</v>
      </c>
      <c r="AH31" s="69">
        <v>-1.2611063341931798E-2</v>
      </c>
      <c r="AI31" s="43" t="s">
        <v>105</v>
      </c>
      <c r="AJ31" s="78" t="s">
        <v>67</v>
      </c>
      <c r="AK31" s="69">
        <v>-3.1930333817125111E-3</v>
      </c>
      <c r="AL31" s="43" t="s">
        <v>105</v>
      </c>
      <c r="AM31" s="78" t="s">
        <v>67</v>
      </c>
      <c r="AN31" s="69">
        <v>-3.203261502620893E-3</v>
      </c>
      <c r="AO31" s="43" t="s">
        <v>105</v>
      </c>
      <c r="AP31" s="78" t="s">
        <v>67</v>
      </c>
      <c r="AQ31" s="69">
        <v>-3.5350346856013966E-2</v>
      </c>
      <c r="AR31" s="43" t="s">
        <v>105</v>
      </c>
      <c r="AS31" s="78" t="s">
        <v>67</v>
      </c>
      <c r="AT31" s="69">
        <v>-1.1075094543489972E-2</v>
      </c>
      <c r="AU31" s="43" t="s">
        <v>105</v>
      </c>
      <c r="AV31" s="78" t="s">
        <v>67</v>
      </c>
      <c r="AW31" s="69">
        <v>-1.1496437054631879E-2</v>
      </c>
      <c r="AX31" s="43" t="s">
        <v>105</v>
      </c>
      <c r="AY31" s="78" t="s">
        <v>67</v>
      </c>
      <c r="AZ31" s="69">
        <v>-4.8891145705836005E-2</v>
      </c>
      <c r="BA31" s="43" t="s">
        <v>105</v>
      </c>
      <c r="BB31" s="78" t="s">
        <v>67</v>
      </c>
      <c r="BC31" s="69">
        <v>3.1618281115263422E-3</v>
      </c>
      <c r="BD31" s="43" t="s">
        <v>105</v>
      </c>
      <c r="BE31" s="78" t="s">
        <v>67</v>
      </c>
      <c r="BF31" s="69">
        <v>0</v>
      </c>
      <c r="BG31" s="43" t="s">
        <v>105</v>
      </c>
      <c r="BH31" s="78" t="s">
        <v>67</v>
      </c>
      <c r="BI31" s="69">
        <v>-7.0902943144661099E-2</v>
      </c>
      <c r="BJ31" s="43" t="s">
        <v>105</v>
      </c>
      <c r="BK31" s="78" t="s">
        <v>67</v>
      </c>
      <c r="BL31" s="69">
        <v>-1.3569572482992485E-2</v>
      </c>
      <c r="BM31" s="70" t="s">
        <v>105</v>
      </c>
      <c r="BN31" s="82" t="s">
        <v>67</v>
      </c>
      <c r="BO31" s="37" t="e">
        <f>(BN32-BK32)/BK32</f>
        <v>#REF!</v>
      </c>
      <c r="BP31" s="49" t="s">
        <v>105</v>
      </c>
    </row>
    <row r="32" spans="2:69" s="4" customFormat="1" ht="18" customHeight="1" thickBot="1" x14ac:dyDescent="0.2">
      <c r="B32" s="303"/>
      <c r="C32" s="299"/>
      <c r="D32" s="300"/>
      <c r="E32" s="227" t="s">
        <v>106</v>
      </c>
      <c r="F32" s="322">
        <v>675.98217499999998</v>
      </c>
      <c r="G32" s="323"/>
      <c r="H32" s="132" t="s">
        <v>139</v>
      </c>
      <c r="I32" s="322">
        <v>692.60955500000011</v>
      </c>
      <c r="J32" s="323"/>
      <c r="K32" s="132" t="s">
        <v>138</v>
      </c>
      <c r="L32" s="322">
        <v>699.20344999999998</v>
      </c>
      <c r="M32" s="323"/>
      <c r="N32" s="132" t="s">
        <v>138</v>
      </c>
      <c r="O32" s="322">
        <v>703.27135999999996</v>
      </c>
      <c r="P32" s="323"/>
      <c r="Q32" s="132" t="s">
        <v>138</v>
      </c>
      <c r="R32" s="322">
        <v>710.48339999999996</v>
      </c>
      <c r="S32" s="323"/>
      <c r="T32" s="132" t="s">
        <v>138</v>
      </c>
      <c r="U32" s="322">
        <v>718.08528000000013</v>
      </c>
      <c r="V32" s="323"/>
      <c r="W32" s="132" t="s">
        <v>138</v>
      </c>
      <c r="X32" s="322">
        <v>720.31410000000005</v>
      </c>
      <c r="Y32" s="323"/>
      <c r="Z32" s="132" t="s">
        <v>138</v>
      </c>
      <c r="AA32" s="322">
        <v>729.11272499999995</v>
      </c>
      <c r="AB32" s="323"/>
      <c r="AC32" s="132" t="s">
        <v>138</v>
      </c>
      <c r="AD32" s="322">
        <v>724.59551999999996</v>
      </c>
      <c r="AE32" s="323"/>
      <c r="AF32" s="132" t="s">
        <v>138</v>
      </c>
      <c r="AG32" s="322">
        <v>715.45759999999996</v>
      </c>
      <c r="AH32" s="323"/>
      <c r="AI32" s="132" t="s">
        <v>138</v>
      </c>
      <c r="AJ32" s="322">
        <v>713.17312000000004</v>
      </c>
      <c r="AK32" s="323"/>
      <c r="AL32" s="132" t="s">
        <v>138</v>
      </c>
      <c r="AM32" s="322">
        <v>710.88864000000001</v>
      </c>
      <c r="AN32" s="323"/>
      <c r="AO32" s="132" t="s">
        <v>138</v>
      </c>
      <c r="AP32" s="322">
        <v>685.75847999999996</v>
      </c>
      <c r="AQ32" s="323"/>
      <c r="AR32" s="132" t="s">
        <v>138</v>
      </c>
      <c r="AS32" s="322">
        <v>678.16363999999999</v>
      </c>
      <c r="AT32" s="323"/>
      <c r="AU32" s="132" t="s">
        <v>138</v>
      </c>
      <c r="AV32" s="322">
        <v>670.36717439999995</v>
      </c>
      <c r="AW32" s="323"/>
      <c r="AX32" s="132" t="s">
        <v>138</v>
      </c>
      <c r="AY32" s="322">
        <v>637.59215519999998</v>
      </c>
      <c r="AZ32" s="323"/>
      <c r="BA32" s="132" t="s">
        <v>138</v>
      </c>
      <c r="BB32" s="322">
        <v>639.60811200000001</v>
      </c>
      <c r="BC32" s="323"/>
      <c r="BD32" s="132" t="s">
        <v>138</v>
      </c>
      <c r="BE32" s="322">
        <v>639.60811200000001</v>
      </c>
      <c r="BF32" s="323"/>
      <c r="BG32" s="132" t="s">
        <v>138</v>
      </c>
      <c r="BH32" s="322">
        <v>594.25801439999998</v>
      </c>
      <c r="BI32" s="323"/>
      <c r="BJ32" s="132" t="s">
        <v>138</v>
      </c>
      <c r="BK32" s="322">
        <v>586.19418719999999</v>
      </c>
      <c r="BL32" s="323"/>
      <c r="BM32" s="133" t="s">
        <v>138</v>
      </c>
      <c r="BN32" s="287" t="e">
        <f>#REF!</f>
        <v>#REF!</v>
      </c>
      <c r="BO32" s="287"/>
      <c r="BP32" s="77" t="s">
        <v>98</v>
      </c>
    </row>
    <row r="33" spans="2:69" s="172" customFormat="1" ht="20.25" hidden="1" customHeight="1" x14ac:dyDescent="0.15">
      <c r="B33" s="165"/>
      <c r="C33" s="166"/>
      <c r="D33" s="167"/>
      <c r="E33" s="168"/>
      <c r="F33" s="207" t="s">
        <v>140</v>
      </c>
      <c r="G33" s="51">
        <f>G20</f>
        <v>0</v>
      </c>
      <c r="H33" s="98"/>
      <c r="I33" s="208"/>
      <c r="J33" s="51">
        <f t="shared" ref="J33" si="0">J20</f>
        <v>0</v>
      </c>
      <c r="K33" s="98"/>
      <c r="L33" s="207"/>
      <c r="M33" s="51">
        <f t="shared" ref="M33:M34" si="1">M20</f>
        <v>0</v>
      </c>
      <c r="N33" s="98"/>
      <c r="O33" s="207"/>
      <c r="P33" s="51">
        <f t="shared" ref="P33:P34" si="2">P20</f>
        <v>0</v>
      </c>
      <c r="Q33" s="98"/>
      <c r="R33" s="207"/>
      <c r="S33" s="51">
        <f t="shared" ref="S33:S34" si="3">S20</f>
        <v>0</v>
      </c>
      <c r="T33" s="98"/>
      <c r="U33" s="207"/>
      <c r="V33" s="51">
        <f t="shared" ref="V33:V34" si="4">V20</f>
        <v>0</v>
      </c>
      <c r="W33" s="98"/>
      <c r="X33" s="207"/>
      <c r="Y33" s="51">
        <f t="shared" ref="Y33" si="5">Y20</f>
        <v>0</v>
      </c>
      <c r="Z33" s="98"/>
      <c r="AA33" s="207"/>
      <c r="AB33" s="51">
        <f t="shared" ref="AB33" si="6">AB20</f>
        <v>0</v>
      </c>
      <c r="AC33" s="98"/>
      <c r="AD33" s="207"/>
      <c r="AE33" s="51">
        <f t="shared" ref="AE33" si="7">AE20</f>
        <v>0</v>
      </c>
      <c r="AF33" s="98"/>
      <c r="AG33" s="207"/>
      <c r="AH33" s="51">
        <f t="shared" ref="AH33" si="8">AH20</f>
        <v>0</v>
      </c>
      <c r="AI33" s="98"/>
      <c r="AJ33" s="207"/>
      <c r="AK33" s="51">
        <f t="shared" ref="AK33" si="9">AK20</f>
        <v>0</v>
      </c>
      <c r="AL33" s="98"/>
      <c r="AM33" s="207"/>
      <c r="AN33" s="51">
        <f t="shared" ref="AN33" si="10">AN20</f>
        <v>0</v>
      </c>
      <c r="AO33" s="98"/>
      <c r="AP33" s="207"/>
      <c r="AQ33" s="51">
        <f t="shared" ref="AQ33" si="11">AQ20</f>
        <v>0</v>
      </c>
      <c r="AR33" s="98"/>
      <c r="AS33" s="207"/>
      <c r="AT33" s="51">
        <f t="shared" ref="AT33" si="12">AT20</f>
        <v>0</v>
      </c>
      <c r="AU33" s="98"/>
      <c r="AV33" s="207"/>
      <c r="AW33" s="51">
        <f t="shared" ref="AW33" si="13">AW20</f>
        <v>0</v>
      </c>
      <c r="AX33" s="98"/>
      <c r="AY33" s="207"/>
      <c r="AZ33" s="51">
        <f t="shared" ref="AZ33" si="14">AZ20</f>
        <v>0</v>
      </c>
      <c r="BA33" s="98"/>
      <c r="BB33" s="207"/>
      <c r="BC33" s="51">
        <f t="shared" ref="BC33" si="15">BC20</f>
        <v>0</v>
      </c>
      <c r="BD33" s="98"/>
      <c r="BE33" s="207"/>
      <c r="BF33" s="51">
        <f t="shared" ref="BF33" si="16">BF20</f>
        <v>0</v>
      </c>
      <c r="BG33" s="98"/>
      <c r="BH33" s="209">
        <v>11.5</v>
      </c>
      <c r="BI33" s="51">
        <f>ROUNDUP(BI20*0.925,0)</f>
        <v>0</v>
      </c>
      <c r="BJ33" s="98"/>
      <c r="BK33" s="207"/>
      <c r="BL33" s="51">
        <f>ROUNDUP(BL20*0.925,0)</f>
        <v>0</v>
      </c>
      <c r="BM33" s="99"/>
      <c r="BN33" s="51"/>
      <c r="BO33" s="170">
        <f>ROUNDUP(BO20*0.885,0)</f>
        <v>451793</v>
      </c>
      <c r="BP33" s="171"/>
      <c r="BQ33" s="172" t="s">
        <v>111</v>
      </c>
    </row>
    <row r="34" spans="2:69" s="172" customFormat="1" ht="20.25" hidden="1" customHeight="1" x14ac:dyDescent="0.15">
      <c r="B34" s="165"/>
      <c r="C34" s="166"/>
      <c r="D34" s="167"/>
      <c r="E34" s="50" t="s">
        <v>108</v>
      </c>
      <c r="F34" s="207" t="s">
        <v>140</v>
      </c>
      <c r="G34" s="51">
        <f>G21</f>
        <v>0</v>
      </c>
      <c r="H34" s="98"/>
      <c r="I34" s="208"/>
      <c r="J34" s="51">
        <f>J21</f>
        <v>0</v>
      </c>
      <c r="K34" s="98"/>
      <c r="L34" s="207"/>
      <c r="M34" s="51">
        <f t="shared" si="1"/>
        <v>0</v>
      </c>
      <c r="N34" s="98"/>
      <c r="O34" s="207"/>
      <c r="P34" s="51">
        <f t="shared" si="2"/>
        <v>0</v>
      </c>
      <c r="Q34" s="98"/>
      <c r="R34" s="207"/>
      <c r="S34" s="51">
        <f t="shared" si="3"/>
        <v>0</v>
      </c>
      <c r="T34" s="98"/>
      <c r="U34" s="207"/>
      <c r="V34" s="51">
        <f t="shared" si="4"/>
        <v>0</v>
      </c>
      <c r="W34" s="98"/>
      <c r="X34" s="210">
        <v>0.05</v>
      </c>
      <c r="Y34" s="51">
        <f>ROUNDUP(Y21*0.95,0)</f>
        <v>0</v>
      </c>
      <c r="Z34" s="98"/>
      <c r="AA34" s="207">
        <v>0.05</v>
      </c>
      <c r="AB34" s="51">
        <f t="shared" ref="AB34" si="17">ROUNDUP(AB21*0.95,0)</f>
        <v>0</v>
      </c>
      <c r="AC34" s="98"/>
      <c r="AD34" s="207">
        <v>0.05</v>
      </c>
      <c r="AE34" s="51">
        <f t="shared" ref="AE34" si="18">ROUNDUP(AE21*0.95,0)</f>
        <v>0</v>
      </c>
      <c r="AF34" s="98"/>
      <c r="AG34" s="207">
        <v>0.05</v>
      </c>
      <c r="AH34" s="51">
        <f t="shared" ref="AH34" si="19">ROUNDUP(AH21*0.95,0)</f>
        <v>0</v>
      </c>
      <c r="AI34" s="98"/>
      <c r="AJ34" s="207">
        <v>0.05</v>
      </c>
      <c r="AK34" s="51">
        <f t="shared" ref="AK34" si="20">ROUNDUP(AK21*0.95,0)</f>
        <v>0</v>
      </c>
      <c r="AL34" s="98"/>
      <c r="AM34" s="207">
        <v>0.05</v>
      </c>
      <c r="AN34" s="51">
        <f t="shared" ref="AN34" si="21">ROUNDUP(AN21*0.95,0)</f>
        <v>0</v>
      </c>
      <c r="AO34" s="98"/>
      <c r="AP34" s="207">
        <v>0.05</v>
      </c>
      <c r="AQ34" s="51">
        <f t="shared" ref="AQ34" si="22">ROUNDUP(AQ21*0.95,0)</f>
        <v>0</v>
      </c>
      <c r="AR34" s="98"/>
      <c r="AS34" s="207">
        <v>0.05</v>
      </c>
      <c r="AT34" s="51">
        <f t="shared" ref="AT34" si="23">ROUNDUP(AT21*0.95,0)</f>
        <v>0</v>
      </c>
      <c r="AU34" s="98"/>
      <c r="AV34" s="207">
        <v>0.05</v>
      </c>
      <c r="AW34" s="51">
        <f t="shared" ref="AW34" si="24">ROUNDUP(AW21*0.95,0)</f>
        <v>0</v>
      </c>
      <c r="AX34" s="98"/>
      <c r="AY34" s="207">
        <v>0.05</v>
      </c>
      <c r="AZ34" s="51">
        <f t="shared" ref="AZ34" si="25">ROUNDUP(AZ21*0.95,0)</f>
        <v>0</v>
      </c>
      <c r="BA34" s="98"/>
      <c r="BB34" s="207">
        <v>0.05</v>
      </c>
      <c r="BC34" s="51">
        <f t="shared" ref="BC34" si="26">ROUNDUP(BC21*0.95,0)</f>
        <v>0</v>
      </c>
      <c r="BD34" s="98"/>
      <c r="BE34" s="207">
        <v>0.05</v>
      </c>
      <c r="BF34" s="51">
        <f t="shared" ref="BF34" si="27">ROUNDUP(BF21*0.95,0)</f>
        <v>0</v>
      </c>
      <c r="BG34" s="98"/>
      <c r="BH34" s="207">
        <v>0.05</v>
      </c>
      <c r="BI34" s="51">
        <f t="shared" ref="BI34" si="28">ROUNDUP(BI21*0.95,0)</f>
        <v>0</v>
      </c>
      <c r="BJ34" s="98"/>
      <c r="BK34" s="207">
        <v>0.05</v>
      </c>
      <c r="BL34" s="51">
        <f t="shared" ref="BL34" si="29">ROUNDUP(BL21*0.95,0)</f>
        <v>0</v>
      </c>
      <c r="BM34" s="99"/>
      <c r="BN34" s="51"/>
      <c r="BO34" s="170">
        <f>ROUNDUP(BO21*0.95,0)</f>
        <v>121220</v>
      </c>
      <c r="BP34" s="171"/>
      <c r="BQ34" s="172" t="s">
        <v>112</v>
      </c>
    </row>
    <row r="35" spans="2:69" s="52" customFormat="1" ht="18" hidden="1" customHeight="1" x14ac:dyDescent="0.15">
      <c r="B35" s="89"/>
      <c r="C35" s="90"/>
      <c r="D35" s="91"/>
      <c r="E35" s="50"/>
      <c r="F35" s="97" t="s">
        <v>133</v>
      </c>
      <c r="G35" s="51">
        <f>ROUNDDOWN((G20+G34)*0.1,0)</f>
        <v>0</v>
      </c>
      <c r="H35" s="98"/>
      <c r="I35" s="97"/>
      <c r="J35" s="51">
        <f>ROUNDDOWN((J20+J34)*0.1,0)</f>
        <v>0</v>
      </c>
      <c r="K35" s="98"/>
      <c r="L35" s="97"/>
      <c r="M35" s="51">
        <f>ROUNDDOWN((M20+M34)*0.1,0)</f>
        <v>0</v>
      </c>
      <c r="N35" s="98"/>
      <c r="O35" s="97"/>
      <c r="P35" s="51">
        <f>ROUNDDOWN((P20+P34)*0.1,0)</f>
        <v>0</v>
      </c>
      <c r="Q35" s="98"/>
      <c r="R35" s="97"/>
      <c r="S35" s="51">
        <f>ROUNDDOWN((S20+S34)*0.1,0)</f>
        <v>0</v>
      </c>
      <c r="T35" s="98"/>
      <c r="U35" s="97"/>
      <c r="V35" s="51">
        <f>ROUNDDOWN((V20+V34)*0.1,0)</f>
        <v>0</v>
      </c>
      <c r="W35" s="98"/>
      <c r="X35" s="97"/>
      <c r="Y35" s="51">
        <f>ROUNDDOWN((Y20+Y34)*0.1,0)</f>
        <v>0</v>
      </c>
      <c r="Z35" s="98"/>
      <c r="AA35" s="97"/>
      <c r="AB35" s="51">
        <f>ROUNDDOWN((AB20+AB34)*0.1,0)</f>
        <v>0</v>
      </c>
      <c r="AC35" s="98"/>
      <c r="AD35" s="97"/>
      <c r="AE35" s="51">
        <f>ROUNDDOWN((AE20+AE34)*0.1,0)</f>
        <v>0</v>
      </c>
      <c r="AF35" s="98"/>
      <c r="AG35" s="97"/>
      <c r="AH35" s="51">
        <f>ROUNDDOWN((AH20+AH34)*0.1,0)</f>
        <v>0</v>
      </c>
      <c r="AI35" s="98"/>
      <c r="AJ35" s="97"/>
      <c r="AK35" s="51">
        <f>ROUNDDOWN((AK20+AK34)*0.1,0)</f>
        <v>0</v>
      </c>
      <c r="AL35" s="98"/>
      <c r="AM35" s="97"/>
      <c r="AN35" s="51">
        <f>ROUNDDOWN((AN20+AN34)*0.1,0)</f>
        <v>0</v>
      </c>
      <c r="AO35" s="98"/>
      <c r="AP35" s="97"/>
      <c r="AQ35" s="51">
        <f>ROUNDDOWN((AQ20+AQ34)*0.1,0)</f>
        <v>0</v>
      </c>
      <c r="AR35" s="98"/>
      <c r="AS35" s="97"/>
      <c r="AT35" s="51">
        <f>ROUNDDOWN((AT20+AT34)*0.1,0)</f>
        <v>0</v>
      </c>
      <c r="AU35" s="98"/>
      <c r="AV35" s="97"/>
      <c r="AW35" s="51">
        <f>ROUNDDOWN((AW20+AW34)*0.1,0)</f>
        <v>0</v>
      </c>
      <c r="AX35" s="98"/>
      <c r="AY35" s="97"/>
      <c r="AZ35" s="51">
        <f>ROUNDDOWN((AZ20+AZ34)*0.1,0)</f>
        <v>0</v>
      </c>
      <c r="BA35" s="98"/>
      <c r="BB35" s="97"/>
      <c r="BC35" s="51">
        <f>ROUNDDOWN((BC20+BC34)*0.1,0)</f>
        <v>0</v>
      </c>
      <c r="BD35" s="98"/>
      <c r="BE35" s="97"/>
      <c r="BF35" s="51">
        <f>ROUNDDOWN((BF20+BF34)*0.1,0)</f>
        <v>0</v>
      </c>
      <c r="BG35" s="98"/>
      <c r="BH35" s="97"/>
      <c r="BI35" s="51">
        <f>ROUNDDOWN((BI20+BI34)*0.1,0)</f>
        <v>0</v>
      </c>
      <c r="BJ35" s="98"/>
      <c r="BK35" s="97"/>
      <c r="BL35" s="51">
        <f>ROUNDDOWN((BL20+BL34)*0.1,0)</f>
        <v>0</v>
      </c>
      <c r="BM35" s="99"/>
      <c r="BN35" s="44"/>
      <c r="BO35" s="44">
        <f>SUM(BO33:BO34)</f>
        <v>573013</v>
      </c>
      <c r="BP35" s="76"/>
      <c r="BQ35" s="52" t="s">
        <v>110</v>
      </c>
    </row>
    <row r="36" spans="2:69" s="52" customFormat="1" ht="18" hidden="1" customHeight="1" x14ac:dyDescent="0.15">
      <c r="B36" s="89"/>
      <c r="C36" s="90"/>
      <c r="D36" s="91"/>
      <c r="E36" s="50"/>
      <c r="F36" s="100" t="s">
        <v>134</v>
      </c>
      <c r="G36" s="67">
        <f>G23</f>
        <v>0</v>
      </c>
      <c r="H36" s="101"/>
      <c r="I36" s="100"/>
      <c r="J36" s="144">
        <f>J23</f>
        <v>0</v>
      </c>
      <c r="K36" s="101"/>
      <c r="L36" s="100"/>
      <c r="M36" s="67">
        <f>M23</f>
        <v>0</v>
      </c>
      <c r="N36" s="101"/>
      <c r="O36" s="100"/>
      <c r="P36" s="67">
        <f>P23</f>
        <v>0</v>
      </c>
      <c r="Q36" s="101"/>
      <c r="R36" s="100"/>
      <c r="S36" s="67">
        <f>S23</f>
        <v>0</v>
      </c>
      <c r="T36" s="101"/>
      <c r="U36" s="100"/>
      <c r="V36" s="67">
        <f>V23</f>
        <v>0</v>
      </c>
      <c r="W36" s="101"/>
      <c r="X36" s="100"/>
      <c r="Y36" s="67">
        <f>Y23</f>
        <v>0</v>
      </c>
      <c r="Z36" s="101"/>
      <c r="AA36" s="100"/>
      <c r="AB36" s="67">
        <f>AB23</f>
        <v>0</v>
      </c>
      <c r="AC36" s="101"/>
      <c r="AD36" s="100"/>
      <c r="AE36" s="67">
        <f>AE23</f>
        <v>0</v>
      </c>
      <c r="AF36" s="101"/>
      <c r="AG36" s="100"/>
      <c r="AH36" s="67">
        <f>AH23</f>
        <v>0</v>
      </c>
      <c r="AI36" s="101"/>
      <c r="AJ36" s="100"/>
      <c r="AK36" s="67">
        <f>AK23</f>
        <v>0</v>
      </c>
      <c r="AL36" s="101"/>
      <c r="AM36" s="100"/>
      <c r="AN36" s="67">
        <f>AN23</f>
        <v>0</v>
      </c>
      <c r="AO36" s="101"/>
      <c r="AP36" s="100"/>
      <c r="AQ36" s="67">
        <f>AQ23</f>
        <v>0</v>
      </c>
      <c r="AR36" s="101"/>
      <c r="AS36" s="100"/>
      <c r="AT36" s="67">
        <f>AT23</f>
        <v>0</v>
      </c>
      <c r="AU36" s="101"/>
      <c r="AV36" s="100"/>
      <c r="AW36" s="67">
        <f>AW23</f>
        <v>0</v>
      </c>
      <c r="AX36" s="101"/>
      <c r="AY36" s="100"/>
      <c r="AZ36" s="67">
        <f>AZ23</f>
        <v>0</v>
      </c>
      <c r="BA36" s="101"/>
      <c r="BB36" s="100"/>
      <c r="BC36" s="67">
        <f>BC23</f>
        <v>0</v>
      </c>
      <c r="BD36" s="101"/>
      <c r="BE36" s="100"/>
      <c r="BF36" s="67">
        <f>BF23</f>
        <v>0</v>
      </c>
      <c r="BG36" s="101"/>
      <c r="BH36" s="100"/>
      <c r="BI36" s="67">
        <f>BI23</f>
        <v>0</v>
      </c>
      <c r="BJ36" s="101"/>
      <c r="BK36" s="100"/>
      <c r="BL36" s="67">
        <f>BL23</f>
        <v>0</v>
      </c>
      <c r="BM36" s="102"/>
      <c r="BN36" s="44"/>
      <c r="BO36" s="44"/>
      <c r="BP36" s="76"/>
    </row>
    <row r="37" spans="2:69" s="65" customFormat="1" ht="18" hidden="1" customHeight="1" x14ac:dyDescent="0.15">
      <c r="B37" s="89"/>
      <c r="C37" s="103"/>
      <c r="D37" s="104"/>
      <c r="E37" s="63"/>
      <c r="F37" s="105" t="s">
        <v>135</v>
      </c>
      <c r="G37" s="68">
        <f t="shared" ref="G37:G38" si="30">G24</f>
        <v>0</v>
      </c>
      <c r="H37" s="106"/>
      <c r="I37" s="105"/>
      <c r="J37" s="68">
        <f t="shared" ref="J37:J38" si="31">J24</f>
        <v>0</v>
      </c>
      <c r="K37" s="106"/>
      <c r="L37" s="105"/>
      <c r="M37" s="68">
        <f t="shared" ref="M37:M38" si="32">M24</f>
        <v>0</v>
      </c>
      <c r="N37" s="106"/>
      <c r="O37" s="105"/>
      <c r="P37" s="68">
        <f t="shared" ref="P37:P38" si="33">P24</f>
        <v>0</v>
      </c>
      <c r="Q37" s="106"/>
      <c r="R37" s="105"/>
      <c r="S37" s="68">
        <f t="shared" ref="S37:S38" si="34">S24</f>
        <v>0</v>
      </c>
      <c r="T37" s="106"/>
      <c r="U37" s="105"/>
      <c r="V37" s="68">
        <f t="shared" ref="V37:V38" si="35">V24</f>
        <v>0</v>
      </c>
      <c r="W37" s="106"/>
      <c r="X37" s="105"/>
      <c r="Y37" s="68">
        <f t="shared" ref="Y37:Y38" si="36">Y24</f>
        <v>0</v>
      </c>
      <c r="Z37" s="106"/>
      <c r="AA37" s="105"/>
      <c r="AB37" s="68">
        <f t="shared" ref="AB37:AB38" si="37">AB24</f>
        <v>0</v>
      </c>
      <c r="AC37" s="106"/>
      <c r="AD37" s="105"/>
      <c r="AE37" s="68">
        <f t="shared" ref="AE37:AE38" si="38">AE24</f>
        <v>0</v>
      </c>
      <c r="AF37" s="106"/>
      <c r="AG37" s="105"/>
      <c r="AH37" s="68">
        <f t="shared" ref="AH37:AH38" si="39">AH24</f>
        <v>0</v>
      </c>
      <c r="AI37" s="106"/>
      <c r="AJ37" s="105"/>
      <c r="AK37" s="68">
        <f t="shared" ref="AK37:AK38" si="40">AK24</f>
        <v>0</v>
      </c>
      <c r="AL37" s="106"/>
      <c r="AM37" s="105"/>
      <c r="AN37" s="68">
        <f t="shared" ref="AN37:AN38" si="41">AN24</f>
        <v>0</v>
      </c>
      <c r="AO37" s="106"/>
      <c r="AP37" s="105"/>
      <c r="AQ37" s="68">
        <f t="shared" ref="AQ37:AQ38" si="42">AQ24</f>
        <v>0</v>
      </c>
      <c r="AR37" s="106"/>
      <c r="AS37" s="105"/>
      <c r="AT37" s="68">
        <f t="shared" ref="AT37:AT38" si="43">AT24</f>
        <v>0</v>
      </c>
      <c r="AU37" s="106"/>
      <c r="AV37" s="105"/>
      <c r="AW37" s="68">
        <f t="shared" ref="AW37:AW38" si="44">AW24</f>
        <v>0</v>
      </c>
      <c r="AX37" s="106"/>
      <c r="AY37" s="105"/>
      <c r="AZ37" s="68">
        <f t="shared" ref="AZ37:AZ38" si="45">AZ24</f>
        <v>0</v>
      </c>
      <c r="BA37" s="106"/>
      <c r="BB37" s="105"/>
      <c r="BC37" s="68">
        <f t="shared" ref="BC37:BC38" si="46">BC24</f>
        <v>0</v>
      </c>
      <c r="BD37" s="106"/>
      <c r="BE37" s="105"/>
      <c r="BF37" s="68">
        <f t="shared" ref="BF37:BF38" si="47">BF24</f>
        <v>0</v>
      </c>
      <c r="BG37" s="106"/>
      <c r="BH37" s="105"/>
      <c r="BI37" s="68">
        <f t="shared" ref="BI37:BI38" si="48">BI24</f>
        <v>0</v>
      </c>
      <c r="BJ37" s="106"/>
      <c r="BK37" s="105"/>
      <c r="BL37" s="68">
        <f t="shared" ref="BL37:BL38" si="49">BL24</f>
        <v>0</v>
      </c>
      <c r="BM37" s="107"/>
      <c r="BN37" s="64"/>
      <c r="BO37" s="64"/>
      <c r="BP37" s="108"/>
    </row>
    <row r="38" spans="2:69" s="52" customFormat="1" ht="18" hidden="1" customHeight="1" x14ac:dyDescent="0.15">
      <c r="B38" s="89"/>
      <c r="C38" s="90"/>
      <c r="D38" s="91"/>
      <c r="E38" s="50"/>
      <c r="F38" s="92" t="s">
        <v>136</v>
      </c>
      <c r="G38" s="68">
        <f t="shared" si="30"/>
        <v>0</v>
      </c>
      <c r="H38" s="95"/>
      <c r="I38" s="92"/>
      <c r="J38" s="68">
        <f t="shared" si="31"/>
        <v>0</v>
      </c>
      <c r="K38" s="95"/>
      <c r="L38" s="92"/>
      <c r="M38" s="68">
        <f t="shared" si="32"/>
        <v>0</v>
      </c>
      <c r="N38" s="95"/>
      <c r="O38" s="92"/>
      <c r="P38" s="68">
        <f t="shared" si="33"/>
        <v>0</v>
      </c>
      <c r="Q38" s="95"/>
      <c r="R38" s="92"/>
      <c r="S38" s="68">
        <f t="shared" si="34"/>
        <v>0</v>
      </c>
      <c r="T38" s="95"/>
      <c r="U38" s="92"/>
      <c r="V38" s="68">
        <f t="shared" si="35"/>
        <v>0</v>
      </c>
      <c r="W38" s="95"/>
      <c r="X38" s="92"/>
      <c r="Y38" s="68">
        <f t="shared" si="36"/>
        <v>0</v>
      </c>
      <c r="Z38" s="95"/>
      <c r="AA38" s="92"/>
      <c r="AB38" s="68">
        <f t="shared" si="37"/>
        <v>0</v>
      </c>
      <c r="AC38" s="95"/>
      <c r="AD38" s="92"/>
      <c r="AE38" s="68">
        <f t="shared" si="38"/>
        <v>0</v>
      </c>
      <c r="AF38" s="95"/>
      <c r="AG38" s="92"/>
      <c r="AH38" s="68">
        <f t="shared" si="39"/>
        <v>0</v>
      </c>
      <c r="AI38" s="95"/>
      <c r="AJ38" s="92"/>
      <c r="AK38" s="68">
        <f t="shared" si="40"/>
        <v>0</v>
      </c>
      <c r="AL38" s="95"/>
      <c r="AM38" s="92"/>
      <c r="AN38" s="68">
        <f t="shared" si="41"/>
        <v>0</v>
      </c>
      <c r="AO38" s="95"/>
      <c r="AP38" s="92"/>
      <c r="AQ38" s="68">
        <f t="shared" si="42"/>
        <v>0</v>
      </c>
      <c r="AR38" s="95"/>
      <c r="AS38" s="92"/>
      <c r="AT38" s="68">
        <f t="shared" si="43"/>
        <v>0</v>
      </c>
      <c r="AU38" s="95"/>
      <c r="AV38" s="92"/>
      <c r="AW38" s="68">
        <f t="shared" si="44"/>
        <v>0</v>
      </c>
      <c r="AX38" s="95"/>
      <c r="AY38" s="92"/>
      <c r="AZ38" s="68">
        <f t="shared" si="45"/>
        <v>0</v>
      </c>
      <c r="BA38" s="95"/>
      <c r="BB38" s="92"/>
      <c r="BC38" s="68">
        <f t="shared" si="46"/>
        <v>0</v>
      </c>
      <c r="BD38" s="95"/>
      <c r="BE38" s="92"/>
      <c r="BF38" s="68">
        <f t="shared" si="47"/>
        <v>0</v>
      </c>
      <c r="BG38" s="95"/>
      <c r="BH38" s="92"/>
      <c r="BI38" s="68">
        <f t="shared" si="48"/>
        <v>0</v>
      </c>
      <c r="BJ38" s="95"/>
      <c r="BK38" s="92"/>
      <c r="BL38" s="68">
        <f t="shared" si="49"/>
        <v>0</v>
      </c>
      <c r="BM38" s="96"/>
      <c r="BN38" s="44"/>
      <c r="BO38" s="44"/>
      <c r="BP38" s="76"/>
    </row>
    <row r="39" spans="2:69" s="52" customFormat="1" ht="18" hidden="1" customHeight="1" thickBot="1" x14ac:dyDescent="0.2">
      <c r="B39" s="109"/>
      <c r="C39" s="110"/>
      <c r="D39" s="111"/>
      <c r="E39" s="122"/>
      <c r="F39" s="112" t="s">
        <v>137</v>
      </c>
      <c r="G39" s="71">
        <f>((G20+(G20*0.1)+(G20+G20*0.1)*G37)+(G20*G38))*G36</f>
        <v>0</v>
      </c>
      <c r="H39" s="113"/>
      <c r="I39" s="112"/>
      <c r="J39" s="71">
        <f>((J20+(J20*0.1)+(J20+J20*0.1)*J37)+(J20*J38))*J36</f>
        <v>0</v>
      </c>
      <c r="K39" s="113"/>
      <c r="L39" s="112"/>
      <c r="M39" s="71">
        <f>((M20+(M20*0.1)+(M20+M20*0.1)*M37)+(M20*M38))*M36</f>
        <v>0</v>
      </c>
      <c r="N39" s="113"/>
      <c r="O39" s="112"/>
      <c r="P39" s="71">
        <f>((P20+(P20*0.1)+(P20+P20*0.1)*P37)+(P20*P38))*P36</f>
        <v>0</v>
      </c>
      <c r="Q39" s="113"/>
      <c r="R39" s="112"/>
      <c r="S39" s="71">
        <f>((S20+(S20*0.1)+(S20+S20*0.1)*S37)+(S20*S38))*S36</f>
        <v>0</v>
      </c>
      <c r="T39" s="113"/>
      <c r="U39" s="112"/>
      <c r="V39" s="71">
        <f>((V20+(V20*0.1)+(V20+V20*0.1)*V37)+(V20*V38))*V36</f>
        <v>0</v>
      </c>
      <c r="W39" s="113"/>
      <c r="X39" s="112"/>
      <c r="Y39" s="71">
        <f>((Y20+(Y20*0.1)+(Y20+Y20*0.1)*Y37)+(Y20*Y38))*Y36</f>
        <v>0</v>
      </c>
      <c r="Z39" s="113"/>
      <c r="AA39" s="112"/>
      <c r="AB39" s="71">
        <f>((AB20+(AB20*0.1)+(AB20+AB20*0.1)*AB37)+(AB20*AB38))*AB36</f>
        <v>0</v>
      </c>
      <c r="AC39" s="113"/>
      <c r="AD39" s="112"/>
      <c r="AE39" s="71">
        <f>((AE20+(AE20*0.1)+(AE20+AE20*0.1)*AE37)+(AE20*AE38))*AE36</f>
        <v>0</v>
      </c>
      <c r="AF39" s="113"/>
      <c r="AG39" s="112"/>
      <c r="AH39" s="71">
        <f>((AH20+(AH20*0.1)+(AH20+AH20*0.1)*AH37)+(AH20*AH38))*AH36</f>
        <v>0</v>
      </c>
      <c r="AI39" s="113"/>
      <c r="AJ39" s="112"/>
      <c r="AK39" s="71">
        <f>((AK20+(AK20*0.1)+(AK20+AK20*0.1)*AK37)+(AK20*AK38))*AK36</f>
        <v>0</v>
      </c>
      <c r="AL39" s="113"/>
      <c r="AM39" s="112"/>
      <c r="AN39" s="71">
        <f>((AN20+(AN20*0.1)+(AN20+AN20*0.1)*AN37)+(AN20*AN38))*AN36</f>
        <v>0</v>
      </c>
      <c r="AO39" s="113"/>
      <c r="AP39" s="112"/>
      <c r="AQ39" s="71">
        <f>((AQ20+(AQ20*0.1)+(AQ20+AQ20*0.1)*AQ37)+(AQ20*AQ38))*AQ36</f>
        <v>0</v>
      </c>
      <c r="AR39" s="113"/>
      <c r="AS39" s="112"/>
      <c r="AT39" s="71">
        <f>((AT20+(AT20*0.1)+(AT20+AT20*0.1)*AT37)+(AT20*AT38))*AT36</f>
        <v>0</v>
      </c>
      <c r="AU39" s="113"/>
      <c r="AV39" s="112"/>
      <c r="AW39" s="71">
        <f>((AW20+(AW20*0.1)+(AW20+AW20*0.1)*AW37)+(AW20*AW38))*AW36*0.96</f>
        <v>0</v>
      </c>
      <c r="AX39" s="113"/>
      <c r="AY39" s="112"/>
      <c r="AZ39" s="71">
        <f>((AZ20+(AZ20*0.1)+(AZ20+AZ20*0.1)*AZ37)+(AZ20*AZ38))*AZ36*0.96</f>
        <v>0</v>
      </c>
      <c r="BA39" s="113"/>
      <c r="BB39" s="112"/>
      <c r="BC39" s="71">
        <f>((BC20+(BC20*0.1)+(BC20+BC20*0.1)*BC37)+(BC20*BC38))*BC36*0.96</f>
        <v>0</v>
      </c>
      <c r="BD39" s="113"/>
      <c r="BE39" s="112"/>
      <c r="BF39" s="71">
        <f>((BF20+(BF20*0.1)+(BF20+BF20*0.1)*BF37)+(BF20*BF38))*BF36*0.96</f>
        <v>0</v>
      </c>
      <c r="BG39" s="113"/>
      <c r="BH39" s="112"/>
      <c r="BI39" s="71">
        <f>((BI20+(BI20*0.1)+(BI20+BI20*0.1)*BI37)+(BI20*BI38))*BI36*0.96</f>
        <v>0</v>
      </c>
      <c r="BJ39" s="113"/>
      <c r="BK39" s="112"/>
      <c r="BL39" s="71">
        <f>((BL20+(BL20*0.1)+(BL20+BL20*0.1)*BL37)+(BL20*BL38))*BL36*0.96</f>
        <v>0</v>
      </c>
      <c r="BM39" s="117"/>
      <c r="BN39" s="44"/>
      <c r="BO39" s="44"/>
      <c r="BP39" s="76"/>
    </row>
    <row r="40" spans="2:69" ht="13.5" customHeight="1" x14ac:dyDescent="0.15"/>
    <row r="41" spans="2:69" s="4" customFormat="1" ht="25.5" hidden="1" customHeight="1" x14ac:dyDescent="0.15">
      <c r="B41" s="72" t="s">
        <v>1</v>
      </c>
      <c r="C41" s="250" t="s">
        <v>2</v>
      </c>
      <c r="D41" s="251"/>
      <c r="E41" s="252"/>
      <c r="F41" s="250" t="s">
        <v>3</v>
      </c>
      <c r="G41" s="251"/>
      <c r="H41" s="252"/>
      <c r="I41" s="250" t="s">
        <v>4</v>
      </c>
      <c r="J41" s="251"/>
      <c r="K41" s="252"/>
      <c r="L41" s="250" t="s">
        <v>5</v>
      </c>
      <c r="M41" s="251"/>
      <c r="N41" s="252"/>
      <c r="O41" s="250" t="s">
        <v>6</v>
      </c>
      <c r="P41" s="251"/>
      <c r="Q41" s="252"/>
      <c r="R41" s="250" t="s">
        <v>7</v>
      </c>
      <c r="S41" s="251"/>
      <c r="T41" s="252"/>
      <c r="U41" s="250" t="s">
        <v>8</v>
      </c>
      <c r="V41" s="251"/>
      <c r="W41" s="252"/>
      <c r="X41" s="250" t="s">
        <v>9</v>
      </c>
      <c r="Y41" s="251"/>
      <c r="Z41" s="252"/>
      <c r="AA41" s="250" t="s">
        <v>10</v>
      </c>
      <c r="AB41" s="251"/>
      <c r="AC41" s="252"/>
      <c r="AD41" s="250" t="s">
        <v>11</v>
      </c>
      <c r="AE41" s="251"/>
      <c r="AF41" s="252"/>
      <c r="AG41" s="250" t="s">
        <v>12</v>
      </c>
      <c r="AH41" s="251"/>
      <c r="AI41" s="252"/>
      <c r="AJ41" s="250" t="s">
        <v>13</v>
      </c>
      <c r="AK41" s="251"/>
      <c r="AL41" s="252"/>
      <c r="AM41" s="250" t="s">
        <v>14</v>
      </c>
      <c r="AN41" s="251"/>
      <c r="AO41" s="252"/>
      <c r="AP41" s="250" t="s">
        <v>15</v>
      </c>
      <c r="AQ41" s="251"/>
      <c r="AR41" s="252"/>
      <c r="AS41" s="250" t="s">
        <v>16</v>
      </c>
      <c r="AT41" s="251"/>
      <c r="AU41" s="252"/>
      <c r="AV41" s="250" t="s">
        <v>17</v>
      </c>
      <c r="AW41" s="251"/>
      <c r="AX41" s="252"/>
      <c r="AY41" s="250" t="s">
        <v>18</v>
      </c>
      <c r="AZ41" s="251"/>
      <c r="BA41" s="252"/>
      <c r="BB41" s="250" t="s">
        <v>19</v>
      </c>
      <c r="BC41" s="251"/>
      <c r="BD41" s="252"/>
      <c r="BE41" s="250" t="s">
        <v>20</v>
      </c>
      <c r="BF41" s="251"/>
      <c r="BG41" s="251"/>
      <c r="BH41" s="250" t="s">
        <v>21</v>
      </c>
      <c r="BI41" s="251"/>
      <c r="BJ41" s="252"/>
      <c r="BK41" s="250" t="s">
        <v>22</v>
      </c>
      <c r="BL41" s="251"/>
      <c r="BM41" s="277"/>
      <c r="BN41" s="272" t="s">
        <v>23</v>
      </c>
      <c r="BO41" s="272"/>
      <c r="BP41" s="273"/>
    </row>
    <row r="42" spans="2:69" s="4" customFormat="1" ht="18" customHeight="1" x14ac:dyDescent="0.15">
      <c r="B42" s="301" t="s">
        <v>113</v>
      </c>
      <c r="C42" s="279" t="s">
        <v>144</v>
      </c>
      <c r="D42" s="280"/>
      <c r="E42" s="211" t="s">
        <v>102</v>
      </c>
      <c r="F42" s="276">
        <v>100</v>
      </c>
      <c r="G42" s="286"/>
      <c r="H42" s="310"/>
      <c r="I42" s="285">
        <v>103.01826846703732</v>
      </c>
      <c r="J42" s="311"/>
      <c r="K42" s="312"/>
      <c r="L42" s="276">
        <v>105.59968228752979</v>
      </c>
      <c r="M42" s="286"/>
      <c r="N42" s="310"/>
      <c r="O42" s="274">
        <v>106.65203263773557</v>
      </c>
      <c r="P42" s="305"/>
      <c r="Q42" s="306"/>
      <c r="R42" s="274">
        <v>107.12860134305726</v>
      </c>
      <c r="S42" s="305"/>
      <c r="T42" s="306"/>
      <c r="U42" s="274">
        <v>107.50595710881652</v>
      </c>
      <c r="V42" s="305"/>
      <c r="W42" s="306"/>
      <c r="X42" s="274">
        <v>107.50595710881652</v>
      </c>
      <c r="Y42" s="305"/>
      <c r="Z42" s="306"/>
      <c r="AA42" s="274">
        <v>108.91573398801357</v>
      </c>
      <c r="AB42" s="305"/>
      <c r="AC42" s="306"/>
      <c r="AD42" s="274">
        <v>109.31287457578165</v>
      </c>
      <c r="AE42" s="305"/>
      <c r="AF42" s="306"/>
      <c r="AG42" s="274">
        <v>109.31287457578165</v>
      </c>
      <c r="AH42" s="305"/>
      <c r="AI42" s="306"/>
      <c r="AJ42" s="274">
        <v>109.31287457578165</v>
      </c>
      <c r="AK42" s="305"/>
      <c r="AL42" s="306"/>
      <c r="AM42" s="274">
        <v>109.31287457578165</v>
      </c>
      <c r="AN42" s="305"/>
      <c r="AO42" s="306"/>
      <c r="AP42" s="274">
        <v>107.00945916672684</v>
      </c>
      <c r="AQ42" s="305"/>
      <c r="AR42" s="306"/>
      <c r="AS42" s="274">
        <v>105.69889522709221</v>
      </c>
      <c r="AT42" s="305"/>
      <c r="AU42" s="306"/>
      <c r="AV42" s="274">
        <v>104.00765398223699</v>
      </c>
      <c r="AW42" s="305"/>
      <c r="AX42" s="306"/>
      <c r="AY42" s="276">
        <v>93.216838760921362</v>
      </c>
      <c r="AZ42" s="286"/>
      <c r="BA42" s="310"/>
      <c r="BB42" s="276">
        <v>92.708498808578227</v>
      </c>
      <c r="BC42" s="286"/>
      <c r="BD42" s="310"/>
      <c r="BE42" s="276">
        <v>92.708498808578227</v>
      </c>
      <c r="BF42" s="286"/>
      <c r="BG42" s="310"/>
      <c r="BH42" s="276">
        <v>92.708498808578227</v>
      </c>
      <c r="BI42" s="286"/>
      <c r="BJ42" s="310"/>
      <c r="BK42" s="276">
        <v>92.708498808578227</v>
      </c>
      <c r="BL42" s="286"/>
      <c r="BM42" s="313"/>
      <c r="BN42" s="269">
        <f>(BN44/$F44)*100</f>
        <v>92.151057838111043</v>
      </c>
      <c r="BO42" s="270"/>
      <c r="BP42" s="271"/>
    </row>
    <row r="43" spans="2:69" s="4" customFormat="1" ht="18" customHeight="1" x14ac:dyDescent="0.15">
      <c r="B43" s="302"/>
      <c r="C43" s="281"/>
      <c r="D43" s="282"/>
      <c r="E43" s="212" t="s">
        <v>103</v>
      </c>
      <c r="F43" s="78" t="s">
        <v>67</v>
      </c>
      <c r="G43" s="69"/>
      <c r="H43" s="43" t="s">
        <v>104</v>
      </c>
      <c r="I43" s="78" t="s">
        <v>67</v>
      </c>
      <c r="J43" s="42">
        <v>3.0182684670373314E-2</v>
      </c>
      <c r="K43" s="43" t="s">
        <v>105</v>
      </c>
      <c r="L43" s="78" t="s">
        <v>67</v>
      </c>
      <c r="M43" s="42">
        <v>2.5057825751734774E-2</v>
      </c>
      <c r="N43" s="43" t="s">
        <v>105</v>
      </c>
      <c r="O43" s="79" t="s">
        <v>67</v>
      </c>
      <c r="P43" s="39">
        <v>9.9654689049198265E-3</v>
      </c>
      <c r="Q43" s="40" t="s">
        <v>105</v>
      </c>
      <c r="R43" s="79" t="s">
        <v>67</v>
      </c>
      <c r="S43" s="39">
        <v>4.4684446562818208E-3</v>
      </c>
      <c r="T43" s="40" t="s">
        <v>105</v>
      </c>
      <c r="U43" s="79" t="s">
        <v>67</v>
      </c>
      <c r="V43" s="39">
        <v>3.5224558243867718E-3</v>
      </c>
      <c r="W43" s="40" t="s">
        <v>105</v>
      </c>
      <c r="X43" s="79" t="s">
        <v>67</v>
      </c>
      <c r="Y43" s="39">
        <v>0</v>
      </c>
      <c r="Z43" s="40" t="s">
        <v>105</v>
      </c>
      <c r="AA43" s="79" t="s">
        <v>67</v>
      </c>
      <c r="AB43" s="39">
        <v>1.3113476844544447E-2</v>
      </c>
      <c r="AC43" s="40" t="s">
        <v>105</v>
      </c>
      <c r="AD43" s="79" t="s">
        <v>67</v>
      </c>
      <c r="AE43" s="39">
        <v>3.6463105304122187E-3</v>
      </c>
      <c r="AF43" s="40" t="s">
        <v>105</v>
      </c>
      <c r="AG43" s="79" t="s">
        <v>67</v>
      </c>
      <c r="AH43" s="39">
        <v>0</v>
      </c>
      <c r="AI43" s="40" t="s">
        <v>105</v>
      </c>
      <c r="AJ43" s="79" t="s">
        <v>67</v>
      </c>
      <c r="AK43" s="39">
        <v>0</v>
      </c>
      <c r="AL43" s="40" t="s">
        <v>105</v>
      </c>
      <c r="AM43" s="80" t="s">
        <v>67</v>
      </c>
      <c r="AN43" s="39">
        <v>0</v>
      </c>
      <c r="AO43" s="47" t="s">
        <v>105</v>
      </c>
      <c r="AP43" s="80" t="s">
        <v>67</v>
      </c>
      <c r="AQ43" s="39">
        <v>-2.1071766870954915E-2</v>
      </c>
      <c r="AR43" s="47" t="s">
        <v>105</v>
      </c>
      <c r="AS43" s="80" t="s">
        <v>67</v>
      </c>
      <c r="AT43" s="39">
        <v>-1.2247178425532431E-2</v>
      </c>
      <c r="AU43" s="47" t="s">
        <v>105</v>
      </c>
      <c r="AV43" s="80" t="s">
        <v>67</v>
      </c>
      <c r="AW43" s="39">
        <v>-1.6000557444064315E-2</v>
      </c>
      <c r="AX43" s="47" t="s">
        <v>105</v>
      </c>
      <c r="AY43" s="80" t="s">
        <v>67</v>
      </c>
      <c r="AZ43" s="39">
        <v>-0.10375020306831009</v>
      </c>
      <c r="BA43" s="47" t="s">
        <v>105</v>
      </c>
      <c r="BB43" s="80" t="s">
        <v>67</v>
      </c>
      <c r="BC43" s="39">
        <v>-5.4533060668029995E-3</v>
      </c>
      <c r="BD43" s="47" t="s">
        <v>105</v>
      </c>
      <c r="BE43" s="81" t="s">
        <v>67</v>
      </c>
      <c r="BF43" s="42">
        <v>0</v>
      </c>
      <c r="BG43" s="48" t="s">
        <v>105</v>
      </c>
      <c r="BH43" s="81" t="s">
        <v>67</v>
      </c>
      <c r="BI43" s="42">
        <v>0</v>
      </c>
      <c r="BJ43" s="48" t="s">
        <v>105</v>
      </c>
      <c r="BK43" s="81" t="s">
        <v>67</v>
      </c>
      <c r="BL43" s="42">
        <v>0</v>
      </c>
      <c r="BM43" s="73" t="s">
        <v>105</v>
      </c>
      <c r="BN43" s="82" t="s">
        <v>67</v>
      </c>
      <c r="BO43" s="37">
        <f>(BN44-BK44)/BK44</f>
        <v>-6.0128356906972401E-3</v>
      </c>
      <c r="BP43" s="49" t="s">
        <v>105</v>
      </c>
    </row>
    <row r="44" spans="2:69" s="4" customFormat="1" ht="18" customHeight="1" x14ac:dyDescent="0.15">
      <c r="B44" s="302"/>
      <c r="C44" s="283"/>
      <c r="D44" s="284"/>
      <c r="E44" s="213" t="s">
        <v>106</v>
      </c>
      <c r="F44" s="318">
        <v>692450</v>
      </c>
      <c r="G44" s="319"/>
      <c r="H44" s="83" t="s">
        <v>98</v>
      </c>
      <c r="I44" s="318">
        <v>713350</v>
      </c>
      <c r="J44" s="319"/>
      <c r="K44" s="84" t="s">
        <v>98</v>
      </c>
      <c r="L44" s="318">
        <v>731225</v>
      </c>
      <c r="M44" s="319"/>
      <c r="N44" s="85" t="s">
        <v>98</v>
      </c>
      <c r="O44" s="320">
        <v>738512</v>
      </c>
      <c r="P44" s="321"/>
      <c r="Q44" s="86" t="s">
        <v>98</v>
      </c>
      <c r="R44" s="320">
        <v>741812</v>
      </c>
      <c r="S44" s="321"/>
      <c r="T44" s="86" t="s">
        <v>98</v>
      </c>
      <c r="U44" s="320">
        <v>744425</v>
      </c>
      <c r="V44" s="321"/>
      <c r="W44" s="86" t="s">
        <v>98</v>
      </c>
      <c r="X44" s="320">
        <v>744425</v>
      </c>
      <c r="Y44" s="321"/>
      <c r="Z44" s="86" t="s">
        <v>98</v>
      </c>
      <c r="AA44" s="320">
        <v>754187</v>
      </c>
      <c r="AB44" s="321"/>
      <c r="AC44" s="86" t="s">
        <v>98</v>
      </c>
      <c r="AD44" s="320">
        <v>756937</v>
      </c>
      <c r="AE44" s="321"/>
      <c r="AF44" s="86" t="s">
        <v>98</v>
      </c>
      <c r="AG44" s="320">
        <v>756937</v>
      </c>
      <c r="AH44" s="321"/>
      <c r="AI44" s="86" t="s">
        <v>98</v>
      </c>
      <c r="AJ44" s="320">
        <v>756937</v>
      </c>
      <c r="AK44" s="321"/>
      <c r="AL44" s="86" t="s">
        <v>98</v>
      </c>
      <c r="AM44" s="320">
        <v>756937</v>
      </c>
      <c r="AN44" s="321"/>
      <c r="AO44" s="87" t="s">
        <v>98</v>
      </c>
      <c r="AP44" s="320">
        <v>740987</v>
      </c>
      <c r="AQ44" s="321"/>
      <c r="AR44" s="87" t="s">
        <v>98</v>
      </c>
      <c r="AS44" s="320">
        <v>731912</v>
      </c>
      <c r="AT44" s="321"/>
      <c r="AU44" s="87" t="s">
        <v>98</v>
      </c>
      <c r="AV44" s="320">
        <v>720201</v>
      </c>
      <c r="AW44" s="321"/>
      <c r="AX44" s="86" t="s">
        <v>98</v>
      </c>
      <c r="AY44" s="318">
        <v>645480</v>
      </c>
      <c r="AZ44" s="319"/>
      <c r="BA44" s="85" t="s">
        <v>98</v>
      </c>
      <c r="BB44" s="318">
        <v>641960</v>
      </c>
      <c r="BC44" s="319"/>
      <c r="BD44" s="85" t="s">
        <v>98</v>
      </c>
      <c r="BE44" s="318">
        <v>641960</v>
      </c>
      <c r="BF44" s="319"/>
      <c r="BG44" s="85" t="s">
        <v>98</v>
      </c>
      <c r="BH44" s="318">
        <v>641960</v>
      </c>
      <c r="BI44" s="319"/>
      <c r="BJ44" s="85" t="s">
        <v>98</v>
      </c>
      <c r="BK44" s="318">
        <v>641960</v>
      </c>
      <c r="BL44" s="319"/>
      <c r="BM44" s="88" t="s">
        <v>98</v>
      </c>
      <c r="BN44" s="287">
        <f>BO50</f>
        <v>638100</v>
      </c>
      <c r="BO44" s="287"/>
      <c r="BP44" s="77" t="s">
        <v>98</v>
      </c>
    </row>
    <row r="45" spans="2:69" s="4" customFormat="1" ht="18" customHeight="1" x14ac:dyDescent="0.15">
      <c r="B45" s="302"/>
      <c r="C45" s="279" t="s">
        <v>142</v>
      </c>
      <c r="D45" s="280"/>
      <c r="E45" s="211" t="s">
        <v>102</v>
      </c>
      <c r="F45" s="276">
        <v>100</v>
      </c>
      <c r="G45" s="286"/>
      <c r="H45" s="310"/>
      <c r="I45" s="285">
        <v>103.01826846703732</v>
      </c>
      <c r="J45" s="311"/>
      <c r="K45" s="312"/>
      <c r="L45" s="276">
        <v>104.64973104242441</v>
      </c>
      <c r="M45" s="286"/>
      <c r="N45" s="310"/>
      <c r="O45" s="274">
        <v>105.05302523136886</v>
      </c>
      <c r="P45" s="305"/>
      <c r="Q45" s="306"/>
      <c r="R45" s="274">
        <v>105.52244875996917</v>
      </c>
      <c r="S45" s="305"/>
      <c r="T45" s="306"/>
      <c r="U45" s="274">
        <v>105.89412432675545</v>
      </c>
      <c r="V45" s="305"/>
      <c r="W45" s="306"/>
      <c r="X45" s="274">
        <v>106.21649088316767</v>
      </c>
      <c r="Y45" s="305"/>
      <c r="Z45" s="306"/>
      <c r="AA45" s="274">
        <v>107.60938111152605</v>
      </c>
      <c r="AB45" s="305"/>
      <c r="AC45" s="306"/>
      <c r="AD45" s="274">
        <v>106.03504835559106</v>
      </c>
      <c r="AE45" s="305"/>
      <c r="AF45" s="306"/>
      <c r="AG45" s="274">
        <v>104.72390842722072</v>
      </c>
      <c r="AH45" s="305"/>
      <c r="AI45" s="306"/>
      <c r="AJ45" s="274">
        <v>104.39612344512813</v>
      </c>
      <c r="AK45" s="305"/>
      <c r="AL45" s="306"/>
      <c r="AM45" s="274">
        <v>104.06833846303553</v>
      </c>
      <c r="AN45" s="305"/>
      <c r="AO45" s="306"/>
      <c r="AP45" s="274">
        <v>100.27104523096151</v>
      </c>
      <c r="AQ45" s="305"/>
      <c r="AR45" s="306"/>
      <c r="AS45" s="274">
        <v>99.043008082458655</v>
      </c>
      <c r="AT45" s="305"/>
      <c r="AU45" s="306"/>
      <c r="AV45" s="274">
        <v>97.904543258187957</v>
      </c>
      <c r="AW45" s="305"/>
      <c r="AX45" s="306"/>
      <c r="AY45" s="276">
        <v>88.663003281094305</v>
      </c>
      <c r="AZ45" s="286"/>
      <c r="BA45" s="310"/>
      <c r="BB45" s="276">
        <v>88.611978456174228</v>
      </c>
      <c r="BC45" s="286"/>
      <c r="BD45" s="310"/>
      <c r="BE45" s="276">
        <v>88.611978456174228</v>
      </c>
      <c r="BF45" s="286"/>
      <c r="BG45" s="310"/>
      <c r="BH45" s="276">
        <v>86.573816796405083</v>
      </c>
      <c r="BI45" s="286"/>
      <c r="BJ45" s="310"/>
      <c r="BK45" s="276">
        <v>85.409152990822719</v>
      </c>
      <c r="BL45" s="286"/>
      <c r="BM45" s="313"/>
      <c r="BN45" s="269">
        <f>(BN47/$F47)*100</f>
        <v>0</v>
      </c>
      <c r="BO45" s="270"/>
      <c r="BP45" s="271"/>
    </row>
    <row r="46" spans="2:69" s="4" customFormat="1" ht="18" customHeight="1" x14ac:dyDescent="0.15">
      <c r="B46" s="302"/>
      <c r="C46" s="281"/>
      <c r="D46" s="282"/>
      <c r="E46" s="212" t="s">
        <v>103</v>
      </c>
      <c r="F46" s="78" t="s">
        <v>67</v>
      </c>
      <c r="G46" s="69"/>
      <c r="H46" s="43" t="s">
        <v>104</v>
      </c>
      <c r="I46" s="78" t="s">
        <v>67</v>
      </c>
      <c r="J46" s="42">
        <v>3.0182684670373303E-2</v>
      </c>
      <c r="K46" s="43" t="s">
        <v>105</v>
      </c>
      <c r="L46" s="78" t="s">
        <v>67</v>
      </c>
      <c r="M46" s="42">
        <v>1.5836633634636405E-2</v>
      </c>
      <c r="N46" s="43" t="s">
        <v>105</v>
      </c>
      <c r="O46" s="79" t="s">
        <v>67</v>
      </c>
      <c r="P46" s="39">
        <v>3.8537527514613738E-3</v>
      </c>
      <c r="Q46" s="40" t="s">
        <v>105</v>
      </c>
      <c r="R46" s="79" t="s">
        <v>67</v>
      </c>
      <c r="S46" s="39">
        <v>4.4684436984698574E-3</v>
      </c>
      <c r="T46" s="40" t="s">
        <v>105</v>
      </c>
      <c r="U46" s="79" t="s">
        <v>67</v>
      </c>
      <c r="V46" s="39">
        <v>3.5222416760980857E-3</v>
      </c>
      <c r="W46" s="40" t="s">
        <v>105</v>
      </c>
      <c r="X46" s="79" t="s">
        <v>67</v>
      </c>
      <c r="Y46" s="39">
        <v>3.0442345924453218E-3</v>
      </c>
      <c r="Z46" s="40" t="s">
        <v>105</v>
      </c>
      <c r="AA46" s="79" t="s">
        <v>67</v>
      </c>
      <c r="AB46" s="39">
        <v>1.3113690885255266E-2</v>
      </c>
      <c r="AC46" s="40" t="s">
        <v>105</v>
      </c>
      <c r="AD46" s="79" t="s">
        <v>67</v>
      </c>
      <c r="AE46" s="39">
        <v>-1.4630069791994885E-2</v>
      </c>
      <c r="AF46" s="40" t="s">
        <v>105</v>
      </c>
      <c r="AG46" s="79" t="s">
        <v>67</v>
      </c>
      <c r="AH46" s="39">
        <v>-1.2365156131898911E-2</v>
      </c>
      <c r="AI46" s="40" t="s">
        <v>105</v>
      </c>
      <c r="AJ46" s="79" t="s">
        <v>67</v>
      </c>
      <c r="AK46" s="39">
        <v>-3.1299918711532419E-3</v>
      </c>
      <c r="AL46" s="40" t="s">
        <v>105</v>
      </c>
      <c r="AM46" s="80" t="s">
        <v>67</v>
      </c>
      <c r="AN46" s="39">
        <v>-3.1398194806042459E-3</v>
      </c>
      <c r="AO46" s="47" t="s">
        <v>105</v>
      </c>
      <c r="AP46" s="80" t="s">
        <v>67</v>
      </c>
      <c r="AQ46" s="39">
        <v>-3.6488458335700337E-2</v>
      </c>
      <c r="AR46" s="47" t="s">
        <v>105</v>
      </c>
      <c r="AS46" s="80" t="s">
        <v>67</v>
      </c>
      <c r="AT46" s="39">
        <v>-1.2247176098286655E-2</v>
      </c>
      <c r="AU46" s="47" t="s">
        <v>105</v>
      </c>
      <c r="AV46" s="80" t="s">
        <v>67</v>
      </c>
      <c r="AW46" s="39">
        <v>-1.1494651124922104E-2</v>
      </c>
      <c r="AX46" s="47" t="s">
        <v>105</v>
      </c>
      <c r="AY46" s="80" t="s">
        <v>67</v>
      </c>
      <c r="AZ46" s="39">
        <v>-9.4393372049368651E-2</v>
      </c>
      <c r="BA46" s="47" t="s">
        <v>105</v>
      </c>
      <c r="BB46" s="80" t="s">
        <v>67</v>
      </c>
      <c r="BC46" s="39">
        <v>-5.7549172746063429E-4</v>
      </c>
      <c r="BD46" s="47" t="s">
        <v>105</v>
      </c>
      <c r="BE46" s="81" t="s">
        <v>67</v>
      </c>
      <c r="BF46" s="42">
        <v>0</v>
      </c>
      <c r="BG46" s="48" t="s">
        <v>105</v>
      </c>
      <c r="BH46" s="81" t="s">
        <v>67</v>
      </c>
      <c r="BI46" s="42">
        <v>-2.3000972275742319E-2</v>
      </c>
      <c r="BJ46" s="48" t="s">
        <v>105</v>
      </c>
      <c r="BK46" s="81" t="s">
        <v>67</v>
      </c>
      <c r="BL46" s="42">
        <v>-1.3452841155441956E-2</v>
      </c>
      <c r="BM46" s="73" t="s">
        <v>105</v>
      </c>
      <c r="BN46" s="82" t="s">
        <v>67</v>
      </c>
      <c r="BO46" s="37">
        <f>(BN47-BK47)/BK47</f>
        <v>-1</v>
      </c>
      <c r="BP46" s="49" t="s">
        <v>105</v>
      </c>
    </row>
    <row r="47" spans="2:69" s="4" customFormat="1" ht="18" customHeight="1" thickBot="1" x14ac:dyDescent="0.2">
      <c r="B47" s="302"/>
      <c r="C47" s="283"/>
      <c r="D47" s="284"/>
      <c r="E47" s="213" t="s">
        <v>106</v>
      </c>
      <c r="F47" s="318">
        <v>1234.39914</v>
      </c>
      <c r="G47" s="319"/>
      <c r="H47" s="83" t="s">
        <v>139</v>
      </c>
      <c r="I47" s="318">
        <v>1271.65662</v>
      </c>
      <c r="J47" s="319"/>
      <c r="K47" s="84" t="s">
        <v>138</v>
      </c>
      <c r="L47" s="318">
        <v>1291.79538</v>
      </c>
      <c r="M47" s="319"/>
      <c r="N47" s="85" t="s">
        <v>138</v>
      </c>
      <c r="O47" s="320">
        <v>1296.7736400000001</v>
      </c>
      <c r="P47" s="321"/>
      <c r="Q47" s="86" t="s">
        <v>138</v>
      </c>
      <c r="R47" s="320">
        <v>1302.5681999999999</v>
      </c>
      <c r="S47" s="321"/>
      <c r="T47" s="86" t="s">
        <v>138</v>
      </c>
      <c r="U47" s="320">
        <v>1307.15616</v>
      </c>
      <c r="V47" s="321"/>
      <c r="W47" s="86" t="s">
        <v>138</v>
      </c>
      <c r="X47" s="320">
        <v>1311.13545</v>
      </c>
      <c r="Y47" s="321"/>
      <c r="Z47" s="86" t="s">
        <v>138</v>
      </c>
      <c r="AA47" s="320">
        <v>1328.3292750000001</v>
      </c>
      <c r="AB47" s="321"/>
      <c r="AC47" s="86" t="s">
        <v>138</v>
      </c>
      <c r="AD47" s="320">
        <v>1308.8957250000001</v>
      </c>
      <c r="AE47" s="321"/>
      <c r="AF47" s="86" t="s">
        <v>138</v>
      </c>
      <c r="AG47" s="320">
        <v>1292.7110250000001</v>
      </c>
      <c r="AH47" s="321"/>
      <c r="AI47" s="86" t="s">
        <v>138</v>
      </c>
      <c r="AJ47" s="320">
        <v>1288.6648499999999</v>
      </c>
      <c r="AK47" s="321"/>
      <c r="AL47" s="86" t="s">
        <v>138</v>
      </c>
      <c r="AM47" s="320">
        <v>1284.6186749999999</v>
      </c>
      <c r="AN47" s="321"/>
      <c r="AO47" s="87" t="s">
        <v>138</v>
      </c>
      <c r="AP47" s="320">
        <v>1237.7449199999999</v>
      </c>
      <c r="AQ47" s="321"/>
      <c r="AR47" s="87" t="s">
        <v>138</v>
      </c>
      <c r="AS47" s="320">
        <v>1222.5860400000001</v>
      </c>
      <c r="AT47" s="321"/>
      <c r="AU47" s="87" t="s">
        <v>138</v>
      </c>
      <c r="AV47" s="320">
        <v>1208.5328400000001</v>
      </c>
      <c r="AW47" s="321"/>
      <c r="AX47" s="86" t="s">
        <v>138</v>
      </c>
      <c r="AY47" s="318">
        <v>1094.45535</v>
      </c>
      <c r="AZ47" s="319"/>
      <c r="BA47" s="85" t="s">
        <v>138</v>
      </c>
      <c r="BB47" s="318">
        <v>1093.8254999999999</v>
      </c>
      <c r="BC47" s="319"/>
      <c r="BD47" s="85" t="s">
        <v>138</v>
      </c>
      <c r="BE47" s="318">
        <v>1093.8254999999999</v>
      </c>
      <c r="BF47" s="319"/>
      <c r="BG47" s="85" t="s">
        <v>138</v>
      </c>
      <c r="BH47" s="318">
        <v>1068.6664499999999</v>
      </c>
      <c r="BI47" s="319"/>
      <c r="BJ47" s="85" t="s">
        <v>138</v>
      </c>
      <c r="BK47" s="318">
        <v>1054.2898499999999</v>
      </c>
      <c r="BL47" s="319"/>
      <c r="BM47" s="88" t="s">
        <v>138</v>
      </c>
      <c r="BN47" s="287">
        <f>BO55</f>
        <v>0</v>
      </c>
      <c r="BO47" s="287"/>
      <c r="BP47" s="77" t="s">
        <v>98</v>
      </c>
    </row>
    <row r="48" spans="2:69" s="52" customFormat="1" ht="18" hidden="1" customHeight="1" x14ac:dyDescent="0.15">
      <c r="B48" s="302"/>
      <c r="C48" s="228"/>
      <c r="D48" s="229"/>
      <c r="E48" s="216"/>
      <c r="F48" s="92"/>
      <c r="G48" s="66"/>
      <c r="H48" s="93"/>
      <c r="I48" s="94"/>
      <c r="J48" s="66"/>
      <c r="K48" s="93"/>
      <c r="L48" s="94"/>
      <c r="M48" s="66"/>
      <c r="N48" s="93"/>
      <c r="O48" s="94"/>
      <c r="P48" s="66"/>
      <c r="Q48" s="93"/>
      <c r="R48" s="94"/>
      <c r="S48" s="66"/>
      <c r="T48" s="93"/>
      <c r="U48" s="94"/>
      <c r="V48" s="66"/>
      <c r="W48" s="93"/>
      <c r="X48" s="94"/>
      <c r="Y48" s="66"/>
      <c r="Z48" s="93"/>
      <c r="AA48" s="94"/>
      <c r="AB48" s="66"/>
      <c r="AC48" s="93"/>
      <c r="AD48" s="94"/>
      <c r="AE48" s="66"/>
      <c r="AF48" s="93"/>
      <c r="AG48" s="94"/>
      <c r="AH48" s="66"/>
      <c r="AI48" s="93"/>
      <c r="AJ48" s="94"/>
      <c r="AK48" s="66"/>
      <c r="AL48" s="93"/>
      <c r="AM48" s="94"/>
      <c r="AN48" s="145"/>
      <c r="AO48" s="95"/>
      <c r="AP48" s="94"/>
      <c r="AQ48" s="66"/>
      <c r="AR48" s="95"/>
      <c r="AS48" s="94"/>
      <c r="AT48" s="66"/>
      <c r="AU48" s="95"/>
      <c r="AV48" s="94"/>
      <c r="AW48" s="66"/>
      <c r="AX48" s="93"/>
      <c r="AY48" s="94"/>
      <c r="AZ48" s="66"/>
      <c r="BA48" s="93"/>
      <c r="BB48" s="94"/>
      <c r="BC48" s="66"/>
      <c r="BD48" s="93"/>
      <c r="BE48" s="94"/>
      <c r="BF48" s="66"/>
      <c r="BG48" s="93"/>
      <c r="BH48" s="94"/>
      <c r="BI48" s="66"/>
      <c r="BJ48" s="93"/>
      <c r="BK48" s="94"/>
      <c r="BL48" s="66"/>
      <c r="BM48" s="96"/>
      <c r="BN48" s="44"/>
      <c r="BO48" s="44">
        <v>510500</v>
      </c>
      <c r="BP48" s="76"/>
      <c r="BQ48" s="52" t="s">
        <v>107</v>
      </c>
    </row>
    <row r="49" spans="2:69" s="52" customFormat="1" ht="18" hidden="1" customHeight="1" x14ac:dyDescent="0.15">
      <c r="B49" s="302"/>
      <c r="C49" s="228"/>
      <c r="D49" s="229"/>
      <c r="E49" s="216" t="s">
        <v>108</v>
      </c>
      <c r="F49" s="92"/>
      <c r="G49" s="66"/>
      <c r="H49" s="93"/>
      <c r="I49" s="94"/>
      <c r="J49" s="66"/>
      <c r="K49" s="93"/>
      <c r="L49" s="94"/>
      <c r="M49" s="66"/>
      <c r="N49" s="93"/>
      <c r="O49" s="94"/>
      <c r="P49" s="66"/>
      <c r="Q49" s="93"/>
      <c r="R49" s="94"/>
      <c r="S49" s="66"/>
      <c r="T49" s="93"/>
      <c r="U49" s="94"/>
      <c r="V49" s="66"/>
      <c r="W49" s="93"/>
      <c r="X49" s="94"/>
      <c r="Y49" s="66"/>
      <c r="Z49" s="93"/>
      <c r="AA49" s="94"/>
      <c r="AB49" s="66"/>
      <c r="AC49" s="93"/>
      <c r="AD49" s="94"/>
      <c r="AE49" s="66"/>
      <c r="AF49" s="93"/>
      <c r="AG49" s="94"/>
      <c r="AH49" s="66"/>
      <c r="AI49" s="93"/>
      <c r="AJ49" s="94"/>
      <c r="AK49" s="66"/>
      <c r="AL49" s="93"/>
      <c r="AM49" s="94"/>
      <c r="AN49" s="145"/>
      <c r="AO49" s="95"/>
      <c r="AP49" s="94"/>
      <c r="AQ49" s="66"/>
      <c r="AR49" s="95"/>
      <c r="AS49" s="94"/>
      <c r="AT49" s="66"/>
      <c r="AU49" s="95"/>
      <c r="AV49" s="94"/>
      <c r="AW49" s="66"/>
      <c r="AX49" s="93"/>
      <c r="AY49" s="94"/>
      <c r="AZ49" s="66"/>
      <c r="BA49" s="93"/>
      <c r="BB49" s="94"/>
      <c r="BC49" s="66"/>
      <c r="BD49" s="93"/>
      <c r="BE49" s="94"/>
      <c r="BF49" s="66"/>
      <c r="BG49" s="93"/>
      <c r="BH49" s="94"/>
      <c r="BI49" s="66"/>
      <c r="BJ49" s="93"/>
      <c r="BK49" s="94"/>
      <c r="BL49" s="66"/>
      <c r="BM49" s="96"/>
      <c r="BN49" s="44"/>
      <c r="BO49" s="44">
        <v>127600</v>
      </c>
      <c r="BP49" s="76"/>
      <c r="BQ49" s="52" t="s">
        <v>109</v>
      </c>
    </row>
    <row r="50" spans="2:69" s="52" customFormat="1" ht="18" hidden="1" customHeight="1" x14ac:dyDescent="0.15">
      <c r="B50" s="302"/>
      <c r="C50" s="228"/>
      <c r="D50" s="229"/>
      <c r="E50" s="216"/>
      <c r="F50" s="97"/>
      <c r="G50" s="51"/>
      <c r="H50" s="98"/>
      <c r="I50" s="97"/>
      <c r="J50" s="51"/>
      <c r="K50" s="98"/>
      <c r="L50" s="97"/>
      <c r="M50" s="51"/>
      <c r="N50" s="98"/>
      <c r="O50" s="97"/>
      <c r="P50" s="51"/>
      <c r="Q50" s="98"/>
      <c r="R50" s="97"/>
      <c r="S50" s="51"/>
      <c r="T50" s="98"/>
      <c r="U50" s="97"/>
      <c r="V50" s="51"/>
      <c r="W50" s="98"/>
      <c r="X50" s="97"/>
      <c r="Y50" s="51"/>
      <c r="Z50" s="98"/>
      <c r="AA50" s="97"/>
      <c r="AB50" s="51"/>
      <c r="AC50" s="98"/>
      <c r="AD50" s="97"/>
      <c r="AE50" s="51"/>
      <c r="AF50" s="98"/>
      <c r="AG50" s="97"/>
      <c r="AH50" s="51"/>
      <c r="AI50" s="98"/>
      <c r="AJ50" s="97"/>
      <c r="AK50" s="51"/>
      <c r="AL50" s="98"/>
      <c r="AM50" s="97"/>
      <c r="AN50" s="51"/>
      <c r="AO50" s="98"/>
      <c r="AP50" s="97"/>
      <c r="AQ50" s="51"/>
      <c r="AR50" s="98"/>
      <c r="AS50" s="97"/>
      <c r="AT50" s="51"/>
      <c r="AU50" s="98"/>
      <c r="AV50" s="97"/>
      <c r="AW50" s="51"/>
      <c r="AX50" s="98"/>
      <c r="AY50" s="97"/>
      <c r="AZ50" s="51"/>
      <c r="BA50" s="98"/>
      <c r="BB50" s="97"/>
      <c r="BC50" s="51"/>
      <c r="BD50" s="98"/>
      <c r="BE50" s="97"/>
      <c r="BF50" s="51"/>
      <c r="BG50" s="98"/>
      <c r="BH50" s="97"/>
      <c r="BI50" s="51"/>
      <c r="BJ50" s="98"/>
      <c r="BK50" s="97"/>
      <c r="BL50" s="51"/>
      <c r="BM50" s="99"/>
      <c r="BN50" s="44"/>
      <c r="BO50" s="44">
        <f>SUM(BO48:BO49)</f>
        <v>638100</v>
      </c>
      <c r="BP50" s="76"/>
      <c r="BQ50" s="52" t="s">
        <v>110</v>
      </c>
    </row>
    <row r="51" spans="2:69" s="52" customFormat="1" ht="18" hidden="1" customHeight="1" x14ac:dyDescent="0.15">
      <c r="B51" s="302"/>
      <c r="C51" s="228"/>
      <c r="D51" s="229"/>
      <c r="E51" s="216"/>
      <c r="F51" s="100"/>
      <c r="G51" s="67"/>
      <c r="H51" s="101"/>
      <c r="I51" s="100"/>
      <c r="J51" s="144"/>
      <c r="K51" s="101"/>
      <c r="L51" s="100"/>
      <c r="M51" s="67"/>
      <c r="N51" s="101"/>
      <c r="O51" s="100"/>
      <c r="P51" s="67"/>
      <c r="Q51" s="101"/>
      <c r="R51" s="100"/>
      <c r="S51" s="67"/>
      <c r="T51" s="101"/>
      <c r="U51" s="100"/>
      <c r="V51" s="67"/>
      <c r="W51" s="101"/>
      <c r="X51" s="100"/>
      <c r="Y51" s="67"/>
      <c r="Z51" s="101"/>
      <c r="AA51" s="100"/>
      <c r="AB51" s="67"/>
      <c r="AC51" s="101"/>
      <c r="AD51" s="100"/>
      <c r="AE51" s="67"/>
      <c r="AF51" s="101"/>
      <c r="AG51" s="100"/>
      <c r="AH51" s="67"/>
      <c r="AI51" s="101"/>
      <c r="AJ51" s="100"/>
      <c r="AK51" s="67"/>
      <c r="AL51" s="101"/>
      <c r="AM51" s="100"/>
      <c r="AN51" s="67"/>
      <c r="AO51" s="101"/>
      <c r="AP51" s="100"/>
      <c r="AQ51" s="67"/>
      <c r="AR51" s="101"/>
      <c r="AS51" s="100"/>
      <c r="AT51" s="67"/>
      <c r="AU51" s="101"/>
      <c r="AV51" s="100"/>
      <c r="AW51" s="67"/>
      <c r="AX51" s="101"/>
      <c r="AY51" s="100"/>
      <c r="AZ51" s="67"/>
      <c r="BA51" s="101"/>
      <c r="BB51" s="100"/>
      <c r="BC51" s="67"/>
      <c r="BD51" s="101"/>
      <c r="BE51" s="100"/>
      <c r="BF51" s="67"/>
      <c r="BG51" s="101"/>
      <c r="BH51" s="100"/>
      <c r="BI51" s="67"/>
      <c r="BJ51" s="101"/>
      <c r="BK51" s="100"/>
      <c r="BL51" s="67"/>
      <c r="BM51" s="102"/>
      <c r="BN51" s="44"/>
      <c r="BO51" s="44"/>
      <c r="BP51" s="76"/>
    </row>
    <row r="52" spans="2:69" s="65" customFormat="1" ht="18" hidden="1" customHeight="1" x14ac:dyDescent="0.15">
      <c r="B52" s="302"/>
      <c r="C52" s="217"/>
      <c r="D52" s="218"/>
      <c r="E52" s="219"/>
      <c r="F52" s="105"/>
      <c r="G52" s="68"/>
      <c r="H52" s="106"/>
      <c r="I52" s="105"/>
      <c r="J52" s="68"/>
      <c r="K52" s="106"/>
      <c r="L52" s="105"/>
      <c r="M52" s="68"/>
      <c r="N52" s="106"/>
      <c r="O52" s="105"/>
      <c r="P52" s="68"/>
      <c r="Q52" s="106"/>
      <c r="R52" s="105"/>
      <c r="S52" s="68"/>
      <c r="T52" s="106"/>
      <c r="U52" s="105"/>
      <c r="V52" s="68"/>
      <c r="W52" s="106"/>
      <c r="X52" s="105"/>
      <c r="Y52" s="68"/>
      <c r="Z52" s="106"/>
      <c r="AA52" s="105"/>
      <c r="AB52" s="68"/>
      <c r="AC52" s="106"/>
      <c r="AD52" s="105"/>
      <c r="AE52" s="68"/>
      <c r="AF52" s="106"/>
      <c r="AG52" s="105"/>
      <c r="AH52" s="68"/>
      <c r="AI52" s="106"/>
      <c r="AJ52" s="105"/>
      <c r="AK52" s="68"/>
      <c r="AL52" s="106"/>
      <c r="AM52" s="105"/>
      <c r="AN52" s="68"/>
      <c r="AO52" s="106"/>
      <c r="AP52" s="105"/>
      <c r="AQ52" s="68"/>
      <c r="AR52" s="106"/>
      <c r="AS52" s="105"/>
      <c r="AT52" s="68"/>
      <c r="AU52" s="106"/>
      <c r="AV52" s="105"/>
      <c r="AW52" s="68"/>
      <c r="AX52" s="106"/>
      <c r="AY52" s="105"/>
      <c r="AZ52" s="68"/>
      <c r="BA52" s="106"/>
      <c r="BB52" s="105"/>
      <c r="BC52" s="68"/>
      <c r="BD52" s="106"/>
      <c r="BE52" s="105"/>
      <c r="BF52" s="68"/>
      <c r="BG52" s="106"/>
      <c r="BH52" s="105"/>
      <c r="BI52" s="68"/>
      <c r="BJ52" s="106"/>
      <c r="BK52" s="105"/>
      <c r="BL52" s="68"/>
      <c r="BM52" s="107"/>
      <c r="BN52" s="64"/>
      <c r="BO52" s="64"/>
      <c r="BP52" s="108"/>
    </row>
    <row r="53" spans="2:69" s="52" customFormat="1" ht="18" hidden="1" customHeight="1" x14ac:dyDescent="0.15">
      <c r="B53" s="302"/>
      <c r="C53" s="228"/>
      <c r="D53" s="229"/>
      <c r="E53" s="216"/>
      <c r="F53" s="92"/>
      <c r="G53" s="68"/>
      <c r="H53" s="95"/>
      <c r="I53" s="92"/>
      <c r="J53" s="68"/>
      <c r="K53" s="95"/>
      <c r="L53" s="92"/>
      <c r="M53" s="68"/>
      <c r="N53" s="95"/>
      <c r="O53" s="92"/>
      <c r="P53" s="68"/>
      <c r="Q53" s="95"/>
      <c r="R53" s="92"/>
      <c r="S53" s="68"/>
      <c r="T53" s="95"/>
      <c r="U53" s="92"/>
      <c r="V53" s="68"/>
      <c r="W53" s="95"/>
      <c r="X53" s="92"/>
      <c r="Y53" s="68"/>
      <c r="Z53" s="95"/>
      <c r="AA53" s="92"/>
      <c r="AB53" s="68"/>
      <c r="AC53" s="95"/>
      <c r="AD53" s="92"/>
      <c r="AE53" s="68"/>
      <c r="AF53" s="95"/>
      <c r="AG53" s="92"/>
      <c r="AH53" s="68"/>
      <c r="AI53" s="95"/>
      <c r="AJ53" s="92"/>
      <c r="AK53" s="68"/>
      <c r="AL53" s="95"/>
      <c r="AM53" s="92"/>
      <c r="AN53" s="68"/>
      <c r="AO53" s="95"/>
      <c r="AP53" s="92"/>
      <c r="AQ53" s="68"/>
      <c r="AR53" s="95"/>
      <c r="AS53" s="92"/>
      <c r="AT53" s="68"/>
      <c r="AU53" s="95"/>
      <c r="AV53" s="92"/>
      <c r="AW53" s="68"/>
      <c r="AX53" s="95"/>
      <c r="AY53" s="92"/>
      <c r="AZ53" s="68"/>
      <c r="BA53" s="95"/>
      <c r="BB53" s="92"/>
      <c r="BC53" s="68"/>
      <c r="BD53" s="95"/>
      <c r="BE53" s="92"/>
      <c r="BF53" s="68"/>
      <c r="BG53" s="95"/>
      <c r="BH53" s="92"/>
      <c r="BI53" s="68"/>
      <c r="BJ53" s="95"/>
      <c r="BK53" s="92"/>
      <c r="BL53" s="68"/>
      <c r="BM53" s="96"/>
      <c r="BN53" s="44"/>
      <c r="BO53" s="44"/>
      <c r="BP53" s="76"/>
    </row>
    <row r="54" spans="2:69" s="52" customFormat="1" ht="18" hidden="1" customHeight="1" thickBot="1" x14ac:dyDescent="0.2">
      <c r="B54" s="302"/>
      <c r="C54" s="220"/>
      <c r="D54" s="221"/>
      <c r="E54" s="222"/>
      <c r="F54" s="112"/>
      <c r="G54" s="71"/>
      <c r="H54" s="113"/>
      <c r="I54" s="114"/>
      <c r="J54" s="71"/>
      <c r="K54" s="113"/>
      <c r="L54" s="115"/>
      <c r="M54" s="71"/>
      <c r="N54" s="113"/>
      <c r="O54" s="114"/>
      <c r="P54" s="71"/>
      <c r="Q54" s="113"/>
      <c r="R54" s="114"/>
      <c r="S54" s="71"/>
      <c r="T54" s="113"/>
      <c r="U54" s="114"/>
      <c r="V54" s="71"/>
      <c r="W54" s="113"/>
      <c r="X54" s="114"/>
      <c r="Y54" s="71"/>
      <c r="Z54" s="113"/>
      <c r="AA54" s="114"/>
      <c r="AB54" s="71"/>
      <c r="AC54" s="113"/>
      <c r="AD54" s="114"/>
      <c r="AE54" s="71"/>
      <c r="AF54" s="113"/>
      <c r="AG54" s="114"/>
      <c r="AH54" s="71"/>
      <c r="AI54" s="113"/>
      <c r="AJ54" s="114"/>
      <c r="AK54" s="71"/>
      <c r="AL54" s="113"/>
      <c r="AM54" s="114"/>
      <c r="AN54" s="71"/>
      <c r="AO54" s="113"/>
      <c r="AP54" s="114"/>
      <c r="AQ54" s="71"/>
      <c r="AR54" s="113"/>
      <c r="AS54" s="114"/>
      <c r="AT54" s="71"/>
      <c r="AU54" s="113"/>
      <c r="AV54" s="114"/>
      <c r="AW54" s="71"/>
      <c r="AX54" s="116"/>
      <c r="AY54" s="114"/>
      <c r="AZ54" s="71"/>
      <c r="BA54" s="116"/>
      <c r="BB54" s="114"/>
      <c r="BC54" s="71"/>
      <c r="BD54" s="116"/>
      <c r="BE54" s="114"/>
      <c r="BF54" s="71"/>
      <c r="BG54" s="116"/>
      <c r="BH54" s="114"/>
      <c r="BI54" s="71"/>
      <c r="BJ54" s="116"/>
      <c r="BK54" s="114"/>
      <c r="BL54" s="71"/>
      <c r="BM54" s="117"/>
      <c r="BN54" s="44"/>
      <c r="BO54" s="44"/>
      <c r="BP54" s="76"/>
    </row>
    <row r="55" spans="2:69" s="52" customFormat="1" ht="18" customHeight="1" x14ac:dyDescent="0.15">
      <c r="B55" s="302"/>
      <c r="C55" s="289" t="s">
        <v>141</v>
      </c>
      <c r="D55" s="290"/>
      <c r="E55" s="223" t="s">
        <v>102</v>
      </c>
      <c r="F55" s="275">
        <v>100</v>
      </c>
      <c r="G55" s="295"/>
      <c r="H55" s="304"/>
      <c r="I55" s="275">
        <v>103.01826846703732</v>
      </c>
      <c r="J55" s="295"/>
      <c r="K55" s="304"/>
      <c r="L55" s="275">
        <v>105.59968228752979</v>
      </c>
      <c r="M55" s="295"/>
      <c r="N55" s="304"/>
      <c r="O55" s="275">
        <v>106.65203263773557</v>
      </c>
      <c r="P55" s="295"/>
      <c r="Q55" s="304"/>
      <c r="R55" s="275">
        <v>107.12860134305726</v>
      </c>
      <c r="S55" s="295"/>
      <c r="T55" s="304"/>
      <c r="U55" s="275">
        <v>107.50595710881652</v>
      </c>
      <c r="V55" s="295"/>
      <c r="W55" s="304"/>
      <c r="X55" s="275">
        <v>106.43093364141816</v>
      </c>
      <c r="Y55" s="295"/>
      <c r="Z55" s="304"/>
      <c r="AA55" s="275">
        <v>107.82655787421473</v>
      </c>
      <c r="AB55" s="295"/>
      <c r="AC55" s="304"/>
      <c r="AD55" s="275">
        <v>108.21979926348473</v>
      </c>
      <c r="AE55" s="295"/>
      <c r="AF55" s="304"/>
      <c r="AG55" s="275">
        <v>108.21979926348473</v>
      </c>
      <c r="AH55" s="295"/>
      <c r="AI55" s="304"/>
      <c r="AJ55" s="275">
        <v>108.21979926348473</v>
      </c>
      <c r="AK55" s="295"/>
      <c r="AL55" s="304"/>
      <c r="AM55" s="275">
        <v>108.21979926348473</v>
      </c>
      <c r="AN55" s="295"/>
      <c r="AO55" s="304"/>
      <c r="AP55" s="275">
        <v>105.93934580114089</v>
      </c>
      <c r="AQ55" s="295"/>
      <c r="AR55" s="304"/>
      <c r="AS55" s="275">
        <v>104.64206801935158</v>
      </c>
      <c r="AT55" s="295"/>
      <c r="AU55" s="304"/>
      <c r="AV55" s="275">
        <v>103.03530940862156</v>
      </c>
      <c r="AW55" s="295"/>
      <c r="AX55" s="304"/>
      <c r="AY55" s="288">
        <v>92.440031771247021</v>
      </c>
      <c r="AZ55" s="314"/>
      <c r="BA55" s="316"/>
      <c r="BB55" s="288">
        <v>91.957108816521043</v>
      </c>
      <c r="BC55" s="314"/>
      <c r="BD55" s="316"/>
      <c r="BE55" s="288">
        <v>91.957108816521043</v>
      </c>
      <c r="BF55" s="314"/>
      <c r="BG55" s="316"/>
      <c r="BH55" s="288">
        <v>83.835944833561996</v>
      </c>
      <c r="BI55" s="314"/>
      <c r="BJ55" s="316"/>
      <c r="BK55" s="288">
        <v>83.835944833561996</v>
      </c>
      <c r="BL55" s="314"/>
      <c r="BM55" s="315"/>
      <c r="BN55" s="296" t="e">
        <f>(BN57/$F57)*100</f>
        <v>#REF!</v>
      </c>
      <c r="BO55" s="297"/>
      <c r="BP55" s="298"/>
      <c r="BQ55" s="52" t="s">
        <v>63</v>
      </c>
    </row>
    <row r="56" spans="2:69" s="52" customFormat="1" ht="18" customHeight="1" x14ac:dyDescent="0.15">
      <c r="B56" s="302"/>
      <c r="C56" s="291"/>
      <c r="D56" s="292"/>
      <c r="E56" s="224" t="s">
        <v>103</v>
      </c>
      <c r="F56" s="79" t="s">
        <v>67</v>
      </c>
      <c r="G56" s="38"/>
      <c r="H56" s="40" t="s">
        <v>104</v>
      </c>
      <c r="I56" s="79" t="s">
        <v>67</v>
      </c>
      <c r="J56" s="39">
        <v>3.0182684670373314E-2</v>
      </c>
      <c r="K56" s="40" t="s">
        <v>105</v>
      </c>
      <c r="L56" s="79" t="s">
        <v>67</v>
      </c>
      <c r="M56" s="39">
        <v>2.5057825751734774E-2</v>
      </c>
      <c r="N56" s="40" t="s">
        <v>105</v>
      </c>
      <c r="O56" s="79" t="s">
        <v>67</v>
      </c>
      <c r="P56" s="39">
        <v>9.9654689049198265E-3</v>
      </c>
      <c r="Q56" s="40" t="s">
        <v>105</v>
      </c>
      <c r="R56" s="79" t="s">
        <v>67</v>
      </c>
      <c r="S56" s="39">
        <v>4.4684446562818208E-3</v>
      </c>
      <c r="T56" s="40" t="s">
        <v>105</v>
      </c>
      <c r="U56" s="79" t="s">
        <v>67</v>
      </c>
      <c r="V56" s="39">
        <v>3.5224558243867718E-3</v>
      </c>
      <c r="W56" s="40" t="s">
        <v>105</v>
      </c>
      <c r="X56" s="79" t="s">
        <v>67</v>
      </c>
      <c r="Y56" s="39">
        <v>-9.999664170332807E-3</v>
      </c>
      <c r="Z56" s="40" t="s">
        <v>105</v>
      </c>
      <c r="AA56" s="79" t="s">
        <v>67</v>
      </c>
      <c r="AB56" s="39">
        <v>1.3112956779075716E-2</v>
      </c>
      <c r="AC56" s="40" t="s">
        <v>105</v>
      </c>
      <c r="AD56" s="79" t="s">
        <v>67</v>
      </c>
      <c r="AE56" s="39">
        <v>3.646980827568657E-3</v>
      </c>
      <c r="AF56" s="40" t="s">
        <v>105</v>
      </c>
      <c r="AG56" s="79" t="s">
        <v>67</v>
      </c>
      <c r="AH56" s="39">
        <v>0</v>
      </c>
      <c r="AI56" s="40" t="s">
        <v>105</v>
      </c>
      <c r="AJ56" s="79" t="s">
        <v>67</v>
      </c>
      <c r="AK56" s="39">
        <v>0</v>
      </c>
      <c r="AL56" s="40" t="s">
        <v>105</v>
      </c>
      <c r="AM56" s="79" t="s">
        <v>67</v>
      </c>
      <c r="AN56" s="39">
        <v>0</v>
      </c>
      <c r="AO56" s="40" t="s">
        <v>105</v>
      </c>
      <c r="AP56" s="79" t="s">
        <v>67</v>
      </c>
      <c r="AQ56" s="39">
        <v>-2.107242369570091E-2</v>
      </c>
      <c r="AR56" s="40" t="s">
        <v>105</v>
      </c>
      <c r="AS56" s="79" t="s">
        <v>67</v>
      </c>
      <c r="AT56" s="39">
        <v>-1.2245476616633291E-2</v>
      </c>
      <c r="AU56" s="40" t="s">
        <v>105</v>
      </c>
      <c r="AV56" s="79" t="s">
        <v>67</v>
      </c>
      <c r="AW56" s="39">
        <v>-1.5354805587680825E-2</v>
      </c>
      <c r="AX56" s="40" t="s">
        <v>105</v>
      </c>
      <c r="AY56" s="79" t="s">
        <v>67</v>
      </c>
      <c r="AZ56" s="39">
        <v>-0.10283152152584278</v>
      </c>
      <c r="BA56" s="40" t="s">
        <v>105</v>
      </c>
      <c r="BB56" s="79" t="s">
        <v>67</v>
      </c>
      <c r="BC56" s="39">
        <v>-5.2241755597944696E-3</v>
      </c>
      <c r="BD56" s="39" t="s">
        <v>105</v>
      </c>
      <c r="BE56" s="78" t="s">
        <v>67</v>
      </c>
      <c r="BF56" s="42">
        <v>0</v>
      </c>
      <c r="BG56" s="42" t="s">
        <v>105</v>
      </c>
      <c r="BH56" s="78" t="s">
        <v>67</v>
      </c>
      <c r="BI56" s="42">
        <v>-8.8314694616627692E-2</v>
      </c>
      <c r="BJ56" s="42" t="s">
        <v>105</v>
      </c>
      <c r="BK56" s="78" t="s">
        <v>67</v>
      </c>
      <c r="BL56" s="42">
        <v>0</v>
      </c>
      <c r="BM56" s="70" t="s">
        <v>105</v>
      </c>
      <c r="BN56" s="118" t="s">
        <v>67</v>
      </c>
      <c r="BO56" s="37" t="e">
        <f>(BN57-BK57)/BK57</f>
        <v>#REF!</v>
      </c>
      <c r="BP56" s="41" t="s">
        <v>105</v>
      </c>
    </row>
    <row r="57" spans="2:69" s="52" customFormat="1" ht="24.75" customHeight="1" thickBot="1" x14ac:dyDescent="0.2">
      <c r="B57" s="302"/>
      <c r="C57" s="293"/>
      <c r="D57" s="294"/>
      <c r="E57" s="225" t="s">
        <v>106</v>
      </c>
      <c r="F57" s="318">
        <v>692450</v>
      </c>
      <c r="G57" s="319"/>
      <c r="H57" s="85" t="s">
        <v>98</v>
      </c>
      <c r="I57" s="318">
        <v>713350</v>
      </c>
      <c r="J57" s="319"/>
      <c r="K57" s="85" t="s">
        <v>98</v>
      </c>
      <c r="L57" s="318">
        <v>731225</v>
      </c>
      <c r="M57" s="319"/>
      <c r="N57" s="85" t="s">
        <v>98</v>
      </c>
      <c r="O57" s="318">
        <v>738512</v>
      </c>
      <c r="P57" s="319"/>
      <c r="Q57" s="85" t="s">
        <v>98</v>
      </c>
      <c r="R57" s="318">
        <v>741812</v>
      </c>
      <c r="S57" s="319"/>
      <c r="T57" s="85" t="s">
        <v>98</v>
      </c>
      <c r="U57" s="318">
        <v>744425</v>
      </c>
      <c r="V57" s="319"/>
      <c r="W57" s="85" t="s">
        <v>98</v>
      </c>
      <c r="X57" s="318">
        <v>736981</v>
      </c>
      <c r="Y57" s="319"/>
      <c r="Z57" s="85" t="s">
        <v>98</v>
      </c>
      <c r="AA57" s="318">
        <v>746645</v>
      </c>
      <c r="AB57" s="319"/>
      <c r="AC57" s="85" t="s">
        <v>98</v>
      </c>
      <c r="AD57" s="318">
        <v>749368</v>
      </c>
      <c r="AE57" s="319"/>
      <c r="AF57" s="85" t="s">
        <v>98</v>
      </c>
      <c r="AG57" s="318">
        <v>749368</v>
      </c>
      <c r="AH57" s="319"/>
      <c r="AI57" s="85" t="s">
        <v>98</v>
      </c>
      <c r="AJ57" s="318">
        <v>749368</v>
      </c>
      <c r="AK57" s="319"/>
      <c r="AL57" s="85" t="s">
        <v>98</v>
      </c>
      <c r="AM57" s="318">
        <v>749368</v>
      </c>
      <c r="AN57" s="319"/>
      <c r="AO57" s="85" t="s">
        <v>98</v>
      </c>
      <c r="AP57" s="318">
        <v>733577</v>
      </c>
      <c r="AQ57" s="319"/>
      <c r="AR57" s="85" t="s">
        <v>98</v>
      </c>
      <c r="AS57" s="318">
        <v>724594</v>
      </c>
      <c r="AT57" s="319"/>
      <c r="AU57" s="85" t="s">
        <v>98</v>
      </c>
      <c r="AV57" s="318">
        <v>713468</v>
      </c>
      <c r="AW57" s="319"/>
      <c r="AX57" s="85" t="s">
        <v>98</v>
      </c>
      <c r="AY57" s="318">
        <v>640101</v>
      </c>
      <c r="AZ57" s="319"/>
      <c r="BA57" s="85" t="s">
        <v>98</v>
      </c>
      <c r="BB57" s="318">
        <v>636757</v>
      </c>
      <c r="BC57" s="319"/>
      <c r="BD57" s="85" t="s">
        <v>98</v>
      </c>
      <c r="BE57" s="318">
        <v>636757</v>
      </c>
      <c r="BF57" s="319"/>
      <c r="BG57" s="85" t="s">
        <v>98</v>
      </c>
      <c r="BH57" s="318">
        <v>580522</v>
      </c>
      <c r="BI57" s="319"/>
      <c r="BJ57" s="85" t="s">
        <v>98</v>
      </c>
      <c r="BK57" s="318">
        <v>580522</v>
      </c>
      <c r="BL57" s="319"/>
      <c r="BM57" s="88" t="s">
        <v>98</v>
      </c>
      <c r="BN57" s="287" t="e">
        <f>SUM(#REF!)</f>
        <v>#REF!</v>
      </c>
      <c r="BO57" s="287"/>
      <c r="BP57" s="77" t="s">
        <v>98</v>
      </c>
    </row>
    <row r="58" spans="2:69" s="52" customFormat="1" ht="18" customHeight="1" x14ac:dyDescent="0.15">
      <c r="B58" s="302"/>
      <c r="C58" s="279" t="s">
        <v>142</v>
      </c>
      <c r="D58" s="280"/>
      <c r="E58" s="226" t="s">
        <v>102</v>
      </c>
      <c r="F58" s="307">
        <v>100</v>
      </c>
      <c r="G58" s="308"/>
      <c r="H58" s="309"/>
      <c r="I58" s="307">
        <v>103.01826846703732</v>
      </c>
      <c r="J58" s="308"/>
      <c r="K58" s="309"/>
      <c r="L58" s="307">
        <v>104.64973104242441</v>
      </c>
      <c r="M58" s="308"/>
      <c r="N58" s="309"/>
      <c r="O58" s="307">
        <v>105.05302523136886</v>
      </c>
      <c r="P58" s="308"/>
      <c r="Q58" s="309"/>
      <c r="R58" s="307">
        <v>105.52244875996917</v>
      </c>
      <c r="S58" s="308"/>
      <c r="T58" s="309"/>
      <c r="U58" s="307">
        <v>105.89412432675545</v>
      </c>
      <c r="V58" s="308"/>
      <c r="W58" s="309"/>
      <c r="X58" s="307">
        <v>105.49283516189098</v>
      </c>
      <c r="Y58" s="308"/>
      <c r="Z58" s="309"/>
      <c r="AA58" s="307">
        <v>106.87619848795423</v>
      </c>
      <c r="AB58" s="308"/>
      <c r="AC58" s="309"/>
      <c r="AD58" s="307">
        <v>105.2992409732236</v>
      </c>
      <c r="AE58" s="308"/>
      <c r="AF58" s="309"/>
      <c r="AG58" s="307">
        <v>103.98810104485328</v>
      </c>
      <c r="AH58" s="308"/>
      <c r="AI58" s="309"/>
      <c r="AJ58" s="307">
        <v>103.6603160627607</v>
      </c>
      <c r="AK58" s="308"/>
      <c r="AL58" s="309"/>
      <c r="AM58" s="307">
        <v>103.33253108066813</v>
      </c>
      <c r="AN58" s="308"/>
      <c r="AO58" s="309"/>
      <c r="AP58" s="307">
        <v>99.550694761501518</v>
      </c>
      <c r="AQ58" s="308"/>
      <c r="AR58" s="309"/>
      <c r="AS58" s="307">
        <v>98.331601235561479</v>
      </c>
      <c r="AT58" s="308"/>
      <c r="AU58" s="309"/>
      <c r="AV58" s="307">
        <v>95.576520054931365</v>
      </c>
      <c r="AW58" s="308"/>
      <c r="AX58" s="309"/>
      <c r="AY58" s="307">
        <v>86.585266820584465</v>
      </c>
      <c r="AZ58" s="308"/>
      <c r="BA58" s="309"/>
      <c r="BB58" s="307">
        <v>86.533881577396443</v>
      </c>
      <c r="BC58" s="308"/>
      <c r="BD58" s="309"/>
      <c r="BE58" s="307">
        <v>86.533881577396443</v>
      </c>
      <c r="BF58" s="308"/>
      <c r="BG58" s="309"/>
      <c r="BH58" s="307">
        <v>79.151220325704372</v>
      </c>
      <c r="BI58" s="308"/>
      <c r="BJ58" s="309"/>
      <c r="BK58" s="307">
        <v>78.056436348456941</v>
      </c>
      <c r="BL58" s="308"/>
      <c r="BM58" s="317"/>
      <c r="BN58" s="296" t="e">
        <f>(BN60/$F60)*100</f>
        <v>#REF!</v>
      </c>
      <c r="BO58" s="297"/>
      <c r="BP58" s="298"/>
      <c r="BQ58" s="52" t="s">
        <v>63</v>
      </c>
    </row>
    <row r="59" spans="2:69" s="4" customFormat="1" ht="18" customHeight="1" x14ac:dyDescent="0.15">
      <c r="B59" s="302"/>
      <c r="C59" s="281"/>
      <c r="D59" s="282"/>
      <c r="E59" s="212" t="s">
        <v>103</v>
      </c>
      <c r="F59" s="78" t="s">
        <v>67</v>
      </c>
      <c r="G59" s="69"/>
      <c r="H59" s="43" t="s">
        <v>104</v>
      </c>
      <c r="I59" s="78" t="s">
        <v>67</v>
      </c>
      <c r="J59" s="69">
        <v>3.0182684670373303E-2</v>
      </c>
      <c r="K59" s="43" t="s">
        <v>105</v>
      </c>
      <c r="L59" s="78" t="s">
        <v>67</v>
      </c>
      <c r="M59" s="69">
        <v>1.5836633634636405E-2</v>
      </c>
      <c r="N59" s="43" t="s">
        <v>105</v>
      </c>
      <c r="O59" s="78" t="s">
        <v>67</v>
      </c>
      <c r="P59" s="69">
        <v>3.8537527514613738E-3</v>
      </c>
      <c r="Q59" s="43" t="s">
        <v>105</v>
      </c>
      <c r="R59" s="78" t="s">
        <v>67</v>
      </c>
      <c r="S59" s="69">
        <v>4.4684436984698574E-3</v>
      </c>
      <c r="T59" s="43" t="s">
        <v>105</v>
      </c>
      <c r="U59" s="78" t="s">
        <v>67</v>
      </c>
      <c r="V59" s="69">
        <v>3.5222416760980857E-3</v>
      </c>
      <c r="W59" s="43" t="s">
        <v>105</v>
      </c>
      <c r="X59" s="78" t="s">
        <v>67</v>
      </c>
      <c r="Y59" s="69">
        <v>-3.7895319255505412E-3</v>
      </c>
      <c r="Z59" s="43" t="s">
        <v>105</v>
      </c>
      <c r="AA59" s="78" t="s">
        <v>67</v>
      </c>
      <c r="AB59" s="69">
        <v>1.311333915654374E-2</v>
      </c>
      <c r="AC59" s="43" t="s">
        <v>105</v>
      </c>
      <c r="AD59" s="78" t="s">
        <v>67</v>
      </c>
      <c r="AE59" s="69">
        <v>-1.4754992571225718E-2</v>
      </c>
      <c r="AF59" s="43" t="s">
        <v>105</v>
      </c>
      <c r="AG59" s="78" t="s">
        <v>67</v>
      </c>
      <c r="AH59" s="69">
        <v>-1.2451561058296156E-2</v>
      </c>
      <c r="AI59" s="43" t="s">
        <v>105</v>
      </c>
      <c r="AJ59" s="78" t="s">
        <v>67</v>
      </c>
      <c r="AK59" s="69">
        <v>-3.1521393197784728E-3</v>
      </c>
      <c r="AL59" s="43" t="s">
        <v>105</v>
      </c>
      <c r="AM59" s="78" t="s">
        <v>67</v>
      </c>
      <c r="AN59" s="69">
        <v>-3.1621067207061467E-3</v>
      </c>
      <c r="AO59" s="43" t="s">
        <v>105</v>
      </c>
      <c r="AP59" s="78" t="s">
        <v>67</v>
      </c>
      <c r="AQ59" s="69">
        <v>-3.6598700134561263E-2</v>
      </c>
      <c r="AR59" s="43" t="s">
        <v>105</v>
      </c>
      <c r="AS59" s="78" t="s">
        <v>67</v>
      </c>
      <c r="AT59" s="69">
        <v>-1.2245956985641293E-2</v>
      </c>
      <c r="AU59" s="43" t="s">
        <v>105</v>
      </c>
      <c r="AV59" s="78" t="s">
        <v>67</v>
      </c>
      <c r="AW59" s="69">
        <v>-2.8018268247560499E-2</v>
      </c>
      <c r="AX59" s="43" t="s">
        <v>105</v>
      </c>
      <c r="AY59" s="78" t="s">
        <v>67</v>
      </c>
      <c r="AZ59" s="69">
        <v>-9.4073871168141351E-2</v>
      </c>
      <c r="BA59" s="43" t="s">
        <v>105</v>
      </c>
      <c r="BB59" s="78" t="s">
        <v>67</v>
      </c>
      <c r="BC59" s="69">
        <v>-5.9346405081244045E-4</v>
      </c>
      <c r="BD59" s="43" t="s">
        <v>105</v>
      </c>
      <c r="BE59" s="78" t="s">
        <v>67</v>
      </c>
      <c r="BF59" s="69">
        <v>0</v>
      </c>
      <c r="BG59" s="43" t="s">
        <v>105</v>
      </c>
      <c r="BH59" s="78" t="s">
        <v>67</v>
      </c>
      <c r="BI59" s="69">
        <v>-8.5315267466523778E-2</v>
      </c>
      <c r="BJ59" s="43" t="s">
        <v>105</v>
      </c>
      <c r="BK59" s="78" t="s">
        <v>67</v>
      </c>
      <c r="BL59" s="69">
        <v>-1.3831548935599833E-2</v>
      </c>
      <c r="BM59" s="70" t="s">
        <v>105</v>
      </c>
      <c r="BN59" s="82" t="s">
        <v>67</v>
      </c>
      <c r="BO59" s="37" t="e">
        <f>(BN60-BK60)/BK60</f>
        <v>#REF!</v>
      </c>
      <c r="BP59" s="49" t="s">
        <v>105</v>
      </c>
    </row>
    <row r="60" spans="2:69" s="4" customFormat="1" ht="18" customHeight="1" thickBot="1" x14ac:dyDescent="0.2">
      <c r="B60" s="303"/>
      <c r="C60" s="299"/>
      <c r="D60" s="300"/>
      <c r="E60" s="227" t="s">
        <v>106</v>
      </c>
      <c r="F60" s="322">
        <v>1234.39914</v>
      </c>
      <c r="G60" s="323"/>
      <c r="H60" s="132" t="s">
        <v>139</v>
      </c>
      <c r="I60" s="322">
        <v>1271.65662</v>
      </c>
      <c r="J60" s="323"/>
      <c r="K60" s="132" t="s">
        <v>138</v>
      </c>
      <c r="L60" s="322">
        <v>1291.79538</v>
      </c>
      <c r="M60" s="323"/>
      <c r="N60" s="132" t="s">
        <v>138</v>
      </c>
      <c r="O60" s="322">
        <v>1296.7736400000001</v>
      </c>
      <c r="P60" s="323"/>
      <c r="Q60" s="132" t="s">
        <v>138</v>
      </c>
      <c r="R60" s="322">
        <v>1302.5681999999999</v>
      </c>
      <c r="S60" s="323"/>
      <c r="T60" s="132" t="s">
        <v>138</v>
      </c>
      <c r="U60" s="322">
        <v>1307.15616</v>
      </c>
      <c r="V60" s="323"/>
      <c r="W60" s="132" t="s">
        <v>138</v>
      </c>
      <c r="X60" s="322">
        <v>1302.2026499999999</v>
      </c>
      <c r="Y60" s="323"/>
      <c r="Z60" s="132" t="s">
        <v>138</v>
      </c>
      <c r="AA60" s="322">
        <v>1319.278875</v>
      </c>
      <c r="AB60" s="323"/>
      <c r="AC60" s="132" t="s">
        <v>138</v>
      </c>
      <c r="AD60" s="322">
        <v>1299.812925</v>
      </c>
      <c r="AE60" s="323"/>
      <c r="AF60" s="132" t="s">
        <v>138</v>
      </c>
      <c r="AG60" s="322">
        <v>1283.6282249999999</v>
      </c>
      <c r="AH60" s="323"/>
      <c r="AI60" s="132" t="s">
        <v>138</v>
      </c>
      <c r="AJ60" s="322">
        <v>1279.58205</v>
      </c>
      <c r="AK60" s="323"/>
      <c r="AL60" s="132" t="s">
        <v>138</v>
      </c>
      <c r="AM60" s="322">
        <v>1275.535875</v>
      </c>
      <c r="AN60" s="323"/>
      <c r="AO60" s="132" t="s">
        <v>138</v>
      </c>
      <c r="AP60" s="322">
        <v>1228.8529199999998</v>
      </c>
      <c r="AQ60" s="323"/>
      <c r="AR60" s="132" t="s">
        <v>138</v>
      </c>
      <c r="AS60" s="322">
        <v>1213.8044400000001</v>
      </c>
      <c r="AT60" s="323"/>
      <c r="AU60" s="132" t="s">
        <v>138</v>
      </c>
      <c r="AV60" s="322">
        <v>1179.7957416000002</v>
      </c>
      <c r="AW60" s="323"/>
      <c r="AX60" s="132" t="s">
        <v>138</v>
      </c>
      <c r="AY60" s="322">
        <v>1068.807789</v>
      </c>
      <c r="AZ60" s="323"/>
      <c r="BA60" s="132" t="s">
        <v>138</v>
      </c>
      <c r="BB60" s="322">
        <v>1068.1734900000001</v>
      </c>
      <c r="BC60" s="323"/>
      <c r="BD60" s="132" t="s">
        <v>138</v>
      </c>
      <c r="BE60" s="322">
        <v>1068.1734900000001</v>
      </c>
      <c r="BF60" s="323"/>
      <c r="BG60" s="132" t="s">
        <v>138</v>
      </c>
      <c r="BH60" s="322">
        <v>977.04198299999996</v>
      </c>
      <c r="BI60" s="323"/>
      <c r="BJ60" s="132" t="s">
        <v>138</v>
      </c>
      <c r="BK60" s="322">
        <v>963.52797899999996</v>
      </c>
      <c r="BL60" s="323"/>
      <c r="BM60" s="133" t="s">
        <v>138</v>
      </c>
      <c r="BN60" s="287" t="e">
        <f>#REF!</f>
        <v>#REF!</v>
      </c>
      <c r="BO60" s="287"/>
      <c r="BP60" s="77" t="s">
        <v>98</v>
      </c>
    </row>
    <row r="61" spans="2:69" s="52" customFormat="1" ht="20.25" hidden="1" customHeight="1" x14ac:dyDescent="0.15">
      <c r="B61" s="89"/>
      <c r="C61" s="90"/>
      <c r="D61" s="91"/>
      <c r="E61" s="50"/>
      <c r="F61" s="75"/>
      <c r="G61" s="44"/>
      <c r="H61" s="74"/>
      <c r="I61" s="126"/>
      <c r="J61" s="44"/>
      <c r="K61" s="74"/>
      <c r="L61" s="75"/>
      <c r="M61" s="44"/>
      <c r="N61" s="74"/>
      <c r="O61" s="75"/>
      <c r="P61" s="44"/>
      <c r="Q61" s="74"/>
      <c r="R61" s="75"/>
      <c r="S61" s="44"/>
      <c r="T61" s="74"/>
      <c r="U61" s="75"/>
      <c r="V61" s="44"/>
      <c r="W61" s="74"/>
      <c r="X61" s="75"/>
      <c r="Y61" s="44"/>
      <c r="Z61" s="74"/>
      <c r="AA61" s="75"/>
      <c r="AB61" s="44"/>
      <c r="AC61" s="74"/>
      <c r="AD61" s="75"/>
      <c r="AE61" s="44"/>
      <c r="AF61" s="74"/>
      <c r="AG61" s="75"/>
      <c r="AH61" s="44"/>
      <c r="AI61" s="74"/>
      <c r="AJ61" s="75"/>
      <c r="AK61" s="44"/>
      <c r="AL61" s="74"/>
      <c r="AM61" s="75"/>
      <c r="AN61" s="44"/>
      <c r="AO61" s="74"/>
      <c r="AP61" s="75"/>
      <c r="AQ61" s="44"/>
      <c r="AR61" s="74"/>
      <c r="AS61" s="75"/>
      <c r="AT61" s="44"/>
      <c r="AU61" s="74"/>
      <c r="AV61" s="75"/>
      <c r="AW61" s="44"/>
      <c r="AX61" s="74"/>
      <c r="AY61" s="75"/>
      <c r="AZ61" s="44"/>
      <c r="BA61" s="74"/>
      <c r="BB61" s="75"/>
      <c r="BC61" s="44"/>
      <c r="BD61" s="74"/>
      <c r="BE61" s="75"/>
      <c r="BF61" s="44"/>
      <c r="BG61" s="74"/>
      <c r="BH61" s="123"/>
      <c r="BI61" s="44"/>
      <c r="BJ61" s="74"/>
      <c r="BK61" s="75"/>
      <c r="BL61" s="44"/>
      <c r="BM61" s="124"/>
      <c r="BN61" s="44"/>
      <c r="BO61" s="45">
        <f>ROUNDUP(BO48*0.885,0)</f>
        <v>451793</v>
      </c>
      <c r="BP61" s="119"/>
      <c r="BQ61" s="52" t="s">
        <v>111</v>
      </c>
    </row>
    <row r="62" spans="2:69" s="52" customFormat="1" ht="20.25" hidden="1" customHeight="1" x14ac:dyDescent="0.15">
      <c r="B62" s="89"/>
      <c r="C62" s="90"/>
      <c r="D62" s="91"/>
      <c r="E62" s="50" t="s">
        <v>108</v>
      </c>
      <c r="F62" s="75"/>
      <c r="G62" s="44"/>
      <c r="H62" s="74"/>
      <c r="I62" s="126"/>
      <c r="J62" s="44"/>
      <c r="K62" s="74"/>
      <c r="L62" s="75"/>
      <c r="M62" s="44"/>
      <c r="N62" s="74"/>
      <c r="O62" s="75"/>
      <c r="P62" s="44"/>
      <c r="Q62" s="74"/>
      <c r="R62" s="75"/>
      <c r="S62" s="44"/>
      <c r="T62" s="74"/>
      <c r="U62" s="75"/>
      <c r="V62" s="44"/>
      <c r="W62" s="74"/>
      <c r="X62" s="125"/>
      <c r="Y62" s="44"/>
      <c r="Z62" s="74"/>
      <c r="AA62" s="75"/>
      <c r="AB62" s="44"/>
      <c r="AC62" s="74"/>
      <c r="AD62" s="75"/>
      <c r="AE62" s="44"/>
      <c r="AF62" s="74"/>
      <c r="AG62" s="75"/>
      <c r="AH62" s="44"/>
      <c r="AI62" s="74"/>
      <c r="AJ62" s="75"/>
      <c r="AK62" s="44"/>
      <c r="AL62" s="74"/>
      <c r="AM62" s="75"/>
      <c r="AN62" s="44"/>
      <c r="AO62" s="74"/>
      <c r="AP62" s="75"/>
      <c r="AQ62" s="44"/>
      <c r="AR62" s="74"/>
      <c r="AS62" s="75"/>
      <c r="AT62" s="44"/>
      <c r="AU62" s="74"/>
      <c r="AV62" s="75"/>
      <c r="AW62" s="44"/>
      <c r="AX62" s="74"/>
      <c r="AY62" s="75"/>
      <c r="AZ62" s="44"/>
      <c r="BA62" s="74"/>
      <c r="BB62" s="75"/>
      <c r="BC62" s="44"/>
      <c r="BD62" s="74"/>
      <c r="BE62" s="75"/>
      <c r="BF62" s="44"/>
      <c r="BG62" s="74"/>
      <c r="BH62" s="75"/>
      <c r="BI62" s="44"/>
      <c r="BJ62" s="74"/>
      <c r="BK62" s="75"/>
      <c r="BL62" s="44"/>
      <c r="BM62" s="124"/>
      <c r="BN62" s="44"/>
      <c r="BO62" s="45">
        <f>ROUNDUP(BO49*0.95,0)</f>
        <v>121220</v>
      </c>
      <c r="BP62" s="119"/>
      <c r="BQ62" s="52" t="s">
        <v>112</v>
      </c>
    </row>
    <row r="63" spans="2:69" s="52" customFormat="1" ht="18" hidden="1" customHeight="1" x14ac:dyDescent="0.15">
      <c r="B63" s="89"/>
      <c r="C63" s="90"/>
      <c r="D63" s="91"/>
      <c r="E63" s="50"/>
      <c r="F63" s="97"/>
      <c r="G63" s="51"/>
      <c r="H63" s="98"/>
      <c r="I63" s="97"/>
      <c r="J63" s="51"/>
      <c r="K63" s="98"/>
      <c r="L63" s="97"/>
      <c r="M63" s="51"/>
      <c r="N63" s="98"/>
      <c r="O63" s="97"/>
      <c r="P63" s="51"/>
      <c r="Q63" s="98"/>
      <c r="R63" s="97"/>
      <c r="S63" s="51"/>
      <c r="T63" s="98"/>
      <c r="U63" s="97"/>
      <c r="V63" s="51"/>
      <c r="W63" s="98"/>
      <c r="X63" s="97"/>
      <c r="Y63" s="51"/>
      <c r="Z63" s="98"/>
      <c r="AA63" s="97"/>
      <c r="AB63" s="51"/>
      <c r="AC63" s="98"/>
      <c r="AD63" s="97"/>
      <c r="AE63" s="51"/>
      <c r="AF63" s="98"/>
      <c r="AG63" s="97"/>
      <c r="AH63" s="51"/>
      <c r="AI63" s="98"/>
      <c r="AJ63" s="97"/>
      <c r="AK63" s="51"/>
      <c r="AL63" s="98"/>
      <c r="AM63" s="97"/>
      <c r="AN63" s="51"/>
      <c r="AO63" s="98"/>
      <c r="AP63" s="97"/>
      <c r="AQ63" s="51"/>
      <c r="AR63" s="98"/>
      <c r="AS63" s="97"/>
      <c r="AT63" s="51"/>
      <c r="AU63" s="98"/>
      <c r="AV63" s="97"/>
      <c r="AW63" s="51"/>
      <c r="AX63" s="98"/>
      <c r="AY63" s="97"/>
      <c r="AZ63" s="51"/>
      <c r="BA63" s="98"/>
      <c r="BB63" s="97"/>
      <c r="BC63" s="51"/>
      <c r="BD63" s="98"/>
      <c r="BE63" s="97"/>
      <c r="BF63" s="51"/>
      <c r="BG63" s="98"/>
      <c r="BH63" s="97"/>
      <c r="BI63" s="51"/>
      <c r="BJ63" s="98"/>
      <c r="BK63" s="97"/>
      <c r="BL63" s="51"/>
      <c r="BM63" s="99"/>
      <c r="BN63" s="44"/>
      <c r="BO63" s="44">
        <f>SUM(BO61:BO62)</f>
        <v>573013</v>
      </c>
      <c r="BP63" s="76"/>
      <c r="BQ63" s="52" t="s">
        <v>110</v>
      </c>
    </row>
    <row r="64" spans="2:69" s="52" customFormat="1" ht="18" hidden="1" customHeight="1" x14ac:dyDescent="0.15">
      <c r="B64" s="89"/>
      <c r="C64" s="90"/>
      <c r="D64" s="91"/>
      <c r="E64" s="50"/>
      <c r="F64" s="100"/>
      <c r="G64" s="67"/>
      <c r="H64" s="101"/>
      <c r="I64" s="100"/>
      <c r="J64" s="144"/>
      <c r="K64" s="101"/>
      <c r="L64" s="100"/>
      <c r="M64" s="67"/>
      <c r="N64" s="101"/>
      <c r="O64" s="100"/>
      <c r="P64" s="67"/>
      <c r="Q64" s="101"/>
      <c r="R64" s="100"/>
      <c r="S64" s="67"/>
      <c r="T64" s="101"/>
      <c r="U64" s="100"/>
      <c r="V64" s="67"/>
      <c r="W64" s="101"/>
      <c r="X64" s="100"/>
      <c r="Y64" s="67"/>
      <c r="Z64" s="101"/>
      <c r="AA64" s="100"/>
      <c r="AB64" s="67"/>
      <c r="AC64" s="101"/>
      <c r="AD64" s="100"/>
      <c r="AE64" s="67"/>
      <c r="AF64" s="101"/>
      <c r="AG64" s="100"/>
      <c r="AH64" s="67"/>
      <c r="AI64" s="101"/>
      <c r="AJ64" s="100"/>
      <c r="AK64" s="67"/>
      <c r="AL64" s="101"/>
      <c r="AM64" s="100"/>
      <c r="AN64" s="67"/>
      <c r="AO64" s="101"/>
      <c r="AP64" s="100"/>
      <c r="AQ64" s="67"/>
      <c r="AR64" s="101"/>
      <c r="AS64" s="100"/>
      <c r="AT64" s="67"/>
      <c r="AU64" s="101"/>
      <c r="AV64" s="100"/>
      <c r="AW64" s="67"/>
      <c r="AX64" s="101"/>
      <c r="AY64" s="100"/>
      <c r="AZ64" s="67"/>
      <c r="BA64" s="101"/>
      <c r="BB64" s="100"/>
      <c r="BC64" s="67"/>
      <c r="BD64" s="101"/>
      <c r="BE64" s="100"/>
      <c r="BF64" s="67"/>
      <c r="BG64" s="101"/>
      <c r="BH64" s="100"/>
      <c r="BI64" s="67"/>
      <c r="BJ64" s="101"/>
      <c r="BK64" s="100"/>
      <c r="BL64" s="67"/>
      <c r="BM64" s="102"/>
      <c r="BN64" s="44"/>
      <c r="BO64" s="44"/>
      <c r="BP64" s="76"/>
    </row>
    <row r="65" spans="2:69" s="65" customFormat="1" ht="18" hidden="1" customHeight="1" x14ac:dyDescent="0.15">
      <c r="B65" s="89"/>
      <c r="C65" s="103"/>
      <c r="D65" s="104"/>
      <c r="E65" s="63"/>
      <c r="F65" s="105"/>
      <c r="G65" s="68"/>
      <c r="H65" s="106"/>
      <c r="I65" s="105"/>
      <c r="J65" s="68"/>
      <c r="K65" s="106"/>
      <c r="L65" s="105"/>
      <c r="M65" s="68"/>
      <c r="N65" s="106"/>
      <c r="O65" s="105"/>
      <c r="P65" s="68"/>
      <c r="Q65" s="106"/>
      <c r="R65" s="105"/>
      <c r="S65" s="68"/>
      <c r="T65" s="106"/>
      <c r="U65" s="105"/>
      <c r="V65" s="68"/>
      <c r="W65" s="106"/>
      <c r="X65" s="105"/>
      <c r="Y65" s="68"/>
      <c r="Z65" s="106"/>
      <c r="AA65" s="105"/>
      <c r="AB65" s="68"/>
      <c r="AC65" s="106"/>
      <c r="AD65" s="105"/>
      <c r="AE65" s="68"/>
      <c r="AF65" s="106"/>
      <c r="AG65" s="105"/>
      <c r="AH65" s="68"/>
      <c r="AI65" s="106"/>
      <c r="AJ65" s="105"/>
      <c r="AK65" s="68"/>
      <c r="AL65" s="106"/>
      <c r="AM65" s="105"/>
      <c r="AN65" s="68"/>
      <c r="AO65" s="106"/>
      <c r="AP65" s="105"/>
      <c r="AQ65" s="68"/>
      <c r="AR65" s="106"/>
      <c r="AS65" s="105"/>
      <c r="AT65" s="68"/>
      <c r="AU65" s="106"/>
      <c r="AV65" s="105"/>
      <c r="AW65" s="68"/>
      <c r="AX65" s="106"/>
      <c r="AY65" s="105"/>
      <c r="AZ65" s="68"/>
      <c r="BA65" s="106"/>
      <c r="BB65" s="105"/>
      <c r="BC65" s="68"/>
      <c r="BD65" s="106"/>
      <c r="BE65" s="105"/>
      <c r="BF65" s="68"/>
      <c r="BG65" s="106"/>
      <c r="BH65" s="105"/>
      <c r="BI65" s="68"/>
      <c r="BJ65" s="106"/>
      <c r="BK65" s="105"/>
      <c r="BL65" s="68"/>
      <c r="BM65" s="107"/>
      <c r="BN65" s="64"/>
      <c r="BO65" s="64"/>
      <c r="BP65" s="108"/>
    </row>
    <row r="66" spans="2:69" s="52" customFormat="1" ht="18" hidden="1" customHeight="1" x14ac:dyDescent="0.15">
      <c r="B66" s="89"/>
      <c r="C66" s="90"/>
      <c r="D66" s="91"/>
      <c r="E66" s="50"/>
      <c r="F66" s="92"/>
      <c r="G66" s="68"/>
      <c r="H66" s="95"/>
      <c r="I66" s="92"/>
      <c r="J66" s="68"/>
      <c r="K66" s="95"/>
      <c r="L66" s="92"/>
      <c r="M66" s="68"/>
      <c r="N66" s="95"/>
      <c r="O66" s="92"/>
      <c r="P66" s="68"/>
      <c r="Q66" s="95"/>
      <c r="R66" s="92"/>
      <c r="S66" s="68"/>
      <c r="T66" s="95"/>
      <c r="U66" s="92"/>
      <c r="V66" s="68"/>
      <c r="W66" s="95"/>
      <c r="X66" s="92"/>
      <c r="Y66" s="68"/>
      <c r="Z66" s="95"/>
      <c r="AA66" s="92"/>
      <c r="AB66" s="68"/>
      <c r="AC66" s="95"/>
      <c r="AD66" s="92"/>
      <c r="AE66" s="68"/>
      <c r="AF66" s="95"/>
      <c r="AG66" s="92"/>
      <c r="AH66" s="68"/>
      <c r="AI66" s="95"/>
      <c r="AJ66" s="92"/>
      <c r="AK66" s="68"/>
      <c r="AL66" s="95"/>
      <c r="AM66" s="92"/>
      <c r="AN66" s="68"/>
      <c r="AO66" s="95"/>
      <c r="AP66" s="92"/>
      <c r="AQ66" s="68"/>
      <c r="AR66" s="95"/>
      <c r="AS66" s="92"/>
      <c r="AT66" s="68"/>
      <c r="AU66" s="95"/>
      <c r="AV66" s="92"/>
      <c r="AW66" s="68"/>
      <c r="AX66" s="95"/>
      <c r="AY66" s="92"/>
      <c r="AZ66" s="68"/>
      <c r="BA66" s="95"/>
      <c r="BB66" s="92"/>
      <c r="BC66" s="68"/>
      <c r="BD66" s="95"/>
      <c r="BE66" s="92"/>
      <c r="BF66" s="68"/>
      <c r="BG66" s="95"/>
      <c r="BH66" s="92"/>
      <c r="BI66" s="68"/>
      <c r="BJ66" s="95"/>
      <c r="BK66" s="92"/>
      <c r="BL66" s="68"/>
      <c r="BM66" s="96"/>
      <c r="BN66" s="44"/>
      <c r="BO66" s="44"/>
      <c r="BP66" s="76"/>
    </row>
    <row r="67" spans="2:69" s="52" customFormat="1" ht="18" hidden="1" customHeight="1" thickBot="1" x14ac:dyDescent="0.2">
      <c r="B67" s="109"/>
      <c r="C67" s="110"/>
      <c r="D67" s="111"/>
      <c r="E67" s="122"/>
      <c r="F67" s="112"/>
      <c r="G67" s="71"/>
      <c r="H67" s="113"/>
      <c r="I67" s="112"/>
      <c r="J67" s="71"/>
      <c r="K67" s="113"/>
      <c r="L67" s="112"/>
      <c r="M67" s="71"/>
      <c r="N67" s="113"/>
      <c r="O67" s="112"/>
      <c r="P67" s="71"/>
      <c r="Q67" s="113"/>
      <c r="R67" s="112"/>
      <c r="S67" s="71"/>
      <c r="T67" s="113"/>
      <c r="U67" s="112"/>
      <c r="V67" s="71"/>
      <c r="W67" s="113"/>
      <c r="X67" s="112"/>
      <c r="Y67" s="71"/>
      <c r="Z67" s="113"/>
      <c r="AA67" s="112"/>
      <c r="AB67" s="71"/>
      <c r="AC67" s="113"/>
      <c r="AD67" s="112"/>
      <c r="AE67" s="71"/>
      <c r="AF67" s="113"/>
      <c r="AG67" s="112"/>
      <c r="AH67" s="71"/>
      <c r="AI67" s="113"/>
      <c r="AJ67" s="112"/>
      <c r="AK67" s="71"/>
      <c r="AL67" s="113"/>
      <c r="AM67" s="112"/>
      <c r="AN67" s="71"/>
      <c r="AO67" s="113"/>
      <c r="AP67" s="112"/>
      <c r="AQ67" s="71"/>
      <c r="AR67" s="113"/>
      <c r="AS67" s="112"/>
      <c r="AT67" s="71"/>
      <c r="AU67" s="113"/>
      <c r="AV67" s="112"/>
      <c r="AW67" s="71"/>
      <c r="AX67" s="113"/>
      <c r="AY67" s="112"/>
      <c r="AZ67" s="71"/>
      <c r="BA67" s="113"/>
      <c r="BB67" s="112"/>
      <c r="BC67" s="71"/>
      <c r="BD67" s="113"/>
      <c r="BE67" s="112"/>
      <c r="BF67" s="71"/>
      <c r="BG67" s="113"/>
      <c r="BH67" s="112"/>
      <c r="BI67" s="71"/>
      <c r="BJ67" s="113"/>
      <c r="BK67" s="112"/>
      <c r="BL67" s="71"/>
      <c r="BM67" s="117"/>
      <c r="BN67" s="44"/>
      <c r="BO67" s="44"/>
      <c r="BP67" s="76"/>
    </row>
    <row r="68" spans="2:69" s="52" customFormat="1" ht="18" customHeight="1" x14ac:dyDescent="0.15">
      <c r="B68" s="46"/>
      <c r="C68" s="130"/>
      <c r="D68" s="130"/>
      <c r="E68" s="50"/>
      <c r="F68" s="131"/>
      <c r="G68" s="51"/>
      <c r="H68" s="98"/>
      <c r="I68" s="131"/>
      <c r="J68" s="51"/>
      <c r="K68" s="98"/>
      <c r="L68" s="131"/>
      <c r="M68" s="51"/>
      <c r="N68" s="98"/>
      <c r="O68" s="131"/>
      <c r="P68" s="51"/>
      <c r="Q68" s="98"/>
      <c r="R68" s="131"/>
      <c r="S68" s="51"/>
      <c r="T68" s="98"/>
      <c r="U68" s="131"/>
      <c r="V68" s="51"/>
      <c r="W68" s="98"/>
      <c r="X68" s="131"/>
      <c r="Y68" s="51"/>
      <c r="Z68" s="98"/>
      <c r="AA68" s="131"/>
      <c r="AB68" s="51"/>
      <c r="AC68" s="98"/>
      <c r="AD68" s="131"/>
      <c r="AE68" s="51"/>
      <c r="AF68" s="98"/>
      <c r="AG68" s="131"/>
      <c r="AH68" s="51"/>
      <c r="AI68" s="98"/>
      <c r="AJ68" s="131"/>
      <c r="AK68" s="51"/>
      <c r="AL68" s="98"/>
      <c r="AM68" s="131"/>
      <c r="AN68" s="51"/>
      <c r="AO68" s="98"/>
      <c r="AP68" s="131"/>
      <c r="AQ68" s="51"/>
      <c r="AR68" s="98"/>
      <c r="AS68" s="131"/>
      <c r="AT68" s="51"/>
      <c r="AU68" s="98"/>
      <c r="AV68" s="131"/>
      <c r="AW68" s="51"/>
      <c r="AX68" s="98"/>
      <c r="AY68" s="131"/>
      <c r="AZ68" s="51"/>
      <c r="BA68" s="98"/>
      <c r="BB68" s="131"/>
      <c r="BC68" s="51"/>
      <c r="BD68" s="98"/>
      <c r="BE68" s="131"/>
      <c r="BF68" s="51"/>
      <c r="BG68" s="98"/>
      <c r="BH68" s="131"/>
      <c r="BI68" s="51"/>
      <c r="BJ68" s="98"/>
      <c r="BK68" s="131"/>
      <c r="BL68" s="51"/>
      <c r="BM68" s="98"/>
      <c r="BN68" s="44"/>
      <c r="BO68" s="44"/>
      <c r="BP68" s="74"/>
    </row>
    <row r="69" spans="2:69" s="4" customFormat="1" ht="25.5" hidden="1" customHeight="1" x14ac:dyDescent="0.15">
      <c r="B69" s="72" t="s">
        <v>1</v>
      </c>
      <c r="C69" s="250" t="s">
        <v>2</v>
      </c>
      <c r="D69" s="251"/>
      <c r="E69" s="252"/>
      <c r="F69" s="250"/>
      <c r="G69" s="251"/>
      <c r="H69" s="252"/>
      <c r="I69" s="250"/>
      <c r="J69" s="251"/>
      <c r="K69" s="252"/>
      <c r="L69" s="250"/>
      <c r="M69" s="251"/>
      <c r="N69" s="252"/>
      <c r="O69" s="250"/>
      <c r="P69" s="251"/>
      <c r="Q69" s="252"/>
      <c r="R69" s="250"/>
      <c r="S69" s="251"/>
      <c r="T69" s="252"/>
      <c r="U69" s="250"/>
      <c r="V69" s="251"/>
      <c r="W69" s="252"/>
      <c r="X69" s="250"/>
      <c r="Y69" s="251"/>
      <c r="Z69" s="252"/>
      <c r="AA69" s="250"/>
      <c r="AB69" s="251"/>
      <c r="AC69" s="252"/>
      <c r="AD69" s="250"/>
      <c r="AE69" s="251"/>
      <c r="AF69" s="252"/>
      <c r="AG69" s="250"/>
      <c r="AH69" s="251"/>
      <c r="AI69" s="252"/>
      <c r="AJ69" s="250"/>
      <c r="AK69" s="251"/>
      <c r="AL69" s="252"/>
      <c r="AM69" s="250"/>
      <c r="AN69" s="251"/>
      <c r="AO69" s="252"/>
      <c r="AP69" s="250"/>
      <c r="AQ69" s="251"/>
      <c r="AR69" s="252"/>
      <c r="AS69" s="250"/>
      <c r="AT69" s="251"/>
      <c r="AU69" s="252"/>
      <c r="AV69" s="250"/>
      <c r="AW69" s="251"/>
      <c r="AX69" s="252"/>
      <c r="AY69" s="250"/>
      <c r="AZ69" s="251"/>
      <c r="BA69" s="252"/>
      <c r="BB69" s="250"/>
      <c r="BC69" s="251"/>
      <c r="BD69" s="252"/>
      <c r="BE69" s="250"/>
      <c r="BF69" s="251"/>
      <c r="BG69" s="251"/>
      <c r="BH69" s="250"/>
      <c r="BI69" s="251"/>
      <c r="BJ69" s="252"/>
      <c r="BK69" s="250"/>
      <c r="BL69" s="251"/>
      <c r="BM69" s="277"/>
      <c r="BN69" s="272" t="s">
        <v>23</v>
      </c>
      <c r="BO69" s="272"/>
      <c r="BP69" s="273"/>
    </row>
    <row r="70" spans="2:69" s="4" customFormat="1" ht="18" customHeight="1" x14ac:dyDescent="0.15">
      <c r="B70" s="301" t="s">
        <v>101</v>
      </c>
      <c r="C70" s="279" t="s">
        <v>144</v>
      </c>
      <c r="D70" s="280"/>
      <c r="E70" s="211" t="s">
        <v>102</v>
      </c>
      <c r="F70" s="276">
        <v>100</v>
      </c>
      <c r="G70" s="286"/>
      <c r="H70" s="310"/>
      <c r="I70" s="285">
        <v>102.92565458367842</v>
      </c>
      <c r="J70" s="311"/>
      <c r="K70" s="312"/>
      <c r="L70" s="276">
        <v>105.44842963623621</v>
      </c>
      <c r="M70" s="286"/>
      <c r="N70" s="310"/>
      <c r="O70" s="274">
        <v>106.48213034337772</v>
      </c>
      <c r="P70" s="305"/>
      <c r="Q70" s="306"/>
      <c r="R70" s="274">
        <v>106.92004841689496</v>
      </c>
      <c r="S70" s="305"/>
      <c r="T70" s="306"/>
      <c r="U70" s="274">
        <v>107.21793973370708</v>
      </c>
      <c r="V70" s="305"/>
      <c r="W70" s="306"/>
      <c r="X70" s="274">
        <v>107.21793973370708</v>
      </c>
      <c r="Y70" s="305"/>
      <c r="Z70" s="306"/>
      <c r="AA70" s="274">
        <v>107.65585780722431</v>
      </c>
      <c r="AB70" s="305"/>
      <c r="AC70" s="306"/>
      <c r="AD70" s="274">
        <v>108.00624323119068</v>
      </c>
      <c r="AE70" s="305"/>
      <c r="AF70" s="306"/>
      <c r="AG70" s="274">
        <v>108.00624323119068</v>
      </c>
      <c r="AH70" s="305"/>
      <c r="AI70" s="306"/>
      <c r="AJ70" s="274">
        <v>108.00624323119068</v>
      </c>
      <c r="AK70" s="305"/>
      <c r="AL70" s="306"/>
      <c r="AM70" s="274">
        <v>108.00624323119068</v>
      </c>
      <c r="AN70" s="305"/>
      <c r="AO70" s="306"/>
      <c r="AP70" s="274">
        <v>105.71128241065171</v>
      </c>
      <c r="AQ70" s="305"/>
      <c r="AR70" s="306"/>
      <c r="AS70" s="274">
        <v>104.43231190673376</v>
      </c>
      <c r="AT70" s="305"/>
      <c r="AU70" s="306"/>
      <c r="AV70" s="274">
        <v>103.59686564311652</v>
      </c>
      <c r="AW70" s="305"/>
      <c r="AX70" s="306"/>
      <c r="AY70" s="276">
        <v>94.779766834426965</v>
      </c>
      <c r="AZ70" s="286"/>
      <c r="BA70" s="310"/>
      <c r="BB70" s="276">
        <v>94.04344779257184</v>
      </c>
      <c r="BC70" s="286"/>
      <c r="BD70" s="310"/>
      <c r="BE70" s="276">
        <v>94.04344779257184</v>
      </c>
      <c r="BF70" s="286"/>
      <c r="BG70" s="310"/>
      <c r="BH70" s="276">
        <v>94.04344779257184</v>
      </c>
      <c r="BI70" s="286"/>
      <c r="BJ70" s="310"/>
      <c r="BK70" s="276">
        <v>94.04344779257184</v>
      </c>
      <c r="BL70" s="286"/>
      <c r="BM70" s="313"/>
      <c r="BN70" s="269">
        <f>(BN72/$F72)*100</f>
        <v>81.302159648340449</v>
      </c>
      <c r="BO70" s="270"/>
      <c r="BP70" s="271"/>
    </row>
    <row r="71" spans="2:69" s="4" customFormat="1" ht="18" customHeight="1" x14ac:dyDescent="0.15">
      <c r="B71" s="302"/>
      <c r="C71" s="281"/>
      <c r="D71" s="282"/>
      <c r="E71" s="212" t="s">
        <v>103</v>
      </c>
      <c r="F71" s="78" t="s">
        <v>67</v>
      </c>
      <c r="G71" s="69"/>
      <c r="H71" s="43" t="s">
        <v>104</v>
      </c>
      <c r="I71" s="78" t="s">
        <v>67</v>
      </c>
      <c r="J71" s="42">
        <v>2.9256545836784099E-2</v>
      </c>
      <c r="K71" s="43" t="s">
        <v>105</v>
      </c>
      <c r="L71" s="78" t="s">
        <v>67</v>
      </c>
      <c r="M71" s="42">
        <v>2.4510653468876421E-2</v>
      </c>
      <c r="N71" s="43" t="s">
        <v>105</v>
      </c>
      <c r="O71" s="79" t="s">
        <v>67</v>
      </c>
      <c r="P71" s="39">
        <v>9.8029028095291022E-3</v>
      </c>
      <c r="Q71" s="40" t="s">
        <v>105</v>
      </c>
      <c r="R71" s="79" t="s">
        <v>67</v>
      </c>
      <c r="S71" s="39">
        <v>4.1125968470489696E-3</v>
      </c>
      <c r="T71" s="40" t="s">
        <v>105</v>
      </c>
      <c r="U71" s="79" t="s">
        <v>67</v>
      </c>
      <c r="V71" s="39">
        <v>2.7861128125439426E-3</v>
      </c>
      <c r="W71" s="40" t="s">
        <v>105</v>
      </c>
      <c r="X71" s="79" t="s">
        <v>67</v>
      </c>
      <c r="Y71" s="39">
        <v>0</v>
      </c>
      <c r="Z71" s="40" t="s">
        <v>105</v>
      </c>
      <c r="AA71" s="79" t="s">
        <v>67</v>
      </c>
      <c r="AB71" s="39">
        <v>4.0843731431966729E-3</v>
      </c>
      <c r="AC71" s="40" t="s">
        <v>105</v>
      </c>
      <c r="AD71" s="79" t="s">
        <v>67</v>
      </c>
      <c r="AE71" s="39">
        <v>3.2546805264771221E-3</v>
      </c>
      <c r="AF71" s="40" t="s">
        <v>105</v>
      </c>
      <c r="AG71" s="79" t="s">
        <v>67</v>
      </c>
      <c r="AH71" s="39">
        <v>0</v>
      </c>
      <c r="AI71" s="40" t="s">
        <v>105</v>
      </c>
      <c r="AJ71" s="79" t="s">
        <v>67</v>
      </c>
      <c r="AK71" s="39">
        <v>0</v>
      </c>
      <c r="AL71" s="40" t="s">
        <v>105</v>
      </c>
      <c r="AM71" s="80" t="s">
        <v>67</v>
      </c>
      <c r="AN71" s="39">
        <v>0</v>
      </c>
      <c r="AO71" s="47" t="s">
        <v>105</v>
      </c>
      <c r="AP71" s="80" t="s">
        <v>67</v>
      </c>
      <c r="AQ71" s="39">
        <v>-2.1248408905645597E-2</v>
      </c>
      <c r="AR71" s="47" t="s">
        <v>105</v>
      </c>
      <c r="AS71" s="80" t="s">
        <v>67</v>
      </c>
      <c r="AT71" s="39">
        <v>-1.2098713351613584E-2</v>
      </c>
      <c r="AU71" s="47" t="s">
        <v>105</v>
      </c>
      <c r="AV71" s="80" t="s">
        <v>67</v>
      </c>
      <c r="AW71" s="39">
        <v>-7.9998828749800223E-3</v>
      </c>
      <c r="AX71" s="47" t="s">
        <v>105</v>
      </c>
      <c r="AY71" s="80" t="s">
        <v>67</v>
      </c>
      <c r="AZ71" s="39">
        <v>-8.5109706301962906E-2</v>
      </c>
      <c r="BA71" s="47" t="s">
        <v>105</v>
      </c>
      <c r="BB71" s="80" t="s">
        <v>67</v>
      </c>
      <c r="BC71" s="39">
        <v>-7.768736582159195E-3</v>
      </c>
      <c r="BD71" s="47" t="s">
        <v>105</v>
      </c>
      <c r="BE71" s="81" t="s">
        <v>67</v>
      </c>
      <c r="BF71" s="42">
        <v>0</v>
      </c>
      <c r="BG71" s="48" t="s">
        <v>105</v>
      </c>
      <c r="BH71" s="81" t="s">
        <v>67</v>
      </c>
      <c r="BI71" s="42">
        <v>0</v>
      </c>
      <c r="BJ71" s="48" t="s">
        <v>105</v>
      </c>
      <c r="BK71" s="81" t="s">
        <v>67</v>
      </c>
      <c r="BL71" s="42">
        <v>0</v>
      </c>
      <c r="BM71" s="73" t="s">
        <v>105</v>
      </c>
      <c r="BN71" s="82" t="s">
        <v>67</v>
      </c>
      <c r="BO71" s="37">
        <f>(BN72-BK72)/BK72</f>
        <v>-0.13548299688389107</v>
      </c>
      <c r="BP71" s="49" t="s">
        <v>105</v>
      </c>
    </row>
    <row r="72" spans="2:69" s="4" customFormat="1" ht="18" customHeight="1" x14ac:dyDescent="0.15">
      <c r="B72" s="302"/>
      <c r="C72" s="283"/>
      <c r="D72" s="284"/>
      <c r="E72" s="213" t="s">
        <v>106</v>
      </c>
      <c r="F72" s="318">
        <v>784850</v>
      </c>
      <c r="G72" s="319"/>
      <c r="H72" s="83" t="s">
        <v>98</v>
      </c>
      <c r="I72" s="318">
        <v>807812</v>
      </c>
      <c r="J72" s="319"/>
      <c r="K72" s="84" t="s">
        <v>98</v>
      </c>
      <c r="L72" s="318">
        <v>827612</v>
      </c>
      <c r="M72" s="319"/>
      <c r="N72" s="85" t="s">
        <v>98</v>
      </c>
      <c r="O72" s="320">
        <v>835725</v>
      </c>
      <c r="P72" s="321"/>
      <c r="Q72" s="86" t="s">
        <v>98</v>
      </c>
      <c r="R72" s="320">
        <v>839162</v>
      </c>
      <c r="S72" s="321"/>
      <c r="T72" s="86" t="s">
        <v>98</v>
      </c>
      <c r="U72" s="320">
        <v>841500</v>
      </c>
      <c r="V72" s="321"/>
      <c r="W72" s="86" t="s">
        <v>98</v>
      </c>
      <c r="X72" s="320">
        <v>841500</v>
      </c>
      <c r="Y72" s="321"/>
      <c r="Z72" s="86" t="s">
        <v>98</v>
      </c>
      <c r="AA72" s="320">
        <v>844937</v>
      </c>
      <c r="AB72" s="321"/>
      <c r="AC72" s="86" t="s">
        <v>98</v>
      </c>
      <c r="AD72" s="320">
        <v>847687</v>
      </c>
      <c r="AE72" s="321"/>
      <c r="AF72" s="86" t="s">
        <v>98</v>
      </c>
      <c r="AG72" s="320">
        <v>847687</v>
      </c>
      <c r="AH72" s="321"/>
      <c r="AI72" s="86" t="s">
        <v>98</v>
      </c>
      <c r="AJ72" s="320">
        <v>847687</v>
      </c>
      <c r="AK72" s="321"/>
      <c r="AL72" s="86" t="s">
        <v>98</v>
      </c>
      <c r="AM72" s="320">
        <v>847687</v>
      </c>
      <c r="AN72" s="321"/>
      <c r="AO72" s="87" t="s">
        <v>98</v>
      </c>
      <c r="AP72" s="320">
        <v>829675</v>
      </c>
      <c r="AQ72" s="321"/>
      <c r="AR72" s="87" t="s">
        <v>98</v>
      </c>
      <c r="AS72" s="320">
        <v>819637</v>
      </c>
      <c r="AT72" s="321"/>
      <c r="AU72" s="87" t="s">
        <v>98</v>
      </c>
      <c r="AV72" s="320">
        <v>813080</v>
      </c>
      <c r="AW72" s="321"/>
      <c r="AX72" s="86" t="s">
        <v>98</v>
      </c>
      <c r="AY72" s="318">
        <v>743879</v>
      </c>
      <c r="AZ72" s="319"/>
      <c r="BA72" s="85" t="s">
        <v>98</v>
      </c>
      <c r="BB72" s="318">
        <v>738100</v>
      </c>
      <c r="BC72" s="319"/>
      <c r="BD72" s="85" t="s">
        <v>98</v>
      </c>
      <c r="BE72" s="318">
        <v>738100</v>
      </c>
      <c r="BF72" s="319"/>
      <c r="BG72" s="85" t="s">
        <v>98</v>
      </c>
      <c r="BH72" s="318">
        <v>738100</v>
      </c>
      <c r="BI72" s="319"/>
      <c r="BJ72" s="85" t="s">
        <v>98</v>
      </c>
      <c r="BK72" s="318">
        <v>738100</v>
      </c>
      <c r="BL72" s="319"/>
      <c r="BM72" s="88" t="s">
        <v>98</v>
      </c>
      <c r="BN72" s="287">
        <f>BO78</f>
        <v>638100</v>
      </c>
      <c r="BO72" s="287"/>
      <c r="BP72" s="77" t="s">
        <v>98</v>
      </c>
    </row>
    <row r="73" spans="2:69" s="4" customFormat="1" ht="18" customHeight="1" x14ac:dyDescent="0.15">
      <c r="B73" s="302"/>
      <c r="C73" s="279" t="s">
        <v>142</v>
      </c>
      <c r="D73" s="280"/>
      <c r="E73" s="211" t="s">
        <v>102</v>
      </c>
      <c r="F73" s="276">
        <v>100</v>
      </c>
      <c r="G73" s="286"/>
      <c r="H73" s="310"/>
      <c r="I73" s="285">
        <v>102.92567587742258</v>
      </c>
      <c r="J73" s="311"/>
      <c r="K73" s="312"/>
      <c r="L73" s="276">
        <v>104.47837925139214</v>
      </c>
      <c r="M73" s="286"/>
      <c r="N73" s="310"/>
      <c r="O73" s="274">
        <v>104.84949600144408</v>
      </c>
      <c r="P73" s="305"/>
      <c r="Q73" s="306"/>
      <c r="R73" s="274">
        <v>105.28072002508118</v>
      </c>
      <c r="S73" s="305"/>
      <c r="T73" s="306"/>
      <c r="U73" s="274">
        <v>105.57402361448464</v>
      </c>
      <c r="V73" s="305"/>
      <c r="W73" s="306"/>
      <c r="X73" s="274">
        <v>105.90280683832913</v>
      </c>
      <c r="Y73" s="305"/>
      <c r="Z73" s="306"/>
      <c r="AA73" s="274">
        <v>106.33537393069111</v>
      </c>
      <c r="AB73" s="305"/>
      <c r="AC73" s="306"/>
      <c r="AD73" s="274">
        <v>104.69425704944257</v>
      </c>
      <c r="AE73" s="305"/>
      <c r="AF73" s="306"/>
      <c r="AG73" s="274">
        <v>103.36945405924567</v>
      </c>
      <c r="AH73" s="305"/>
      <c r="AI73" s="306"/>
      <c r="AJ73" s="274">
        <v>103.03825331169647</v>
      </c>
      <c r="AK73" s="305"/>
      <c r="AL73" s="306"/>
      <c r="AM73" s="274">
        <v>102.70705256414723</v>
      </c>
      <c r="AN73" s="305"/>
      <c r="AO73" s="306"/>
      <c r="AP73" s="274">
        <v>98.90385799460104</v>
      </c>
      <c r="AQ73" s="305"/>
      <c r="AR73" s="306"/>
      <c r="AS73" s="274">
        <v>97.707265758635359</v>
      </c>
      <c r="AT73" s="305"/>
      <c r="AU73" s="306"/>
      <c r="AV73" s="274">
        <v>97.151065655759112</v>
      </c>
      <c r="AW73" s="305"/>
      <c r="AX73" s="306"/>
      <c r="AY73" s="276">
        <v>89.387551613424236</v>
      </c>
      <c r="AZ73" s="286"/>
      <c r="BA73" s="310"/>
      <c r="BB73" s="276">
        <v>89.192713340387812</v>
      </c>
      <c r="BC73" s="286"/>
      <c r="BD73" s="310"/>
      <c r="BE73" s="276">
        <v>89.192713340387812</v>
      </c>
      <c r="BF73" s="286"/>
      <c r="BG73" s="310"/>
      <c r="BH73" s="276">
        <v>87.125139622597132</v>
      </c>
      <c r="BI73" s="286"/>
      <c r="BJ73" s="310"/>
      <c r="BK73" s="276">
        <v>85.94366892671674</v>
      </c>
      <c r="BL73" s="286"/>
      <c r="BM73" s="313"/>
      <c r="BN73" s="269">
        <f>(BN75/$F75)*100</f>
        <v>0</v>
      </c>
      <c r="BO73" s="270"/>
      <c r="BP73" s="271"/>
    </row>
    <row r="74" spans="2:69" s="4" customFormat="1" ht="18" customHeight="1" x14ac:dyDescent="0.15">
      <c r="B74" s="302"/>
      <c r="C74" s="281"/>
      <c r="D74" s="282"/>
      <c r="E74" s="212" t="s">
        <v>103</v>
      </c>
      <c r="F74" s="78" t="s">
        <v>67</v>
      </c>
      <c r="G74" s="69"/>
      <c r="H74" s="43" t="s">
        <v>104</v>
      </c>
      <c r="I74" s="78" t="s">
        <v>67</v>
      </c>
      <c r="J74" s="42">
        <v>2.9256758774225747E-2</v>
      </c>
      <c r="K74" s="43" t="s">
        <v>105</v>
      </c>
      <c r="L74" s="78" t="s">
        <v>67</v>
      </c>
      <c r="M74" s="42">
        <v>1.5085675762952847E-2</v>
      </c>
      <c r="N74" s="43" t="s">
        <v>105</v>
      </c>
      <c r="O74" s="79" t="s">
        <v>67</v>
      </c>
      <c r="P74" s="39">
        <v>3.5520913772883397E-3</v>
      </c>
      <c r="Q74" s="40" t="s">
        <v>105</v>
      </c>
      <c r="R74" s="79" t="s">
        <v>67</v>
      </c>
      <c r="S74" s="39">
        <v>4.1127906197198326E-3</v>
      </c>
      <c r="T74" s="40" t="s">
        <v>105</v>
      </c>
      <c r="U74" s="79" t="s">
        <v>67</v>
      </c>
      <c r="V74" s="39">
        <v>2.785919295893953E-3</v>
      </c>
      <c r="W74" s="40" t="s">
        <v>105</v>
      </c>
      <c r="X74" s="79" t="s">
        <v>67</v>
      </c>
      <c r="Y74" s="39">
        <v>3.114243566628433E-3</v>
      </c>
      <c r="Z74" s="40" t="s">
        <v>105</v>
      </c>
      <c r="AA74" s="79" t="s">
        <v>67</v>
      </c>
      <c r="AB74" s="39">
        <v>4.084566833269283E-3</v>
      </c>
      <c r="AC74" s="40" t="s">
        <v>105</v>
      </c>
      <c r="AD74" s="79" t="s">
        <v>67</v>
      </c>
      <c r="AE74" s="39">
        <v>-1.5433404901723438E-2</v>
      </c>
      <c r="AF74" s="40" t="s">
        <v>105</v>
      </c>
      <c r="AG74" s="79" t="s">
        <v>67</v>
      </c>
      <c r="AH74" s="39">
        <v>-1.26540177802805E-2</v>
      </c>
      <c r="AI74" s="40" t="s">
        <v>105</v>
      </c>
      <c r="AJ74" s="79" t="s">
        <v>67</v>
      </c>
      <c r="AK74" s="39">
        <v>-3.2040485321649065E-3</v>
      </c>
      <c r="AL74" s="40" t="s">
        <v>105</v>
      </c>
      <c r="AM74" s="80" t="s">
        <v>67</v>
      </c>
      <c r="AN74" s="39">
        <v>-3.2143474574178694E-3</v>
      </c>
      <c r="AO74" s="47" t="s">
        <v>105</v>
      </c>
      <c r="AP74" s="80" t="s">
        <v>67</v>
      </c>
      <c r="AQ74" s="39">
        <v>-3.7029536673451414E-2</v>
      </c>
      <c r="AR74" s="47" t="s">
        <v>105</v>
      </c>
      <c r="AS74" s="80" t="s">
        <v>67</v>
      </c>
      <c r="AT74" s="39">
        <v>-1.2098539533523587E-2</v>
      </c>
      <c r="AU74" s="47" t="s">
        <v>105</v>
      </c>
      <c r="AV74" s="80" t="s">
        <v>67</v>
      </c>
      <c r="AW74" s="39">
        <v>-5.6925152756829101E-3</v>
      </c>
      <c r="AX74" s="47" t="s">
        <v>105</v>
      </c>
      <c r="AY74" s="80" t="s">
        <v>67</v>
      </c>
      <c r="AZ74" s="39">
        <v>-7.991177440959614E-2</v>
      </c>
      <c r="BA74" s="47" t="s">
        <v>105</v>
      </c>
      <c r="BB74" s="80" t="s">
        <v>67</v>
      </c>
      <c r="BC74" s="39">
        <v>-2.1797025370942614E-3</v>
      </c>
      <c r="BD74" s="47" t="s">
        <v>105</v>
      </c>
      <c r="BE74" s="81" t="s">
        <v>67</v>
      </c>
      <c r="BF74" s="42">
        <v>0</v>
      </c>
      <c r="BG74" s="48" t="s">
        <v>105</v>
      </c>
      <c r="BH74" s="81" t="s">
        <v>67</v>
      </c>
      <c r="BI74" s="42">
        <v>-2.3180971184273196E-2</v>
      </c>
      <c r="BJ74" s="48" t="s">
        <v>105</v>
      </c>
      <c r="BK74" s="81" t="s">
        <v>67</v>
      </c>
      <c r="BL74" s="42">
        <v>-1.3560617532416103E-2</v>
      </c>
      <c r="BM74" s="73" t="s">
        <v>105</v>
      </c>
      <c r="BN74" s="82" t="s">
        <v>67</v>
      </c>
      <c r="BO74" s="37">
        <f>(BN75-BK75)/BK75</f>
        <v>-1</v>
      </c>
      <c r="BP74" s="49" t="s">
        <v>105</v>
      </c>
    </row>
    <row r="75" spans="2:69" s="4" customFormat="1" ht="18" customHeight="1" thickBot="1" x14ac:dyDescent="0.2">
      <c r="B75" s="302"/>
      <c r="C75" s="283"/>
      <c r="D75" s="284"/>
      <c r="E75" s="213" t="s">
        <v>106</v>
      </c>
      <c r="F75" s="318">
        <v>1414.6707199999998</v>
      </c>
      <c r="G75" s="319"/>
      <c r="H75" s="83" t="s">
        <v>139</v>
      </c>
      <c r="I75" s="318">
        <v>1456.0594000000001</v>
      </c>
      <c r="J75" s="319"/>
      <c r="K75" s="84" t="s">
        <v>138</v>
      </c>
      <c r="L75" s="318">
        <v>1478.0250399999998</v>
      </c>
      <c r="M75" s="319"/>
      <c r="N75" s="85" t="s">
        <v>138</v>
      </c>
      <c r="O75" s="320">
        <v>1483.27512</v>
      </c>
      <c r="P75" s="321"/>
      <c r="Q75" s="86" t="s">
        <v>138</v>
      </c>
      <c r="R75" s="320">
        <v>1489.3755199999998</v>
      </c>
      <c r="S75" s="321"/>
      <c r="T75" s="86" t="s">
        <v>138</v>
      </c>
      <c r="U75" s="320">
        <v>1493.5247999999999</v>
      </c>
      <c r="V75" s="321"/>
      <c r="W75" s="86" t="s">
        <v>138</v>
      </c>
      <c r="X75" s="320">
        <v>1498.1759999999999</v>
      </c>
      <c r="Y75" s="321"/>
      <c r="Z75" s="86" t="s">
        <v>138</v>
      </c>
      <c r="AA75" s="320">
        <v>1504.2954</v>
      </c>
      <c r="AB75" s="321"/>
      <c r="AC75" s="86" t="s">
        <v>138</v>
      </c>
      <c r="AD75" s="320">
        <v>1481.079</v>
      </c>
      <c r="AE75" s="321"/>
      <c r="AF75" s="86" t="s">
        <v>138</v>
      </c>
      <c r="AG75" s="320">
        <v>1462.3373999999999</v>
      </c>
      <c r="AH75" s="321"/>
      <c r="AI75" s="86" t="s">
        <v>138</v>
      </c>
      <c r="AJ75" s="320">
        <v>1457.652</v>
      </c>
      <c r="AK75" s="321"/>
      <c r="AL75" s="86" t="s">
        <v>138</v>
      </c>
      <c r="AM75" s="320">
        <v>1452.9666</v>
      </c>
      <c r="AN75" s="321"/>
      <c r="AO75" s="87" t="s">
        <v>138</v>
      </c>
      <c r="AP75" s="320">
        <v>1399.16392</v>
      </c>
      <c r="AQ75" s="321"/>
      <c r="AR75" s="87" t="s">
        <v>138</v>
      </c>
      <c r="AS75" s="320">
        <v>1382.2360800000001</v>
      </c>
      <c r="AT75" s="321"/>
      <c r="AU75" s="87" t="s">
        <v>138</v>
      </c>
      <c r="AV75" s="320">
        <v>1374.3676800000001</v>
      </c>
      <c r="AW75" s="321"/>
      <c r="AX75" s="86" t="s">
        <v>138</v>
      </c>
      <c r="AY75" s="318">
        <v>1264.53952</v>
      </c>
      <c r="AZ75" s="319"/>
      <c r="BA75" s="85" t="s">
        <v>138</v>
      </c>
      <c r="BB75" s="318">
        <v>1261.7832000000001</v>
      </c>
      <c r="BC75" s="319"/>
      <c r="BD75" s="85" t="s">
        <v>138</v>
      </c>
      <c r="BE75" s="318">
        <v>1261.7832000000001</v>
      </c>
      <c r="BF75" s="319"/>
      <c r="BG75" s="85" t="s">
        <v>138</v>
      </c>
      <c r="BH75" s="318">
        <v>1232.5338400000001</v>
      </c>
      <c r="BI75" s="319"/>
      <c r="BJ75" s="85" t="s">
        <v>138</v>
      </c>
      <c r="BK75" s="318">
        <v>1215.8199199999999</v>
      </c>
      <c r="BL75" s="319"/>
      <c r="BM75" s="88" t="s">
        <v>138</v>
      </c>
      <c r="BN75" s="287">
        <f>BO83</f>
        <v>0</v>
      </c>
      <c r="BO75" s="287"/>
      <c r="BP75" s="77" t="s">
        <v>98</v>
      </c>
    </row>
    <row r="76" spans="2:69" s="52" customFormat="1" ht="18" hidden="1" customHeight="1" x14ac:dyDescent="0.15">
      <c r="B76" s="302"/>
      <c r="C76" s="228"/>
      <c r="D76" s="229"/>
      <c r="E76" s="216"/>
      <c r="F76" s="92"/>
      <c r="G76" s="66"/>
      <c r="H76" s="93"/>
      <c r="I76" s="94"/>
      <c r="J76" s="66"/>
      <c r="K76" s="93"/>
      <c r="L76" s="94"/>
      <c r="M76" s="66"/>
      <c r="N76" s="93"/>
      <c r="O76" s="94"/>
      <c r="P76" s="66"/>
      <c r="Q76" s="93"/>
      <c r="R76" s="94"/>
      <c r="S76" s="66"/>
      <c r="T76" s="93"/>
      <c r="U76" s="94"/>
      <c r="V76" s="66"/>
      <c r="W76" s="93"/>
      <c r="X76" s="94"/>
      <c r="Y76" s="66"/>
      <c r="Z76" s="93"/>
      <c r="AA76" s="94"/>
      <c r="AB76" s="66"/>
      <c r="AC76" s="93"/>
      <c r="AD76" s="94"/>
      <c r="AE76" s="66"/>
      <c r="AF76" s="93"/>
      <c r="AG76" s="94"/>
      <c r="AH76" s="66"/>
      <c r="AI76" s="93"/>
      <c r="AJ76" s="94"/>
      <c r="AK76" s="66"/>
      <c r="AL76" s="93"/>
      <c r="AM76" s="94"/>
      <c r="AN76" s="145"/>
      <c r="AO76" s="95"/>
      <c r="AP76" s="94"/>
      <c r="AQ76" s="66"/>
      <c r="AR76" s="95"/>
      <c r="AS76" s="94"/>
      <c r="AT76" s="66"/>
      <c r="AU76" s="95"/>
      <c r="AV76" s="94"/>
      <c r="AW76" s="66"/>
      <c r="AX76" s="93"/>
      <c r="AY76" s="94"/>
      <c r="AZ76" s="66"/>
      <c r="BA76" s="93"/>
      <c r="BB76" s="94"/>
      <c r="BC76" s="66"/>
      <c r="BD76" s="93"/>
      <c r="BE76" s="94"/>
      <c r="BF76" s="66"/>
      <c r="BG76" s="93"/>
      <c r="BH76" s="94"/>
      <c r="BI76" s="66"/>
      <c r="BJ76" s="93"/>
      <c r="BK76" s="94"/>
      <c r="BL76" s="66"/>
      <c r="BM76" s="96"/>
      <c r="BN76" s="44"/>
      <c r="BO76" s="44">
        <v>510500</v>
      </c>
      <c r="BP76" s="76"/>
      <c r="BQ76" s="52" t="s">
        <v>107</v>
      </c>
    </row>
    <row r="77" spans="2:69" s="52" customFormat="1" ht="18" hidden="1" customHeight="1" x14ac:dyDescent="0.15">
      <c r="B77" s="302"/>
      <c r="C77" s="228"/>
      <c r="D77" s="229"/>
      <c r="E77" s="216" t="s">
        <v>108</v>
      </c>
      <c r="F77" s="92"/>
      <c r="G77" s="66"/>
      <c r="H77" s="93"/>
      <c r="I77" s="94"/>
      <c r="J77" s="66"/>
      <c r="K77" s="93"/>
      <c r="L77" s="94"/>
      <c r="M77" s="66"/>
      <c r="N77" s="93"/>
      <c r="O77" s="94"/>
      <c r="P77" s="66"/>
      <c r="Q77" s="93"/>
      <c r="R77" s="94"/>
      <c r="S77" s="66"/>
      <c r="T77" s="93"/>
      <c r="U77" s="94"/>
      <c r="V77" s="66"/>
      <c r="W77" s="93"/>
      <c r="X77" s="94"/>
      <c r="Y77" s="66"/>
      <c r="Z77" s="93"/>
      <c r="AA77" s="94"/>
      <c r="AB77" s="66"/>
      <c r="AC77" s="93"/>
      <c r="AD77" s="94"/>
      <c r="AE77" s="66"/>
      <c r="AF77" s="93"/>
      <c r="AG77" s="94"/>
      <c r="AH77" s="66"/>
      <c r="AI77" s="93"/>
      <c r="AJ77" s="94"/>
      <c r="AK77" s="66"/>
      <c r="AL77" s="93"/>
      <c r="AM77" s="94"/>
      <c r="AN77" s="145"/>
      <c r="AO77" s="95"/>
      <c r="AP77" s="94"/>
      <c r="AQ77" s="66"/>
      <c r="AR77" s="95"/>
      <c r="AS77" s="94"/>
      <c r="AT77" s="66"/>
      <c r="AU77" s="95"/>
      <c r="AV77" s="94"/>
      <c r="AW77" s="66"/>
      <c r="AX77" s="93"/>
      <c r="AY77" s="94"/>
      <c r="AZ77" s="66"/>
      <c r="BA77" s="93"/>
      <c r="BB77" s="94"/>
      <c r="BC77" s="66"/>
      <c r="BD77" s="93"/>
      <c r="BE77" s="94"/>
      <c r="BF77" s="66"/>
      <c r="BG77" s="93"/>
      <c r="BH77" s="94"/>
      <c r="BI77" s="66"/>
      <c r="BJ77" s="93"/>
      <c r="BK77" s="94"/>
      <c r="BL77" s="66"/>
      <c r="BM77" s="96"/>
      <c r="BN77" s="44"/>
      <c r="BO77" s="44">
        <v>127600</v>
      </c>
      <c r="BP77" s="76"/>
      <c r="BQ77" s="52" t="s">
        <v>109</v>
      </c>
    </row>
    <row r="78" spans="2:69" s="52" customFormat="1" ht="18" hidden="1" customHeight="1" x14ac:dyDescent="0.15">
      <c r="B78" s="302"/>
      <c r="C78" s="228"/>
      <c r="D78" s="229"/>
      <c r="E78" s="216"/>
      <c r="F78" s="97"/>
      <c r="G78" s="51"/>
      <c r="H78" s="98"/>
      <c r="I78" s="97"/>
      <c r="J78" s="51"/>
      <c r="K78" s="98"/>
      <c r="L78" s="97"/>
      <c r="M78" s="51"/>
      <c r="N78" s="98"/>
      <c r="O78" s="97"/>
      <c r="P78" s="51"/>
      <c r="Q78" s="98"/>
      <c r="R78" s="97"/>
      <c r="S78" s="51"/>
      <c r="T78" s="98"/>
      <c r="U78" s="97"/>
      <c r="V78" s="51"/>
      <c r="W78" s="98"/>
      <c r="X78" s="97"/>
      <c r="Y78" s="51"/>
      <c r="Z78" s="98"/>
      <c r="AA78" s="97"/>
      <c r="AB78" s="51"/>
      <c r="AC78" s="98"/>
      <c r="AD78" s="97"/>
      <c r="AE78" s="51"/>
      <c r="AF78" s="98"/>
      <c r="AG78" s="97"/>
      <c r="AH78" s="51"/>
      <c r="AI78" s="98"/>
      <c r="AJ78" s="97"/>
      <c r="AK78" s="51"/>
      <c r="AL78" s="98"/>
      <c r="AM78" s="97"/>
      <c r="AN78" s="51"/>
      <c r="AO78" s="98"/>
      <c r="AP78" s="97"/>
      <c r="AQ78" s="51"/>
      <c r="AR78" s="98"/>
      <c r="AS78" s="97"/>
      <c r="AT78" s="51"/>
      <c r="AU78" s="98"/>
      <c r="AV78" s="97"/>
      <c r="AW78" s="51"/>
      <c r="AX78" s="98"/>
      <c r="AY78" s="97"/>
      <c r="AZ78" s="51"/>
      <c r="BA78" s="98"/>
      <c r="BB78" s="97"/>
      <c r="BC78" s="51"/>
      <c r="BD78" s="98"/>
      <c r="BE78" s="97"/>
      <c r="BF78" s="51"/>
      <c r="BG78" s="98"/>
      <c r="BH78" s="97"/>
      <c r="BI78" s="51"/>
      <c r="BJ78" s="98"/>
      <c r="BK78" s="97"/>
      <c r="BL78" s="51"/>
      <c r="BM78" s="99"/>
      <c r="BN78" s="44"/>
      <c r="BO78" s="44">
        <f>SUM(BO76:BO77)</f>
        <v>638100</v>
      </c>
      <c r="BP78" s="76"/>
      <c r="BQ78" s="52" t="s">
        <v>110</v>
      </c>
    </row>
    <row r="79" spans="2:69" s="52" customFormat="1" ht="18" hidden="1" customHeight="1" x14ac:dyDescent="0.15">
      <c r="B79" s="302"/>
      <c r="C79" s="228"/>
      <c r="D79" s="229"/>
      <c r="E79" s="216"/>
      <c r="F79" s="100"/>
      <c r="G79" s="67"/>
      <c r="H79" s="101"/>
      <c r="I79" s="100"/>
      <c r="J79" s="144"/>
      <c r="K79" s="101"/>
      <c r="L79" s="100"/>
      <c r="M79" s="67"/>
      <c r="N79" s="101"/>
      <c r="O79" s="100"/>
      <c r="P79" s="67"/>
      <c r="Q79" s="101"/>
      <c r="R79" s="100"/>
      <c r="S79" s="67"/>
      <c r="T79" s="101"/>
      <c r="U79" s="100"/>
      <c r="V79" s="67"/>
      <c r="W79" s="101"/>
      <c r="X79" s="100"/>
      <c r="Y79" s="67"/>
      <c r="Z79" s="101"/>
      <c r="AA79" s="100"/>
      <c r="AB79" s="67"/>
      <c r="AC79" s="101"/>
      <c r="AD79" s="100"/>
      <c r="AE79" s="67"/>
      <c r="AF79" s="101"/>
      <c r="AG79" s="100"/>
      <c r="AH79" s="67"/>
      <c r="AI79" s="101"/>
      <c r="AJ79" s="100"/>
      <c r="AK79" s="67"/>
      <c r="AL79" s="101"/>
      <c r="AM79" s="100"/>
      <c r="AN79" s="67"/>
      <c r="AO79" s="101"/>
      <c r="AP79" s="100"/>
      <c r="AQ79" s="67"/>
      <c r="AR79" s="101"/>
      <c r="AS79" s="100"/>
      <c r="AT79" s="67"/>
      <c r="AU79" s="101"/>
      <c r="AV79" s="100"/>
      <c r="AW79" s="67"/>
      <c r="AX79" s="101"/>
      <c r="AY79" s="100"/>
      <c r="AZ79" s="67"/>
      <c r="BA79" s="101"/>
      <c r="BB79" s="100"/>
      <c r="BC79" s="67"/>
      <c r="BD79" s="101"/>
      <c r="BE79" s="100"/>
      <c r="BF79" s="67"/>
      <c r="BG79" s="101"/>
      <c r="BH79" s="100"/>
      <c r="BI79" s="67"/>
      <c r="BJ79" s="101"/>
      <c r="BK79" s="100"/>
      <c r="BL79" s="67"/>
      <c r="BM79" s="102"/>
      <c r="BN79" s="44"/>
      <c r="BO79" s="44"/>
      <c r="BP79" s="76"/>
    </row>
    <row r="80" spans="2:69" s="65" customFormat="1" ht="18" hidden="1" customHeight="1" x14ac:dyDescent="0.15">
      <c r="B80" s="302"/>
      <c r="C80" s="217"/>
      <c r="D80" s="218"/>
      <c r="E80" s="219"/>
      <c r="F80" s="105"/>
      <c r="G80" s="68"/>
      <c r="H80" s="106"/>
      <c r="I80" s="105"/>
      <c r="J80" s="68"/>
      <c r="K80" s="106"/>
      <c r="L80" s="105"/>
      <c r="M80" s="68"/>
      <c r="N80" s="106"/>
      <c r="O80" s="105"/>
      <c r="P80" s="68"/>
      <c r="Q80" s="106"/>
      <c r="R80" s="105"/>
      <c r="S80" s="68"/>
      <c r="T80" s="106"/>
      <c r="U80" s="105"/>
      <c r="V80" s="68"/>
      <c r="W80" s="106"/>
      <c r="X80" s="105"/>
      <c r="Y80" s="68"/>
      <c r="Z80" s="106"/>
      <c r="AA80" s="105"/>
      <c r="AB80" s="68"/>
      <c r="AC80" s="106"/>
      <c r="AD80" s="105"/>
      <c r="AE80" s="68"/>
      <c r="AF80" s="106"/>
      <c r="AG80" s="105"/>
      <c r="AH80" s="68"/>
      <c r="AI80" s="106"/>
      <c r="AJ80" s="105"/>
      <c r="AK80" s="68"/>
      <c r="AL80" s="106"/>
      <c r="AM80" s="105"/>
      <c r="AN80" s="68"/>
      <c r="AO80" s="106"/>
      <c r="AP80" s="105"/>
      <c r="AQ80" s="68"/>
      <c r="AR80" s="106"/>
      <c r="AS80" s="105"/>
      <c r="AT80" s="68"/>
      <c r="AU80" s="106"/>
      <c r="AV80" s="105"/>
      <c r="AW80" s="68"/>
      <c r="AX80" s="106"/>
      <c r="AY80" s="105"/>
      <c r="AZ80" s="68"/>
      <c r="BA80" s="106"/>
      <c r="BB80" s="105"/>
      <c r="BC80" s="68"/>
      <c r="BD80" s="106"/>
      <c r="BE80" s="105"/>
      <c r="BF80" s="68"/>
      <c r="BG80" s="106"/>
      <c r="BH80" s="105"/>
      <c r="BI80" s="68"/>
      <c r="BJ80" s="106"/>
      <c r="BK80" s="105"/>
      <c r="BL80" s="68"/>
      <c r="BM80" s="107"/>
      <c r="BN80" s="64"/>
      <c r="BO80" s="64"/>
      <c r="BP80" s="108"/>
    </row>
    <row r="81" spans="2:69" s="52" customFormat="1" ht="18" hidden="1" customHeight="1" x14ac:dyDescent="0.15">
      <c r="B81" s="302"/>
      <c r="C81" s="228"/>
      <c r="D81" s="229"/>
      <c r="E81" s="216"/>
      <c r="F81" s="92"/>
      <c r="G81" s="68"/>
      <c r="H81" s="95"/>
      <c r="I81" s="92"/>
      <c r="J81" s="68"/>
      <c r="K81" s="95"/>
      <c r="L81" s="92"/>
      <c r="M81" s="68"/>
      <c r="N81" s="95"/>
      <c r="O81" s="92"/>
      <c r="P81" s="68"/>
      <c r="Q81" s="95"/>
      <c r="R81" s="92"/>
      <c r="S81" s="68"/>
      <c r="T81" s="95"/>
      <c r="U81" s="92"/>
      <c r="V81" s="68"/>
      <c r="W81" s="95"/>
      <c r="X81" s="92"/>
      <c r="Y81" s="68"/>
      <c r="Z81" s="95"/>
      <c r="AA81" s="92"/>
      <c r="AB81" s="68"/>
      <c r="AC81" s="95"/>
      <c r="AD81" s="92"/>
      <c r="AE81" s="68"/>
      <c r="AF81" s="95"/>
      <c r="AG81" s="92"/>
      <c r="AH81" s="68"/>
      <c r="AI81" s="95"/>
      <c r="AJ81" s="92"/>
      <c r="AK81" s="68"/>
      <c r="AL81" s="95"/>
      <c r="AM81" s="92"/>
      <c r="AN81" s="68"/>
      <c r="AO81" s="95"/>
      <c r="AP81" s="92"/>
      <c r="AQ81" s="68"/>
      <c r="AR81" s="95"/>
      <c r="AS81" s="92"/>
      <c r="AT81" s="68"/>
      <c r="AU81" s="95"/>
      <c r="AV81" s="92"/>
      <c r="AW81" s="68"/>
      <c r="AX81" s="95"/>
      <c r="AY81" s="92"/>
      <c r="AZ81" s="68"/>
      <c r="BA81" s="95"/>
      <c r="BB81" s="92"/>
      <c r="BC81" s="68"/>
      <c r="BD81" s="95"/>
      <c r="BE81" s="92"/>
      <c r="BF81" s="68"/>
      <c r="BG81" s="95"/>
      <c r="BH81" s="92"/>
      <c r="BI81" s="68"/>
      <c r="BJ81" s="95"/>
      <c r="BK81" s="92"/>
      <c r="BL81" s="68"/>
      <c r="BM81" s="96"/>
      <c r="BN81" s="44"/>
      <c r="BO81" s="44"/>
      <c r="BP81" s="76"/>
    </row>
    <row r="82" spans="2:69" s="52" customFormat="1" ht="18" hidden="1" customHeight="1" thickBot="1" x14ac:dyDescent="0.2">
      <c r="B82" s="302"/>
      <c r="C82" s="220"/>
      <c r="D82" s="221"/>
      <c r="E82" s="222"/>
      <c r="F82" s="112"/>
      <c r="G82" s="71"/>
      <c r="H82" s="113"/>
      <c r="I82" s="114"/>
      <c r="J82" s="71"/>
      <c r="K82" s="113"/>
      <c r="L82" s="115"/>
      <c r="M82" s="71"/>
      <c r="N82" s="113"/>
      <c r="O82" s="114"/>
      <c r="P82" s="71"/>
      <c r="Q82" s="113"/>
      <c r="R82" s="114"/>
      <c r="S82" s="71"/>
      <c r="T82" s="113"/>
      <c r="U82" s="114"/>
      <c r="V82" s="71"/>
      <c r="W82" s="113"/>
      <c r="X82" s="114"/>
      <c r="Y82" s="71"/>
      <c r="Z82" s="113"/>
      <c r="AA82" s="114"/>
      <c r="AB82" s="71"/>
      <c r="AC82" s="113"/>
      <c r="AD82" s="114"/>
      <c r="AE82" s="71"/>
      <c r="AF82" s="113"/>
      <c r="AG82" s="114"/>
      <c r="AH82" s="71"/>
      <c r="AI82" s="113"/>
      <c r="AJ82" s="114"/>
      <c r="AK82" s="71"/>
      <c r="AL82" s="113"/>
      <c r="AM82" s="114"/>
      <c r="AN82" s="71"/>
      <c r="AO82" s="113"/>
      <c r="AP82" s="114"/>
      <c r="AQ82" s="71"/>
      <c r="AR82" s="113"/>
      <c r="AS82" s="114"/>
      <c r="AT82" s="71"/>
      <c r="AU82" s="113"/>
      <c r="AV82" s="114"/>
      <c r="AW82" s="71"/>
      <c r="AX82" s="116"/>
      <c r="AY82" s="114"/>
      <c r="AZ82" s="71"/>
      <c r="BA82" s="116"/>
      <c r="BB82" s="114"/>
      <c r="BC82" s="71"/>
      <c r="BD82" s="116"/>
      <c r="BE82" s="114"/>
      <c r="BF82" s="71"/>
      <c r="BG82" s="116"/>
      <c r="BH82" s="114"/>
      <c r="BI82" s="71"/>
      <c r="BJ82" s="116"/>
      <c r="BK82" s="114"/>
      <c r="BL82" s="71"/>
      <c r="BM82" s="117"/>
      <c r="BN82" s="44"/>
      <c r="BO82" s="44"/>
      <c r="BP82" s="76"/>
    </row>
    <row r="83" spans="2:69" s="52" customFormat="1" ht="18" customHeight="1" x14ac:dyDescent="0.15">
      <c r="B83" s="302"/>
      <c r="C83" s="289" t="s">
        <v>141</v>
      </c>
      <c r="D83" s="290"/>
      <c r="E83" s="223" t="s">
        <v>102</v>
      </c>
      <c r="F83" s="275">
        <v>100</v>
      </c>
      <c r="G83" s="295"/>
      <c r="H83" s="304"/>
      <c r="I83" s="275">
        <v>102.92565458367842</v>
      </c>
      <c r="J83" s="295"/>
      <c r="K83" s="304"/>
      <c r="L83" s="275">
        <v>105.44842963623621</v>
      </c>
      <c r="M83" s="295"/>
      <c r="N83" s="304"/>
      <c r="O83" s="275">
        <v>106.48213034337772</v>
      </c>
      <c r="P83" s="295"/>
      <c r="Q83" s="304"/>
      <c r="R83" s="275">
        <v>106.92004841689496</v>
      </c>
      <c r="S83" s="295"/>
      <c r="T83" s="304"/>
      <c r="U83" s="275">
        <v>107.21793973370708</v>
      </c>
      <c r="V83" s="295"/>
      <c r="W83" s="304"/>
      <c r="X83" s="275">
        <v>106.14576033637</v>
      </c>
      <c r="Y83" s="295"/>
      <c r="Z83" s="304"/>
      <c r="AA83" s="275">
        <v>106.57934637191819</v>
      </c>
      <c r="AB83" s="295"/>
      <c r="AC83" s="304"/>
      <c r="AD83" s="275">
        <v>106.92616423520418</v>
      </c>
      <c r="AE83" s="295"/>
      <c r="AF83" s="304"/>
      <c r="AG83" s="275">
        <v>106.92616423520418</v>
      </c>
      <c r="AH83" s="295"/>
      <c r="AI83" s="304"/>
      <c r="AJ83" s="275">
        <v>106.92616423520418</v>
      </c>
      <c r="AK83" s="295"/>
      <c r="AL83" s="304"/>
      <c r="AM83" s="275">
        <v>106.92616423520418</v>
      </c>
      <c r="AN83" s="295"/>
      <c r="AO83" s="304"/>
      <c r="AP83" s="275">
        <v>104.65413773332483</v>
      </c>
      <c r="AQ83" s="295"/>
      <c r="AR83" s="304"/>
      <c r="AS83" s="275">
        <v>103.38803593043258</v>
      </c>
      <c r="AT83" s="295"/>
      <c r="AU83" s="304"/>
      <c r="AV83" s="275">
        <v>102.5943810919284</v>
      </c>
      <c r="AW83" s="295"/>
      <c r="AX83" s="304"/>
      <c r="AY83" s="288">
        <v>93.893737656877107</v>
      </c>
      <c r="AZ83" s="314"/>
      <c r="BA83" s="316"/>
      <c r="BB83" s="288">
        <v>93.194113524877366</v>
      </c>
      <c r="BC83" s="314"/>
      <c r="BD83" s="316"/>
      <c r="BE83" s="288">
        <v>93.194113524877366</v>
      </c>
      <c r="BF83" s="314"/>
      <c r="BG83" s="316"/>
      <c r="BH83" s="288">
        <v>85.13817926992418</v>
      </c>
      <c r="BI83" s="314"/>
      <c r="BJ83" s="316"/>
      <c r="BK83" s="288">
        <v>85.13817926992418</v>
      </c>
      <c r="BL83" s="314"/>
      <c r="BM83" s="315"/>
      <c r="BN83" s="296" t="e">
        <f>(BN85/$F85)*100</f>
        <v>#REF!</v>
      </c>
      <c r="BO83" s="297"/>
      <c r="BP83" s="298"/>
      <c r="BQ83" s="52" t="s">
        <v>63</v>
      </c>
    </row>
    <row r="84" spans="2:69" s="52" customFormat="1" ht="18" customHeight="1" x14ac:dyDescent="0.15">
      <c r="B84" s="302"/>
      <c r="C84" s="291"/>
      <c r="D84" s="292"/>
      <c r="E84" s="224" t="s">
        <v>103</v>
      </c>
      <c r="F84" s="79" t="s">
        <v>67</v>
      </c>
      <c r="G84" s="38"/>
      <c r="H84" s="40" t="s">
        <v>104</v>
      </c>
      <c r="I84" s="79" t="s">
        <v>67</v>
      </c>
      <c r="J84" s="39">
        <v>2.9256545836784099E-2</v>
      </c>
      <c r="K84" s="40" t="s">
        <v>105</v>
      </c>
      <c r="L84" s="79" t="s">
        <v>67</v>
      </c>
      <c r="M84" s="39">
        <v>2.4510653468876421E-2</v>
      </c>
      <c r="N84" s="40" t="s">
        <v>105</v>
      </c>
      <c r="O84" s="79" t="s">
        <v>67</v>
      </c>
      <c r="P84" s="39">
        <v>9.8029028095291022E-3</v>
      </c>
      <c r="Q84" s="40" t="s">
        <v>105</v>
      </c>
      <c r="R84" s="79" t="s">
        <v>67</v>
      </c>
      <c r="S84" s="39">
        <v>4.1125968470489696E-3</v>
      </c>
      <c r="T84" s="40" t="s">
        <v>105</v>
      </c>
      <c r="U84" s="79" t="s">
        <v>67</v>
      </c>
      <c r="V84" s="39">
        <v>2.7861128125439426E-3</v>
      </c>
      <c r="W84" s="40" t="s">
        <v>105</v>
      </c>
      <c r="X84" s="79" t="s">
        <v>67</v>
      </c>
      <c r="Y84" s="39">
        <v>-0.01</v>
      </c>
      <c r="Z84" s="40" t="s">
        <v>105</v>
      </c>
      <c r="AA84" s="79" t="s">
        <v>67</v>
      </c>
      <c r="AB84" s="39">
        <v>4.0848172755481131E-3</v>
      </c>
      <c r="AC84" s="40" t="s">
        <v>105</v>
      </c>
      <c r="AD84" s="79" t="s">
        <v>67</v>
      </c>
      <c r="AE84" s="39">
        <v>3.2540813496427924E-3</v>
      </c>
      <c r="AF84" s="40" t="s">
        <v>105</v>
      </c>
      <c r="AG84" s="79" t="s">
        <v>67</v>
      </c>
      <c r="AH84" s="39">
        <v>0</v>
      </c>
      <c r="AI84" s="40" t="s">
        <v>105</v>
      </c>
      <c r="AJ84" s="79" t="s">
        <v>67</v>
      </c>
      <c r="AK84" s="39">
        <v>0</v>
      </c>
      <c r="AL84" s="40" t="s">
        <v>105</v>
      </c>
      <c r="AM84" s="79" t="s">
        <v>67</v>
      </c>
      <c r="AN84" s="39">
        <v>0</v>
      </c>
      <c r="AO84" s="40" t="s">
        <v>105</v>
      </c>
      <c r="AP84" s="79" t="s">
        <v>67</v>
      </c>
      <c r="AQ84" s="39">
        <v>-2.1248555188808523E-2</v>
      </c>
      <c r="AR84" s="40" t="s">
        <v>105</v>
      </c>
      <c r="AS84" s="79" t="s">
        <v>67</v>
      </c>
      <c r="AT84" s="39">
        <v>-1.2097962204977488E-2</v>
      </c>
      <c r="AU84" s="40" t="s">
        <v>105</v>
      </c>
      <c r="AV84" s="79" t="s">
        <v>67</v>
      </c>
      <c r="AW84" s="39">
        <v>-7.6764669273551621E-3</v>
      </c>
      <c r="AX84" s="40" t="s">
        <v>105</v>
      </c>
      <c r="AY84" s="79" t="s">
        <v>67</v>
      </c>
      <c r="AZ84" s="39">
        <v>-8.4806237363576301E-2</v>
      </c>
      <c r="BA84" s="40" t="s">
        <v>105</v>
      </c>
      <c r="BB84" s="79" t="s">
        <v>67</v>
      </c>
      <c r="BC84" s="39">
        <v>-7.4512331648403842E-3</v>
      </c>
      <c r="BD84" s="39" t="s">
        <v>105</v>
      </c>
      <c r="BE84" s="78" t="s">
        <v>67</v>
      </c>
      <c r="BF84" s="42">
        <v>0</v>
      </c>
      <c r="BG84" s="42" t="s">
        <v>105</v>
      </c>
      <c r="BH84" s="78" t="s">
        <v>67</v>
      </c>
      <c r="BI84" s="42">
        <v>-8.6442522496903346E-2</v>
      </c>
      <c r="BJ84" s="42" t="s">
        <v>105</v>
      </c>
      <c r="BK84" s="78" t="s">
        <v>67</v>
      </c>
      <c r="BL84" s="42">
        <v>0</v>
      </c>
      <c r="BM84" s="70" t="s">
        <v>105</v>
      </c>
      <c r="BN84" s="118" t="s">
        <v>67</v>
      </c>
      <c r="BO84" s="37" t="e">
        <f>(BN85-BK85)/BK85</f>
        <v>#REF!</v>
      </c>
      <c r="BP84" s="41" t="s">
        <v>105</v>
      </c>
    </row>
    <row r="85" spans="2:69" s="52" customFormat="1" ht="24.75" customHeight="1" thickBot="1" x14ac:dyDescent="0.2">
      <c r="B85" s="302"/>
      <c r="C85" s="293"/>
      <c r="D85" s="294"/>
      <c r="E85" s="225" t="s">
        <v>106</v>
      </c>
      <c r="F85" s="318">
        <v>784850</v>
      </c>
      <c r="G85" s="319"/>
      <c r="H85" s="85" t="s">
        <v>98</v>
      </c>
      <c r="I85" s="318">
        <v>807812</v>
      </c>
      <c r="J85" s="319"/>
      <c r="K85" s="85" t="s">
        <v>98</v>
      </c>
      <c r="L85" s="318">
        <v>827612</v>
      </c>
      <c r="M85" s="319"/>
      <c r="N85" s="85" t="s">
        <v>98</v>
      </c>
      <c r="O85" s="318">
        <v>835725</v>
      </c>
      <c r="P85" s="319"/>
      <c r="Q85" s="85" t="s">
        <v>98</v>
      </c>
      <c r="R85" s="318">
        <v>839162</v>
      </c>
      <c r="S85" s="319"/>
      <c r="T85" s="85" t="s">
        <v>98</v>
      </c>
      <c r="U85" s="318">
        <v>841500</v>
      </c>
      <c r="V85" s="319"/>
      <c r="W85" s="85" t="s">
        <v>98</v>
      </c>
      <c r="X85" s="318">
        <v>833085</v>
      </c>
      <c r="Y85" s="319"/>
      <c r="Z85" s="85" t="s">
        <v>98</v>
      </c>
      <c r="AA85" s="318">
        <v>836488</v>
      </c>
      <c r="AB85" s="319"/>
      <c r="AC85" s="85" t="s">
        <v>98</v>
      </c>
      <c r="AD85" s="318">
        <v>839210</v>
      </c>
      <c r="AE85" s="319"/>
      <c r="AF85" s="85" t="s">
        <v>98</v>
      </c>
      <c r="AG85" s="318">
        <v>839210</v>
      </c>
      <c r="AH85" s="319"/>
      <c r="AI85" s="85" t="s">
        <v>98</v>
      </c>
      <c r="AJ85" s="318">
        <v>839210</v>
      </c>
      <c r="AK85" s="319"/>
      <c r="AL85" s="85" t="s">
        <v>98</v>
      </c>
      <c r="AM85" s="318">
        <v>839210</v>
      </c>
      <c r="AN85" s="319"/>
      <c r="AO85" s="85" t="s">
        <v>98</v>
      </c>
      <c r="AP85" s="318">
        <v>821378</v>
      </c>
      <c r="AQ85" s="319"/>
      <c r="AR85" s="85" t="s">
        <v>98</v>
      </c>
      <c r="AS85" s="318">
        <v>811441</v>
      </c>
      <c r="AT85" s="319"/>
      <c r="AU85" s="85" t="s">
        <v>98</v>
      </c>
      <c r="AV85" s="318">
        <v>805212</v>
      </c>
      <c r="AW85" s="319"/>
      <c r="AX85" s="85" t="s">
        <v>98</v>
      </c>
      <c r="AY85" s="318">
        <v>736925</v>
      </c>
      <c r="AZ85" s="319"/>
      <c r="BA85" s="85" t="s">
        <v>98</v>
      </c>
      <c r="BB85" s="318">
        <v>731434</v>
      </c>
      <c r="BC85" s="319"/>
      <c r="BD85" s="85" t="s">
        <v>98</v>
      </c>
      <c r="BE85" s="318">
        <v>731434</v>
      </c>
      <c r="BF85" s="319"/>
      <c r="BG85" s="85" t="s">
        <v>98</v>
      </c>
      <c r="BH85" s="318">
        <v>668207</v>
      </c>
      <c r="BI85" s="319"/>
      <c r="BJ85" s="85" t="s">
        <v>98</v>
      </c>
      <c r="BK85" s="318">
        <v>668207</v>
      </c>
      <c r="BL85" s="319"/>
      <c r="BM85" s="88" t="s">
        <v>98</v>
      </c>
      <c r="BN85" s="287" t="e">
        <f>SUM(#REF!)</f>
        <v>#REF!</v>
      </c>
      <c r="BO85" s="287"/>
      <c r="BP85" s="77" t="s">
        <v>98</v>
      </c>
    </row>
    <row r="86" spans="2:69" s="52" customFormat="1" ht="18" customHeight="1" x14ac:dyDescent="0.15">
      <c r="B86" s="302"/>
      <c r="C86" s="279" t="s">
        <v>142</v>
      </c>
      <c r="D86" s="280"/>
      <c r="E86" s="226" t="s">
        <v>102</v>
      </c>
      <c r="F86" s="307">
        <v>100</v>
      </c>
      <c r="G86" s="308"/>
      <c r="H86" s="309"/>
      <c r="I86" s="307">
        <v>102.92567587742258</v>
      </c>
      <c r="J86" s="308"/>
      <c r="K86" s="309"/>
      <c r="L86" s="307">
        <v>104.47837925139214</v>
      </c>
      <c r="M86" s="308"/>
      <c r="N86" s="309"/>
      <c r="O86" s="307">
        <v>104.84949600144408</v>
      </c>
      <c r="P86" s="308"/>
      <c r="Q86" s="309"/>
      <c r="R86" s="307">
        <v>105.28072002508118</v>
      </c>
      <c r="S86" s="308"/>
      <c r="T86" s="309"/>
      <c r="U86" s="307">
        <v>105.57402361448464</v>
      </c>
      <c r="V86" s="308"/>
      <c r="W86" s="309"/>
      <c r="X86" s="307">
        <v>105.18900115498255</v>
      </c>
      <c r="Y86" s="308"/>
      <c r="Z86" s="309"/>
      <c r="AA86" s="307">
        <v>105.61868418397746</v>
      </c>
      <c r="AB86" s="308"/>
      <c r="AC86" s="309"/>
      <c r="AD86" s="307">
        <v>103.97519219172078</v>
      </c>
      <c r="AE86" s="308"/>
      <c r="AF86" s="309"/>
      <c r="AG86" s="307">
        <v>102.65038920152388</v>
      </c>
      <c r="AH86" s="308"/>
      <c r="AI86" s="309"/>
      <c r="AJ86" s="307">
        <v>102.31918845397465</v>
      </c>
      <c r="AK86" s="308"/>
      <c r="AL86" s="309"/>
      <c r="AM86" s="307">
        <v>101.98798770642543</v>
      </c>
      <c r="AN86" s="308"/>
      <c r="AO86" s="309"/>
      <c r="AP86" s="307">
        <v>98.200061707646014</v>
      </c>
      <c r="AQ86" s="308"/>
      <c r="AR86" s="309"/>
      <c r="AS86" s="307">
        <v>97.012036836388347</v>
      </c>
      <c r="AT86" s="308"/>
      <c r="AU86" s="309"/>
      <c r="AV86" s="307">
        <v>94.792785362801609</v>
      </c>
      <c r="AW86" s="308"/>
      <c r="AX86" s="309"/>
      <c r="AY86" s="307">
        <v>87.220412450467634</v>
      </c>
      <c r="AZ86" s="308"/>
      <c r="BA86" s="309"/>
      <c r="BB86" s="307">
        <v>87.032281830219844</v>
      </c>
      <c r="BC86" s="308"/>
      <c r="BD86" s="309"/>
      <c r="BE86" s="307">
        <v>87.032281830219844</v>
      </c>
      <c r="BF86" s="308"/>
      <c r="BG86" s="309"/>
      <c r="BH86" s="307">
        <v>79.725507402881718</v>
      </c>
      <c r="BI86" s="308"/>
      <c r="BJ86" s="309"/>
      <c r="BK86" s="307">
        <v>78.614924948754151</v>
      </c>
      <c r="BL86" s="308"/>
      <c r="BM86" s="317"/>
      <c r="BN86" s="296" t="e">
        <f>(BN88/$F88)*100</f>
        <v>#REF!</v>
      </c>
      <c r="BO86" s="297"/>
      <c r="BP86" s="298"/>
      <c r="BQ86" s="52" t="s">
        <v>63</v>
      </c>
    </row>
    <row r="87" spans="2:69" s="4" customFormat="1" ht="18" customHeight="1" x14ac:dyDescent="0.15">
      <c r="B87" s="302"/>
      <c r="C87" s="281"/>
      <c r="D87" s="282"/>
      <c r="E87" s="212" t="s">
        <v>103</v>
      </c>
      <c r="F87" s="78" t="s">
        <v>67</v>
      </c>
      <c r="G87" s="69"/>
      <c r="H87" s="43" t="s">
        <v>104</v>
      </c>
      <c r="I87" s="78" t="s">
        <v>67</v>
      </c>
      <c r="J87" s="69">
        <v>2.9256758774225747E-2</v>
      </c>
      <c r="K87" s="43" t="s">
        <v>105</v>
      </c>
      <c r="L87" s="78" t="s">
        <v>67</v>
      </c>
      <c r="M87" s="69">
        <v>1.5085675762952847E-2</v>
      </c>
      <c r="N87" s="43" t="s">
        <v>105</v>
      </c>
      <c r="O87" s="78" t="s">
        <v>67</v>
      </c>
      <c r="P87" s="69">
        <v>3.5520913772883397E-3</v>
      </c>
      <c r="Q87" s="43" t="s">
        <v>105</v>
      </c>
      <c r="R87" s="78" t="s">
        <v>67</v>
      </c>
      <c r="S87" s="69">
        <v>4.1127906197198326E-3</v>
      </c>
      <c r="T87" s="43" t="s">
        <v>105</v>
      </c>
      <c r="U87" s="78" t="s">
        <v>67</v>
      </c>
      <c r="V87" s="69">
        <v>2.785919295893953E-3</v>
      </c>
      <c r="W87" s="43" t="s">
        <v>105</v>
      </c>
      <c r="X87" s="78" t="s">
        <v>67</v>
      </c>
      <c r="Y87" s="69">
        <v>-3.6469431240779794E-3</v>
      </c>
      <c r="Z87" s="43" t="s">
        <v>105</v>
      </c>
      <c r="AA87" s="78" t="s">
        <v>67</v>
      </c>
      <c r="AB87" s="69">
        <v>4.0848665190937918E-3</v>
      </c>
      <c r="AC87" s="43" t="s">
        <v>105</v>
      </c>
      <c r="AD87" s="78" t="s">
        <v>67</v>
      </c>
      <c r="AE87" s="69">
        <v>-1.5560617943259763E-2</v>
      </c>
      <c r="AF87" s="43" t="s">
        <v>105</v>
      </c>
      <c r="AG87" s="78" t="s">
        <v>67</v>
      </c>
      <c r="AH87" s="69">
        <v>-1.2741529611737456E-2</v>
      </c>
      <c r="AI87" s="43" t="s">
        <v>105</v>
      </c>
      <c r="AJ87" s="78" t="s">
        <v>67</v>
      </c>
      <c r="AK87" s="69">
        <v>-3.2264928572166883E-3</v>
      </c>
      <c r="AL87" s="43" t="s">
        <v>105</v>
      </c>
      <c r="AM87" s="78" t="s">
        <v>67</v>
      </c>
      <c r="AN87" s="69">
        <v>-3.2369368107155673E-3</v>
      </c>
      <c r="AO87" s="43" t="s">
        <v>105</v>
      </c>
      <c r="AP87" s="78" t="s">
        <v>67</v>
      </c>
      <c r="AQ87" s="69">
        <v>-3.7140903394261023E-2</v>
      </c>
      <c r="AR87" s="43" t="s">
        <v>105</v>
      </c>
      <c r="AS87" s="78" t="s">
        <v>67</v>
      </c>
      <c r="AT87" s="69">
        <v>-1.2098005343362804E-2</v>
      </c>
      <c r="AU87" s="43" t="s">
        <v>105</v>
      </c>
      <c r="AV87" s="78" t="s">
        <v>67</v>
      </c>
      <c r="AW87" s="69">
        <v>-2.287604245779858E-2</v>
      </c>
      <c r="AX87" s="43" t="s">
        <v>105</v>
      </c>
      <c r="AY87" s="78" t="s">
        <v>67</v>
      </c>
      <c r="AZ87" s="69">
        <v>-7.9883430826007865E-2</v>
      </c>
      <c r="BA87" s="43" t="s">
        <v>105</v>
      </c>
      <c r="BB87" s="78" t="s">
        <v>67</v>
      </c>
      <c r="BC87" s="69">
        <v>-2.1569563243540339E-3</v>
      </c>
      <c r="BD87" s="43" t="s">
        <v>105</v>
      </c>
      <c r="BE87" s="78" t="s">
        <v>67</v>
      </c>
      <c r="BF87" s="69">
        <v>0</v>
      </c>
      <c r="BG87" s="43" t="s">
        <v>105</v>
      </c>
      <c r="BH87" s="78" t="s">
        <v>67</v>
      </c>
      <c r="BI87" s="69">
        <v>-8.3954761080399593E-2</v>
      </c>
      <c r="BJ87" s="43" t="s">
        <v>105</v>
      </c>
      <c r="BK87" s="78" t="s">
        <v>67</v>
      </c>
      <c r="BL87" s="69">
        <v>-1.3930076964143981E-2</v>
      </c>
      <c r="BM87" s="70" t="s">
        <v>105</v>
      </c>
      <c r="BN87" s="82" t="s">
        <v>67</v>
      </c>
      <c r="BO87" s="37" t="e">
        <f>(BN88-BK88)/BK88</f>
        <v>#REF!</v>
      </c>
      <c r="BP87" s="49" t="s">
        <v>105</v>
      </c>
    </row>
    <row r="88" spans="2:69" s="4" customFormat="1" ht="18" customHeight="1" thickBot="1" x14ac:dyDescent="0.2">
      <c r="B88" s="303"/>
      <c r="C88" s="299"/>
      <c r="D88" s="300"/>
      <c r="E88" s="227" t="s">
        <v>106</v>
      </c>
      <c r="F88" s="322">
        <v>1414.6707199999998</v>
      </c>
      <c r="G88" s="323"/>
      <c r="H88" s="132" t="s">
        <v>139</v>
      </c>
      <c r="I88" s="322">
        <v>1456.0594000000001</v>
      </c>
      <c r="J88" s="323"/>
      <c r="K88" s="132" t="s">
        <v>138</v>
      </c>
      <c r="L88" s="322">
        <v>1478.0250399999998</v>
      </c>
      <c r="M88" s="323"/>
      <c r="N88" s="132" t="s">
        <v>138</v>
      </c>
      <c r="O88" s="322">
        <v>1483.27512</v>
      </c>
      <c r="P88" s="323"/>
      <c r="Q88" s="132" t="s">
        <v>138</v>
      </c>
      <c r="R88" s="322">
        <v>1489.3755199999998</v>
      </c>
      <c r="S88" s="323"/>
      <c r="T88" s="132" t="s">
        <v>138</v>
      </c>
      <c r="U88" s="322">
        <v>1493.5247999999999</v>
      </c>
      <c r="V88" s="323"/>
      <c r="W88" s="132" t="s">
        <v>138</v>
      </c>
      <c r="X88" s="322">
        <v>1488.078</v>
      </c>
      <c r="Y88" s="323"/>
      <c r="Z88" s="132" t="s">
        <v>138</v>
      </c>
      <c r="AA88" s="322">
        <v>1494.1566</v>
      </c>
      <c r="AB88" s="323"/>
      <c r="AC88" s="132" t="s">
        <v>138</v>
      </c>
      <c r="AD88" s="322">
        <v>1470.9066</v>
      </c>
      <c r="AE88" s="323"/>
      <c r="AF88" s="132" t="s">
        <v>138</v>
      </c>
      <c r="AG88" s="322">
        <v>1452.165</v>
      </c>
      <c r="AH88" s="323"/>
      <c r="AI88" s="132" t="s">
        <v>138</v>
      </c>
      <c r="AJ88" s="322">
        <v>1447.4795999999999</v>
      </c>
      <c r="AK88" s="323"/>
      <c r="AL88" s="132" t="s">
        <v>138</v>
      </c>
      <c r="AM88" s="322">
        <v>1442.7942</v>
      </c>
      <c r="AN88" s="323"/>
      <c r="AO88" s="132" t="s">
        <v>138</v>
      </c>
      <c r="AP88" s="322">
        <v>1389.2075199999999</v>
      </c>
      <c r="AQ88" s="323"/>
      <c r="AR88" s="132" t="s">
        <v>138</v>
      </c>
      <c r="AS88" s="322">
        <v>1372.4008800000001</v>
      </c>
      <c r="AT88" s="323"/>
      <c r="AU88" s="132" t="s">
        <v>138</v>
      </c>
      <c r="AV88" s="322">
        <v>1341.0057792</v>
      </c>
      <c r="AW88" s="323"/>
      <c r="AX88" s="132" t="s">
        <v>138</v>
      </c>
      <c r="AY88" s="322">
        <v>1233.8816368</v>
      </c>
      <c r="AZ88" s="323"/>
      <c r="BA88" s="132" t="s">
        <v>138</v>
      </c>
      <c r="BB88" s="322">
        <v>1231.220208</v>
      </c>
      <c r="BC88" s="323"/>
      <c r="BD88" s="132" t="s">
        <v>138</v>
      </c>
      <c r="BE88" s="322">
        <v>1231.220208</v>
      </c>
      <c r="BF88" s="323"/>
      <c r="BG88" s="132" t="s">
        <v>138</v>
      </c>
      <c r="BH88" s="322">
        <v>1127.8534096000001</v>
      </c>
      <c r="BI88" s="323"/>
      <c r="BJ88" s="132" t="s">
        <v>138</v>
      </c>
      <c r="BK88" s="322">
        <v>1112.1423247999999</v>
      </c>
      <c r="BL88" s="323"/>
      <c r="BM88" s="133" t="s">
        <v>138</v>
      </c>
      <c r="BN88" s="287" t="e">
        <f>#REF!</f>
        <v>#REF!</v>
      </c>
      <c r="BO88" s="287"/>
      <c r="BP88" s="77" t="s">
        <v>98</v>
      </c>
    </row>
    <row r="89" spans="2:69" s="192" customFormat="1" ht="20.25" hidden="1" customHeight="1" x14ac:dyDescent="0.15">
      <c r="B89" s="182"/>
      <c r="C89" s="183"/>
      <c r="D89" s="184"/>
      <c r="E89" s="185"/>
      <c r="F89" s="159"/>
      <c r="G89" s="186"/>
      <c r="H89" s="187"/>
      <c r="I89" s="188"/>
      <c r="J89" s="186"/>
      <c r="K89" s="187"/>
      <c r="L89" s="188"/>
      <c r="M89" s="186"/>
      <c r="N89" s="187"/>
      <c r="O89" s="188"/>
      <c r="P89" s="186"/>
      <c r="Q89" s="187"/>
      <c r="R89" s="188"/>
      <c r="S89" s="186"/>
      <c r="T89" s="187"/>
      <c r="U89" s="188"/>
      <c r="V89" s="186"/>
      <c r="W89" s="187"/>
      <c r="X89" s="188"/>
      <c r="Y89" s="186"/>
      <c r="Z89" s="187"/>
      <c r="AA89" s="188"/>
      <c r="AB89" s="186"/>
      <c r="AC89" s="187"/>
      <c r="AD89" s="188"/>
      <c r="AE89" s="186"/>
      <c r="AF89" s="187"/>
      <c r="AG89" s="188"/>
      <c r="AH89" s="186"/>
      <c r="AI89" s="187"/>
      <c r="AJ89" s="188"/>
      <c r="AK89" s="186"/>
      <c r="AL89" s="187"/>
      <c r="AM89" s="188"/>
      <c r="AN89" s="186"/>
      <c r="AO89" s="187"/>
      <c r="AP89" s="188"/>
      <c r="AQ89" s="186"/>
      <c r="AR89" s="187"/>
      <c r="AS89" s="188"/>
      <c r="AT89" s="186"/>
      <c r="AU89" s="187"/>
      <c r="AV89" s="188"/>
      <c r="AW89" s="186"/>
      <c r="AX89" s="187"/>
      <c r="AY89" s="188"/>
      <c r="AZ89" s="186"/>
      <c r="BA89" s="187"/>
      <c r="BB89" s="188"/>
      <c r="BC89" s="186"/>
      <c r="BD89" s="187"/>
      <c r="BE89" s="188"/>
      <c r="BF89" s="186"/>
      <c r="BG89" s="187"/>
      <c r="BH89" s="189"/>
      <c r="BI89" s="186"/>
      <c r="BJ89" s="187"/>
      <c r="BK89" s="188"/>
      <c r="BL89" s="186"/>
      <c r="BM89" s="190"/>
      <c r="BN89" s="186"/>
      <c r="BO89" s="186">
        <f>ROUNDUP(BO76*0.885,0)</f>
        <v>451793</v>
      </c>
      <c r="BP89" s="191"/>
      <c r="BQ89" s="192" t="s">
        <v>111</v>
      </c>
    </row>
    <row r="90" spans="2:69" s="192" customFormat="1" ht="20.25" hidden="1" customHeight="1" x14ac:dyDescent="0.15">
      <c r="B90" s="182"/>
      <c r="C90" s="183"/>
      <c r="D90" s="184"/>
      <c r="E90" s="185" t="s">
        <v>108</v>
      </c>
      <c r="F90" s="159"/>
      <c r="G90" s="186"/>
      <c r="H90" s="187"/>
      <c r="I90" s="188"/>
      <c r="J90" s="186"/>
      <c r="K90" s="187"/>
      <c r="L90" s="188"/>
      <c r="M90" s="186"/>
      <c r="N90" s="187"/>
      <c r="O90" s="188"/>
      <c r="P90" s="186"/>
      <c r="Q90" s="187"/>
      <c r="R90" s="188"/>
      <c r="S90" s="186"/>
      <c r="T90" s="187"/>
      <c r="U90" s="188"/>
      <c r="V90" s="186"/>
      <c r="W90" s="187"/>
      <c r="X90" s="206"/>
      <c r="Y90" s="186"/>
      <c r="Z90" s="187"/>
      <c r="AA90" s="206"/>
      <c r="AB90" s="186"/>
      <c r="AC90" s="187"/>
      <c r="AD90" s="206"/>
      <c r="AE90" s="186"/>
      <c r="AF90" s="187"/>
      <c r="AG90" s="206"/>
      <c r="AH90" s="186"/>
      <c r="AI90" s="187"/>
      <c r="AJ90" s="188"/>
      <c r="AK90" s="186"/>
      <c r="AL90" s="187"/>
      <c r="AM90" s="188"/>
      <c r="AN90" s="186"/>
      <c r="AO90" s="187"/>
      <c r="AP90" s="188"/>
      <c r="AQ90" s="186"/>
      <c r="AR90" s="187"/>
      <c r="AS90" s="188"/>
      <c r="AT90" s="186"/>
      <c r="AU90" s="187"/>
      <c r="AV90" s="188"/>
      <c r="AW90" s="186"/>
      <c r="AX90" s="187"/>
      <c r="AY90" s="188"/>
      <c r="AZ90" s="186"/>
      <c r="BA90" s="187"/>
      <c r="BB90" s="188"/>
      <c r="BC90" s="186"/>
      <c r="BD90" s="187"/>
      <c r="BE90" s="188"/>
      <c r="BF90" s="186"/>
      <c r="BG90" s="187"/>
      <c r="BH90" s="188"/>
      <c r="BI90" s="186"/>
      <c r="BJ90" s="187"/>
      <c r="BK90" s="188"/>
      <c r="BL90" s="186"/>
      <c r="BM90" s="190"/>
      <c r="BN90" s="186"/>
      <c r="BO90" s="186">
        <f>ROUNDUP(BO77*0.95,0)</f>
        <v>121220</v>
      </c>
      <c r="BP90" s="191"/>
      <c r="BQ90" s="192" t="s">
        <v>112</v>
      </c>
    </row>
    <row r="91" spans="2:69" s="192" customFormat="1" ht="18" hidden="1" customHeight="1" x14ac:dyDescent="0.15">
      <c r="B91" s="182"/>
      <c r="C91" s="183"/>
      <c r="D91" s="184"/>
      <c r="E91" s="185"/>
      <c r="F91" s="159"/>
      <c r="G91" s="193"/>
      <c r="H91" s="194"/>
      <c r="I91" s="159"/>
      <c r="J91" s="193"/>
      <c r="K91" s="194"/>
      <c r="L91" s="159"/>
      <c r="M91" s="193"/>
      <c r="N91" s="194"/>
      <c r="O91" s="159"/>
      <c r="P91" s="193"/>
      <c r="Q91" s="194"/>
      <c r="R91" s="159"/>
      <c r="S91" s="193"/>
      <c r="T91" s="194"/>
      <c r="U91" s="159"/>
      <c r="V91" s="193"/>
      <c r="W91" s="194"/>
      <c r="X91" s="159"/>
      <c r="Y91" s="193"/>
      <c r="Z91" s="194"/>
      <c r="AA91" s="159"/>
      <c r="AB91" s="193"/>
      <c r="AC91" s="194"/>
      <c r="AD91" s="159"/>
      <c r="AE91" s="193"/>
      <c r="AF91" s="194"/>
      <c r="AG91" s="159"/>
      <c r="AH91" s="193"/>
      <c r="AI91" s="194"/>
      <c r="AJ91" s="159"/>
      <c r="AK91" s="193"/>
      <c r="AL91" s="194"/>
      <c r="AM91" s="159"/>
      <c r="AN91" s="193"/>
      <c r="AO91" s="194"/>
      <c r="AP91" s="159"/>
      <c r="AQ91" s="193"/>
      <c r="AR91" s="194"/>
      <c r="AS91" s="159"/>
      <c r="AT91" s="193"/>
      <c r="AU91" s="194"/>
      <c r="AV91" s="159"/>
      <c r="AW91" s="193"/>
      <c r="AX91" s="194"/>
      <c r="AY91" s="159"/>
      <c r="AZ91" s="193"/>
      <c r="BA91" s="194"/>
      <c r="BB91" s="159"/>
      <c r="BC91" s="193"/>
      <c r="BD91" s="194"/>
      <c r="BE91" s="159"/>
      <c r="BF91" s="193"/>
      <c r="BG91" s="194"/>
      <c r="BH91" s="159"/>
      <c r="BI91" s="193"/>
      <c r="BJ91" s="194"/>
      <c r="BK91" s="159"/>
      <c r="BL91" s="193"/>
      <c r="BM91" s="161"/>
      <c r="BN91" s="186"/>
      <c r="BO91" s="186">
        <f>SUM(BO89:BO90)</f>
        <v>573013</v>
      </c>
      <c r="BP91" s="195"/>
      <c r="BQ91" s="192" t="s">
        <v>110</v>
      </c>
    </row>
    <row r="92" spans="2:69" s="192" customFormat="1" ht="18" hidden="1" customHeight="1" x14ac:dyDescent="0.15">
      <c r="B92" s="182"/>
      <c r="C92" s="196"/>
      <c r="D92" s="197"/>
      <c r="E92" s="198"/>
      <c r="F92" s="148"/>
      <c r="G92" s="152"/>
      <c r="H92" s="153"/>
      <c r="I92" s="148"/>
      <c r="J92" s="149"/>
      <c r="K92" s="153"/>
      <c r="L92" s="148"/>
      <c r="M92" s="152"/>
      <c r="N92" s="153"/>
      <c r="O92" s="148"/>
      <c r="P92" s="152"/>
      <c r="Q92" s="153"/>
      <c r="R92" s="148"/>
      <c r="S92" s="152"/>
      <c r="T92" s="153"/>
      <c r="U92" s="148"/>
      <c r="V92" s="152"/>
      <c r="W92" s="153"/>
      <c r="X92" s="148"/>
      <c r="Y92" s="152"/>
      <c r="Z92" s="153"/>
      <c r="AA92" s="148"/>
      <c r="AB92" s="152"/>
      <c r="AC92" s="153"/>
      <c r="AD92" s="148"/>
      <c r="AE92" s="152"/>
      <c r="AF92" s="153"/>
      <c r="AG92" s="148"/>
      <c r="AH92" s="152"/>
      <c r="AI92" s="153"/>
      <c r="AJ92" s="148"/>
      <c r="AK92" s="152"/>
      <c r="AL92" s="153"/>
      <c r="AM92" s="148"/>
      <c r="AN92" s="152"/>
      <c r="AO92" s="153"/>
      <c r="AP92" s="148"/>
      <c r="AQ92" s="152"/>
      <c r="AR92" s="153"/>
      <c r="AS92" s="148"/>
      <c r="AT92" s="152"/>
      <c r="AU92" s="153"/>
      <c r="AV92" s="148"/>
      <c r="AW92" s="152"/>
      <c r="AX92" s="153"/>
      <c r="AY92" s="148"/>
      <c r="AZ92" s="152"/>
      <c r="BA92" s="153"/>
      <c r="BB92" s="148"/>
      <c r="BC92" s="152"/>
      <c r="BD92" s="153"/>
      <c r="BE92" s="148"/>
      <c r="BF92" s="152"/>
      <c r="BG92" s="153"/>
      <c r="BH92" s="148"/>
      <c r="BI92" s="152"/>
      <c r="BJ92" s="153"/>
      <c r="BK92" s="148"/>
      <c r="BL92" s="152"/>
      <c r="BM92" s="154"/>
      <c r="BN92" s="186"/>
      <c r="BO92" s="186"/>
      <c r="BP92" s="195"/>
    </row>
    <row r="93" spans="2:69" s="204" customFormat="1" ht="18" hidden="1" customHeight="1" x14ac:dyDescent="0.15">
      <c r="B93" s="182"/>
      <c r="C93" s="199"/>
      <c r="D93" s="200"/>
      <c r="E93" s="201" t="s">
        <v>143</v>
      </c>
      <c r="F93" s="155"/>
      <c r="G93" s="156"/>
      <c r="H93" s="157"/>
      <c r="I93" s="155"/>
      <c r="J93" s="156"/>
      <c r="K93" s="157"/>
      <c r="L93" s="155"/>
      <c r="M93" s="156"/>
      <c r="N93" s="157"/>
      <c r="O93" s="155"/>
      <c r="P93" s="156"/>
      <c r="Q93" s="157"/>
      <c r="R93" s="155"/>
      <c r="S93" s="156"/>
      <c r="T93" s="157"/>
      <c r="U93" s="155"/>
      <c r="V93" s="156"/>
      <c r="W93" s="157"/>
      <c r="X93" s="155"/>
      <c r="Y93" s="156"/>
      <c r="Z93" s="157"/>
      <c r="AA93" s="155"/>
      <c r="AB93" s="156"/>
      <c r="AC93" s="157"/>
      <c r="AD93" s="155"/>
      <c r="AE93" s="156"/>
      <c r="AF93" s="157"/>
      <c r="AG93" s="155"/>
      <c r="AH93" s="156"/>
      <c r="AI93" s="157"/>
      <c r="AJ93" s="155"/>
      <c r="AK93" s="156"/>
      <c r="AL93" s="157"/>
      <c r="AM93" s="155"/>
      <c r="AN93" s="156"/>
      <c r="AO93" s="157"/>
      <c r="AP93" s="155"/>
      <c r="AQ93" s="156"/>
      <c r="AR93" s="157"/>
      <c r="AS93" s="155"/>
      <c r="AT93" s="156"/>
      <c r="AU93" s="157"/>
      <c r="AV93" s="155"/>
      <c r="AW93" s="156"/>
      <c r="AX93" s="157"/>
      <c r="AY93" s="155"/>
      <c r="AZ93" s="156"/>
      <c r="BA93" s="157"/>
      <c r="BB93" s="155"/>
      <c r="BC93" s="156"/>
      <c r="BD93" s="157"/>
      <c r="BE93" s="155"/>
      <c r="BF93" s="156"/>
      <c r="BG93" s="157"/>
      <c r="BH93" s="155"/>
      <c r="BI93" s="156"/>
      <c r="BJ93" s="157"/>
      <c r="BK93" s="155"/>
      <c r="BL93" s="156"/>
      <c r="BM93" s="158"/>
      <c r="BN93" s="202"/>
      <c r="BO93" s="202"/>
      <c r="BP93" s="203"/>
    </row>
    <row r="94" spans="2:69" s="192" customFormat="1" ht="18" hidden="1" customHeight="1" x14ac:dyDescent="0.15">
      <c r="B94" s="182"/>
      <c r="C94" s="183"/>
      <c r="D94" s="184"/>
      <c r="E94" s="205"/>
      <c r="F94" s="159"/>
      <c r="G94" s="156"/>
      <c r="H94" s="160"/>
      <c r="I94" s="159"/>
      <c r="J94" s="156"/>
      <c r="K94" s="160"/>
      <c r="L94" s="159"/>
      <c r="M94" s="156"/>
      <c r="N94" s="160"/>
      <c r="O94" s="159"/>
      <c r="P94" s="156"/>
      <c r="Q94" s="160"/>
      <c r="R94" s="159"/>
      <c r="S94" s="156"/>
      <c r="T94" s="160"/>
      <c r="U94" s="159"/>
      <c r="V94" s="156"/>
      <c r="W94" s="160"/>
      <c r="X94" s="159"/>
      <c r="Y94" s="156"/>
      <c r="Z94" s="160"/>
      <c r="AA94" s="159"/>
      <c r="AB94" s="156"/>
      <c r="AC94" s="160"/>
      <c r="AD94" s="159"/>
      <c r="AE94" s="156"/>
      <c r="AF94" s="160"/>
      <c r="AG94" s="159"/>
      <c r="AH94" s="156"/>
      <c r="AI94" s="160"/>
      <c r="AJ94" s="159"/>
      <c r="AK94" s="156"/>
      <c r="AL94" s="160"/>
      <c r="AM94" s="159"/>
      <c r="AN94" s="156"/>
      <c r="AO94" s="160"/>
      <c r="AP94" s="159"/>
      <c r="AQ94" s="156"/>
      <c r="AR94" s="160"/>
      <c r="AS94" s="159"/>
      <c r="AT94" s="156"/>
      <c r="AU94" s="160"/>
      <c r="AV94" s="159"/>
      <c r="AW94" s="156"/>
      <c r="AX94" s="160"/>
      <c r="AY94" s="159"/>
      <c r="AZ94" s="156"/>
      <c r="BA94" s="160"/>
      <c r="BB94" s="159"/>
      <c r="BC94" s="156"/>
      <c r="BD94" s="160"/>
      <c r="BE94" s="159"/>
      <c r="BF94" s="156"/>
      <c r="BG94" s="160"/>
      <c r="BH94" s="159"/>
      <c r="BI94" s="156"/>
      <c r="BJ94" s="160"/>
      <c r="BK94" s="159"/>
      <c r="BL94" s="156"/>
      <c r="BM94" s="161"/>
      <c r="BN94" s="186"/>
      <c r="BO94" s="186"/>
      <c r="BP94" s="195"/>
    </row>
    <row r="95" spans="2:69" s="52" customFormat="1" ht="18" hidden="1" customHeight="1" thickBot="1" x14ac:dyDescent="0.2">
      <c r="B95" s="109"/>
      <c r="C95" s="110"/>
      <c r="D95" s="111"/>
      <c r="E95" s="122"/>
      <c r="F95" s="112"/>
      <c r="G95" s="71"/>
      <c r="H95" s="113"/>
      <c r="I95" s="112"/>
      <c r="J95" s="71"/>
      <c r="K95" s="113"/>
      <c r="L95" s="112"/>
      <c r="M95" s="71"/>
      <c r="N95" s="113"/>
      <c r="O95" s="112"/>
      <c r="P95" s="71"/>
      <c r="Q95" s="113"/>
      <c r="R95" s="112"/>
      <c r="S95" s="71"/>
      <c r="T95" s="113"/>
      <c r="U95" s="112"/>
      <c r="V95" s="71"/>
      <c r="W95" s="113"/>
      <c r="X95" s="112"/>
      <c r="Y95" s="71"/>
      <c r="Z95" s="113"/>
      <c r="AA95" s="112"/>
      <c r="AB95" s="71"/>
      <c r="AC95" s="113"/>
      <c r="AD95" s="112"/>
      <c r="AE95" s="71"/>
      <c r="AF95" s="113"/>
      <c r="AG95" s="112"/>
      <c r="AH95" s="71"/>
      <c r="AI95" s="113"/>
      <c r="AJ95" s="112"/>
      <c r="AK95" s="71"/>
      <c r="AL95" s="113"/>
      <c r="AM95" s="112"/>
      <c r="AN95" s="71"/>
      <c r="AO95" s="113"/>
      <c r="AP95" s="112"/>
      <c r="AQ95" s="71"/>
      <c r="AR95" s="113"/>
      <c r="AS95" s="112"/>
      <c r="AT95" s="71"/>
      <c r="AU95" s="113"/>
      <c r="AV95" s="112"/>
      <c r="AW95" s="71"/>
      <c r="AX95" s="113"/>
      <c r="AY95" s="112"/>
      <c r="AZ95" s="71"/>
      <c r="BA95" s="113"/>
      <c r="BB95" s="112"/>
      <c r="BC95" s="71"/>
      <c r="BD95" s="113"/>
      <c r="BE95" s="112"/>
      <c r="BF95" s="71"/>
      <c r="BG95" s="113"/>
      <c r="BH95" s="112"/>
      <c r="BI95" s="179"/>
      <c r="BJ95" s="113"/>
      <c r="BK95" s="112"/>
      <c r="BL95" s="179"/>
      <c r="BM95" s="117"/>
      <c r="BN95" s="44"/>
      <c r="BO95" s="44"/>
      <c r="BP95" s="76"/>
    </row>
    <row r="96" spans="2:69" s="52" customFormat="1" ht="18" customHeight="1" x14ac:dyDescent="0.15">
      <c r="B96" s="46"/>
      <c r="C96" s="130"/>
      <c r="D96" s="130"/>
      <c r="E96" s="50"/>
      <c r="F96" s="131"/>
      <c r="G96" s="51"/>
      <c r="H96" s="98"/>
      <c r="I96" s="131"/>
      <c r="J96" s="51"/>
      <c r="K96" s="98"/>
      <c r="L96" s="131"/>
      <c r="M96" s="51"/>
      <c r="N96" s="98"/>
      <c r="O96" s="131"/>
      <c r="P96" s="51"/>
      <c r="Q96" s="98"/>
      <c r="R96" s="131"/>
      <c r="S96" s="51"/>
      <c r="T96" s="98"/>
      <c r="U96" s="131"/>
      <c r="V96" s="51"/>
      <c r="W96" s="98"/>
      <c r="X96" s="131"/>
      <c r="Y96" s="51"/>
      <c r="Z96" s="98"/>
      <c r="AA96" s="131"/>
      <c r="AB96" s="51"/>
      <c r="AC96" s="98"/>
      <c r="AD96" s="131"/>
      <c r="AE96" s="51"/>
      <c r="AF96" s="98"/>
      <c r="AG96" s="131"/>
      <c r="AH96" s="51"/>
      <c r="AI96" s="98"/>
      <c r="AJ96" s="131"/>
      <c r="AK96" s="51"/>
      <c r="AL96" s="98"/>
      <c r="AM96" s="131"/>
      <c r="AN96" s="51"/>
      <c r="AO96" s="98"/>
      <c r="AP96" s="131"/>
      <c r="AQ96" s="51"/>
      <c r="AR96" s="98"/>
      <c r="AS96" s="131"/>
      <c r="AT96" s="51"/>
      <c r="AU96" s="98"/>
      <c r="AV96" s="131"/>
      <c r="AW96" s="51"/>
      <c r="AX96" s="98"/>
      <c r="AY96" s="131"/>
      <c r="AZ96" s="51"/>
      <c r="BA96" s="98"/>
      <c r="BB96" s="131"/>
      <c r="BC96" s="51"/>
      <c r="BD96" s="98"/>
      <c r="BE96" s="131"/>
      <c r="BF96" s="51"/>
      <c r="BG96" s="98"/>
      <c r="BH96" s="131"/>
      <c r="BI96" s="51"/>
      <c r="BJ96" s="98"/>
      <c r="BK96" s="131"/>
      <c r="BL96" s="51"/>
      <c r="BM96" s="98"/>
      <c r="BN96" s="44"/>
      <c r="BO96" s="44"/>
      <c r="BP96" s="74"/>
    </row>
    <row r="97" spans="2:69" s="4" customFormat="1" ht="25.5" hidden="1" customHeight="1" x14ac:dyDescent="0.15">
      <c r="B97" s="72" t="s">
        <v>1</v>
      </c>
      <c r="C97" s="250" t="s">
        <v>2</v>
      </c>
      <c r="D97" s="251"/>
      <c r="E97" s="252"/>
      <c r="F97" s="250"/>
      <c r="G97" s="251"/>
      <c r="H97" s="252"/>
      <c r="I97" s="250"/>
      <c r="J97" s="251"/>
      <c r="K97" s="252"/>
      <c r="L97" s="250"/>
      <c r="M97" s="251"/>
      <c r="N97" s="252"/>
      <c r="O97" s="250"/>
      <c r="P97" s="251"/>
      <c r="Q97" s="252"/>
      <c r="R97" s="250"/>
      <c r="S97" s="251"/>
      <c r="T97" s="252"/>
      <c r="U97" s="250"/>
      <c r="V97" s="251"/>
      <c r="W97" s="252"/>
      <c r="X97" s="250"/>
      <c r="Y97" s="251"/>
      <c r="Z97" s="252"/>
      <c r="AA97" s="250"/>
      <c r="AB97" s="251"/>
      <c r="AC97" s="252"/>
      <c r="AD97" s="250"/>
      <c r="AE97" s="251"/>
      <c r="AF97" s="252"/>
      <c r="AG97" s="250"/>
      <c r="AH97" s="251"/>
      <c r="AI97" s="252"/>
      <c r="AJ97" s="250"/>
      <c r="AK97" s="251"/>
      <c r="AL97" s="252"/>
      <c r="AM97" s="250"/>
      <c r="AN97" s="251"/>
      <c r="AO97" s="252"/>
      <c r="AP97" s="250"/>
      <c r="AQ97" s="251"/>
      <c r="AR97" s="252"/>
      <c r="AS97" s="250"/>
      <c r="AT97" s="251"/>
      <c r="AU97" s="252"/>
      <c r="AV97" s="250"/>
      <c r="AW97" s="251"/>
      <c r="AX97" s="252"/>
      <c r="AY97" s="250"/>
      <c r="AZ97" s="251"/>
      <c r="BA97" s="252"/>
      <c r="BB97" s="250"/>
      <c r="BC97" s="251"/>
      <c r="BD97" s="252"/>
      <c r="BE97" s="250"/>
      <c r="BF97" s="251"/>
      <c r="BG97" s="251"/>
      <c r="BH97" s="250"/>
      <c r="BI97" s="251"/>
      <c r="BJ97" s="252"/>
      <c r="BK97" s="250"/>
      <c r="BL97" s="251"/>
      <c r="BM97" s="277"/>
      <c r="BN97" s="272" t="s">
        <v>23</v>
      </c>
      <c r="BO97" s="272"/>
      <c r="BP97" s="273"/>
    </row>
    <row r="98" spans="2:69" s="4" customFormat="1" ht="15" customHeight="1" x14ac:dyDescent="0.15">
      <c r="B98" s="301" t="s">
        <v>97</v>
      </c>
      <c r="C98" s="279" t="s">
        <v>144</v>
      </c>
      <c r="D98" s="280"/>
      <c r="E98" s="211" t="s">
        <v>102</v>
      </c>
      <c r="F98" s="276">
        <v>100</v>
      </c>
      <c r="G98" s="286"/>
      <c r="H98" s="310"/>
      <c r="I98" s="285">
        <v>103.01507537688441</v>
      </c>
      <c r="J98" s="311"/>
      <c r="K98" s="312"/>
      <c r="L98" s="276">
        <v>105.0251256281407</v>
      </c>
      <c r="M98" s="286"/>
      <c r="N98" s="310"/>
      <c r="O98" s="274">
        <v>106.28140703517587</v>
      </c>
      <c r="P98" s="305"/>
      <c r="Q98" s="306"/>
      <c r="R98" s="274">
        <v>107.28643216080403</v>
      </c>
      <c r="S98" s="305"/>
      <c r="T98" s="306"/>
      <c r="U98" s="274">
        <v>107.78894472361809</v>
      </c>
      <c r="V98" s="305"/>
      <c r="W98" s="306"/>
      <c r="X98" s="274">
        <v>107.78894472361809</v>
      </c>
      <c r="Y98" s="305"/>
      <c r="Z98" s="306"/>
      <c r="AA98" s="274">
        <v>108.91959798994975</v>
      </c>
      <c r="AB98" s="305"/>
      <c r="AC98" s="306"/>
      <c r="AD98" s="274">
        <v>109.67336683417086</v>
      </c>
      <c r="AE98" s="305"/>
      <c r="AF98" s="306"/>
      <c r="AG98" s="274">
        <v>109.67336683417086</v>
      </c>
      <c r="AH98" s="305"/>
      <c r="AI98" s="306"/>
      <c r="AJ98" s="274">
        <v>109.67336683417086</v>
      </c>
      <c r="AK98" s="305"/>
      <c r="AL98" s="306"/>
      <c r="AM98" s="274">
        <v>109.67336683417086</v>
      </c>
      <c r="AN98" s="305"/>
      <c r="AO98" s="306"/>
      <c r="AP98" s="274">
        <v>107.28643216080403</v>
      </c>
      <c r="AQ98" s="305"/>
      <c r="AR98" s="306"/>
      <c r="AS98" s="274">
        <v>105.90452261306534</v>
      </c>
      <c r="AT98" s="305"/>
      <c r="AU98" s="306"/>
      <c r="AV98" s="274">
        <v>105.90452261306534</v>
      </c>
      <c r="AW98" s="305"/>
      <c r="AX98" s="306"/>
      <c r="AY98" s="276">
        <v>90.342279579716774</v>
      </c>
      <c r="AZ98" s="286"/>
      <c r="BA98" s="310"/>
      <c r="BB98" s="276">
        <v>90</v>
      </c>
      <c r="BC98" s="286"/>
      <c r="BD98" s="310"/>
      <c r="BE98" s="276">
        <v>90</v>
      </c>
      <c r="BF98" s="286"/>
      <c r="BG98" s="310"/>
      <c r="BH98" s="276">
        <v>90</v>
      </c>
      <c r="BI98" s="286"/>
      <c r="BJ98" s="310"/>
      <c r="BK98" s="276">
        <v>90</v>
      </c>
      <c r="BL98" s="286"/>
      <c r="BM98" s="313"/>
      <c r="BN98" s="269">
        <f>(BN100/$F100)*100</f>
        <v>81.224303334856103</v>
      </c>
      <c r="BO98" s="270"/>
      <c r="BP98" s="271"/>
    </row>
    <row r="99" spans="2:69" s="4" customFormat="1" ht="18" customHeight="1" x14ac:dyDescent="0.15">
      <c r="B99" s="302"/>
      <c r="C99" s="281"/>
      <c r="D99" s="282"/>
      <c r="E99" s="212" t="s">
        <v>103</v>
      </c>
      <c r="F99" s="78" t="s">
        <v>67</v>
      </c>
      <c r="G99" s="69"/>
      <c r="H99" s="43" t="s">
        <v>104</v>
      </c>
      <c r="I99" s="78" t="s">
        <v>67</v>
      </c>
      <c r="J99" s="42">
        <v>3.015075376884422E-2</v>
      </c>
      <c r="K99" s="43" t="s">
        <v>105</v>
      </c>
      <c r="L99" s="78" t="s">
        <v>67</v>
      </c>
      <c r="M99" s="42">
        <v>1.9512195121951219E-2</v>
      </c>
      <c r="N99" s="43" t="s">
        <v>105</v>
      </c>
      <c r="O99" s="79" t="s">
        <v>67</v>
      </c>
      <c r="P99" s="39">
        <v>1.1961722488038277E-2</v>
      </c>
      <c r="Q99" s="40" t="s">
        <v>105</v>
      </c>
      <c r="R99" s="79" t="s">
        <v>67</v>
      </c>
      <c r="S99" s="39">
        <v>9.4562647754137114E-3</v>
      </c>
      <c r="T99" s="40" t="s">
        <v>105</v>
      </c>
      <c r="U99" s="79" t="s">
        <v>67</v>
      </c>
      <c r="V99" s="39">
        <v>4.6838407494145199E-3</v>
      </c>
      <c r="W99" s="40" t="s">
        <v>105</v>
      </c>
      <c r="X99" s="79" t="s">
        <v>67</v>
      </c>
      <c r="Y99" s="39">
        <v>0</v>
      </c>
      <c r="Z99" s="40" t="s">
        <v>105</v>
      </c>
      <c r="AA99" s="79" t="s">
        <v>67</v>
      </c>
      <c r="AB99" s="39">
        <v>1.048951048951049E-2</v>
      </c>
      <c r="AC99" s="40" t="s">
        <v>105</v>
      </c>
      <c r="AD99" s="79" t="s">
        <v>67</v>
      </c>
      <c r="AE99" s="39">
        <v>6.920415224913495E-3</v>
      </c>
      <c r="AF99" s="40" t="s">
        <v>105</v>
      </c>
      <c r="AG99" s="79" t="s">
        <v>67</v>
      </c>
      <c r="AH99" s="39">
        <v>0</v>
      </c>
      <c r="AI99" s="40" t="s">
        <v>105</v>
      </c>
      <c r="AJ99" s="79" t="s">
        <v>67</v>
      </c>
      <c r="AK99" s="39">
        <v>0</v>
      </c>
      <c r="AL99" s="40" t="s">
        <v>105</v>
      </c>
      <c r="AM99" s="80" t="s">
        <v>67</v>
      </c>
      <c r="AN99" s="39">
        <v>0</v>
      </c>
      <c r="AO99" s="47" t="s">
        <v>105</v>
      </c>
      <c r="AP99" s="80" t="s">
        <v>67</v>
      </c>
      <c r="AQ99" s="39">
        <v>-2.1764032073310423E-2</v>
      </c>
      <c r="AR99" s="47" t="s">
        <v>105</v>
      </c>
      <c r="AS99" s="80" t="s">
        <v>67</v>
      </c>
      <c r="AT99" s="39">
        <v>-1.288056206088993E-2</v>
      </c>
      <c r="AU99" s="47" t="s">
        <v>105</v>
      </c>
      <c r="AV99" s="80" t="s">
        <v>67</v>
      </c>
      <c r="AW99" s="39">
        <v>0</v>
      </c>
      <c r="AX99" s="47" t="s">
        <v>105</v>
      </c>
      <c r="AY99" s="80" t="s">
        <v>67</v>
      </c>
      <c r="AZ99" s="39">
        <v>-0.14694597217728891</v>
      </c>
      <c r="BA99" s="47" t="s">
        <v>105</v>
      </c>
      <c r="BB99" s="80" t="s">
        <v>67</v>
      </c>
      <c r="BC99" s="39">
        <v>-3.7886976209709532E-3</v>
      </c>
      <c r="BD99" s="47" t="s">
        <v>105</v>
      </c>
      <c r="BE99" s="81" t="s">
        <v>67</v>
      </c>
      <c r="BF99" s="42">
        <v>0</v>
      </c>
      <c r="BG99" s="48" t="s">
        <v>105</v>
      </c>
      <c r="BH99" s="81" t="s">
        <v>67</v>
      </c>
      <c r="BI99" s="42">
        <v>0</v>
      </c>
      <c r="BJ99" s="48" t="s">
        <v>105</v>
      </c>
      <c r="BK99" s="81" t="s">
        <v>67</v>
      </c>
      <c r="BL99" s="42">
        <v>0</v>
      </c>
      <c r="BM99" s="73" t="s">
        <v>105</v>
      </c>
      <c r="BN99" s="82" t="s">
        <v>67</v>
      </c>
      <c r="BO99" s="37">
        <f>(BN100-BK100)/BK100</f>
        <v>-9.7507740723821124E-2</v>
      </c>
      <c r="BP99" s="49" t="s">
        <v>105</v>
      </c>
    </row>
    <row r="100" spans="2:69" s="4" customFormat="1" ht="18" customHeight="1" x14ac:dyDescent="0.15">
      <c r="B100" s="302"/>
      <c r="C100" s="283"/>
      <c r="D100" s="284"/>
      <c r="E100" s="213" t="s">
        <v>106</v>
      </c>
      <c r="F100" s="318">
        <v>875600</v>
      </c>
      <c r="G100" s="319"/>
      <c r="H100" s="83" t="s">
        <v>98</v>
      </c>
      <c r="I100" s="318">
        <v>902000</v>
      </c>
      <c r="J100" s="319"/>
      <c r="K100" s="84" t="s">
        <v>98</v>
      </c>
      <c r="L100" s="318">
        <v>919600</v>
      </c>
      <c r="M100" s="319"/>
      <c r="N100" s="85" t="s">
        <v>98</v>
      </c>
      <c r="O100" s="320">
        <v>930600</v>
      </c>
      <c r="P100" s="321"/>
      <c r="Q100" s="86" t="s">
        <v>98</v>
      </c>
      <c r="R100" s="320">
        <v>939400</v>
      </c>
      <c r="S100" s="321"/>
      <c r="T100" s="86" t="s">
        <v>98</v>
      </c>
      <c r="U100" s="320">
        <v>943800</v>
      </c>
      <c r="V100" s="321"/>
      <c r="W100" s="86" t="s">
        <v>98</v>
      </c>
      <c r="X100" s="320">
        <v>943800</v>
      </c>
      <c r="Y100" s="321"/>
      <c r="Z100" s="86" t="s">
        <v>98</v>
      </c>
      <c r="AA100" s="320">
        <v>953700</v>
      </c>
      <c r="AB100" s="321"/>
      <c r="AC100" s="86" t="s">
        <v>98</v>
      </c>
      <c r="AD100" s="320">
        <v>960300</v>
      </c>
      <c r="AE100" s="321"/>
      <c r="AF100" s="86" t="s">
        <v>98</v>
      </c>
      <c r="AG100" s="320">
        <v>960300</v>
      </c>
      <c r="AH100" s="321"/>
      <c r="AI100" s="86" t="s">
        <v>98</v>
      </c>
      <c r="AJ100" s="320">
        <v>960300</v>
      </c>
      <c r="AK100" s="321"/>
      <c r="AL100" s="86" t="s">
        <v>98</v>
      </c>
      <c r="AM100" s="320">
        <v>960300</v>
      </c>
      <c r="AN100" s="321"/>
      <c r="AO100" s="87" t="s">
        <v>98</v>
      </c>
      <c r="AP100" s="320">
        <v>939400</v>
      </c>
      <c r="AQ100" s="321"/>
      <c r="AR100" s="87" t="s">
        <v>98</v>
      </c>
      <c r="AS100" s="320">
        <v>927300</v>
      </c>
      <c r="AT100" s="321"/>
      <c r="AU100" s="87" t="s">
        <v>98</v>
      </c>
      <c r="AV100" s="320">
        <v>927300</v>
      </c>
      <c r="AW100" s="321"/>
      <c r="AX100" s="86" t="s">
        <v>98</v>
      </c>
      <c r="AY100" s="318">
        <v>791037</v>
      </c>
      <c r="AZ100" s="319"/>
      <c r="BA100" s="85" t="s">
        <v>98</v>
      </c>
      <c r="BB100" s="318">
        <v>788040</v>
      </c>
      <c r="BC100" s="319"/>
      <c r="BD100" s="85" t="s">
        <v>98</v>
      </c>
      <c r="BE100" s="318">
        <v>788040</v>
      </c>
      <c r="BF100" s="319"/>
      <c r="BG100" s="85" t="s">
        <v>98</v>
      </c>
      <c r="BH100" s="318">
        <v>788040</v>
      </c>
      <c r="BI100" s="319"/>
      <c r="BJ100" s="85" t="s">
        <v>98</v>
      </c>
      <c r="BK100" s="318">
        <v>788040</v>
      </c>
      <c r="BL100" s="319"/>
      <c r="BM100" s="88" t="s">
        <v>98</v>
      </c>
      <c r="BN100" s="287">
        <f>BO106</f>
        <v>711200</v>
      </c>
      <c r="BO100" s="287"/>
      <c r="BP100" s="77" t="s">
        <v>98</v>
      </c>
    </row>
    <row r="101" spans="2:69" s="4" customFormat="1" ht="18" customHeight="1" x14ac:dyDescent="0.15">
      <c r="B101" s="302"/>
      <c r="C101" s="279" t="s">
        <v>142</v>
      </c>
      <c r="D101" s="280"/>
      <c r="E101" s="211" t="s">
        <v>102</v>
      </c>
      <c r="F101" s="276">
        <v>100</v>
      </c>
      <c r="G101" s="286"/>
      <c r="H101" s="310"/>
      <c r="I101" s="285">
        <v>103.01507537688441</v>
      </c>
      <c r="J101" s="311"/>
      <c r="K101" s="312"/>
      <c r="L101" s="276">
        <v>103.78052041563963</v>
      </c>
      <c r="M101" s="286"/>
      <c r="N101" s="310"/>
      <c r="O101" s="274">
        <v>104.18225231074227</v>
      </c>
      <c r="P101" s="305"/>
      <c r="Q101" s="306"/>
      <c r="R101" s="274">
        <v>105.16742727349163</v>
      </c>
      <c r="S101" s="305"/>
      <c r="T101" s="306"/>
      <c r="U101" s="274">
        <v>105.66001475486628</v>
      </c>
      <c r="V101" s="305"/>
      <c r="W101" s="306"/>
      <c r="X101" s="274">
        <v>106.08580074861665</v>
      </c>
      <c r="Y101" s="305"/>
      <c r="Z101" s="306"/>
      <c r="AA101" s="274">
        <v>107.19858886835738</v>
      </c>
      <c r="AB101" s="305"/>
      <c r="AC101" s="306"/>
      <c r="AD101" s="274">
        <v>105.34106878587173</v>
      </c>
      <c r="AE101" s="305"/>
      <c r="AF101" s="306"/>
      <c r="AG101" s="274">
        <v>104.04137937138201</v>
      </c>
      <c r="AH101" s="305"/>
      <c r="AI101" s="306"/>
      <c r="AJ101" s="274">
        <v>103.60814956655209</v>
      </c>
      <c r="AK101" s="305"/>
      <c r="AL101" s="306"/>
      <c r="AM101" s="274">
        <v>103.17491976172218</v>
      </c>
      <c r="AN101" s="305"/>
      <c r="AO101" s="306"/>
      <c r="AP101" s="274">
        <v>99.234213589016903</v>
      </c>
      <c r="AQ101" s="305"/>
      <c r="AR101" s="306"/>
      <c r="AS101" s="274">
        <v>97.956021142319969</v>
      </c>
      <c r="AT101" s="305"/>
      <c r="AU101" s="306"/>
      <c r="AV101" s="274">
        <v>97.956021142319969</v>
      </c>
      <c r="AW101" s="305"/>
      <c r="AX101" s="306"/>
      <c r="AY101" s="276">
        <v>85.41751056199351</v>
      </c>
      <c r="AZ101" s="286"/>
      <c r="BA101" s="310"/>
      <c r="BB101" s="276">
        <v>85.475651625848442</v>
      </c>
      <c r="BC101" s="286"/>
      <c r="BD101" s="310"/>
      <c r="BE101" s="276">
        <v>85.475651625848442</v>
      </c>
      <c r="BF101" s="286"/>
      <c r="BG101" s="310"/>
      <c r="BH101" s="276">
        <v>83.477186852617592</v>
      </c>
      <c r="BI101" s="286"/>
      <c r="BJ101" s="310"/>
      <c r="BK101" s="276">
        <v>82.335206982199963</v>
      </c>
      <c r="BL101" s="286"/>
      <c r="BM101" s="313"/>
      <c r="BN101" s="269">
        <f>(BN103/$F103)*100</f>
        <v>0</v>
      </c>
      <c r="BO101" s="270"/>
      <c r="BP101" s="271"/>
    </row>
    <row r="102" spans="2:69" s="4" customFormat="1" ht="18" customHeight="1" x14ac:dyDescent="0.15">
      <c r="B102" s="302"/>
      <c r="C102" s="281"/>
      <c r="D102" s="282"/>
      <c r="E102" s="212" t="s">
        <v>103</v>
      </c>
      <c r="F102" s="78" t="s">
        <v>67</v>
      </c>
      <c r="G102" s="69"/>
      <c r="H102" s="43" t="s">
        <v>104</v>
      </c>
      <c r="I102" s="78" t="s">
        <v>67</v>
      </c>
      <c r="J102" s="42">
        <v>3.0150753768844192E-2</v>
      </c>
      <c r="K102" s="43" t="s">
        <v>105</v>
      </c>
      <c r="L102" s="78" t="s">
        <v>67</v>
      </c>
      <c r="M102" s="42">
        <v>7.4304176932824175E-3</v>
      </c>
      <c r="N102" s="43" t="s">
        <v>105</v>
      </c>
      <c r="O102" s="79" t="s">
        <v>67</v>
      </c>
      <c r="P102" s="39">
        <v>3.8709759162288775E-3</v>
      </c>
      <c r="Q102" s="40" t="s">
        <v>105</v>
      </c>
      <c r="R102" s="79" t="s">
        <v>67</v>
      </c>
      <c r="S102" s="39">
        <v>9.4562647754137478E-3</v>
      </c>
      <c r="T102" s="40" t="s">
        <v>105</v>
      </c>
      <c r="U102" s="79" t="s">
        <v>67</v>
      </c>
      <c r="V102" s="39">
        <v>4.6838407494144696E-3</v>
      </c>
      <c r="W102" s="40" t="s">
        <v>105</v>
      </c>
      <c r="X102" s="79" t="s">
        <v>67</v>
      </c>
      <c r="Y102" s="39">
        <v>4.0297741273100929E-3</v>
      </c>
      <c r="Z102" s="40" t="s">
        <v>105</v>
      </c>
      <c r="AA102" s="79" t="s">
        <v>67</v>
      </c>
      <c r="AB102" s="39">
        <v>1.0489510489510512E-2</v>
      </c>
      <c r="AC102" s="40" t="s">
        <v>105</v>
      </c>
      <c r="AD102" s="79" t="s">
        <v>67</v>
      </c>
      <c r="AE102" s="39">
        <v>-1.7327840805504827E-2</v>
      </c>
      <c r="AF102" s="40" t="s">
        <v>105</v>
      </c>
      <c r="AG102" s="79" t="s">
        <v>67</v>
      </c>
      <c r="AH102" s="39">
        <v>-1.2337917485265117E-2</v>
      </c>
      <c r="AI102" s="40" t="s">
        <v>105</v>
      </c>
      <c r="AJ102" s="79" t="s">
        <v>67</v>
      </c>
      <c r="AK102" s="39">
        <v>-4.1640144281774828E-3</v>
      </c>
      <c r="AL102" s="40" t="s">
        <v>105</v>
      </c>
      <c r="AM102" s="80" t="s">
        <v>67</v>
      </c>
      <c r="AN102" s="39">
        <v>-4.181425946147458E-3</v>
      </c>
      <c r="AO102" s="47" t="s">
        <v>105</v>
      </c>
      <c r="AP102" s="80" t="s">
        <v>67</v>
      </c>
      <c r="AQ102" s="39">
        <v>-3.8194419552795872E-2</v>
      </c>
      <c r="AR102" s="47" t="s">
        <v>105</v>
      </c>
      <c r="AS102" s="80" t="s">
        <v>67</v>
      </c>
      <c r="AT102" s="39">
        <v>-1.2880562060889946E-2</v>
      </c>
      <c r="AU102" s="47" t="s">
        <v>105</v>
      </c>
      <c r="AV102" s="80" t="s">
        <v>67</v>
      </c>
      <c r="AW102" s="39">
        <v>0</v>
      </c>
      <c r="AX102" s="47" t="s">
        <v>105</v>
      </c>
      <c r="AY102" s="80" t="s">
        <v>67</v>
      </c>
      <c r="AZ102" s="39">
        <v>-0.12800142792763403</v>
      </c>
      <c r="BA102" s="47" t="s">
        <v>105</v>
      </c>
      <c r="BB102" s="80" t="s">
        <v>67</v>
      </c>
      <c r="BC102" s="39">
        <v>6.8066914468016331E-4</v>
      </c>
      <c r="BD102" s="47" t="s">
        <v>105</v>
      </c>
      <c r="BE102" s="81" t="s">
        <v>67</v>
      </c>
      <c r="BF102" s="42">
        <v>0</v>
      </c>
      <c r="BG102" s="48" t="s">
        <v>105</v>
      </c>
      <c r="BH102" s="81" t="s">
        <v>67</v>
      </c>
      <c r="BI102" s="42">
        <v>-2.338051521360382E-2</v>
      </c>
      <c r="BJ102" s="48" t="s">
        <v>105</v>
      </c>
      <c r="BK102" s="81" t="s">
        <v>67</v>
      </c>
      <c r="BL102" s="42">
        <v>-1.3680143204081051E-2</v>
      </c>
      <c r="BM102" s="73" t="s">
        <v>105</v>
      </c>
      <c r="BN102" s="82" t="s">
        <v>67</v>
      </c>
      <c r="BO102" s="37">
        <f>(BN103-BK103)/BK103</f>
        <v>-1</v>
      </c>
      <c r="BP102" s="49" t="s">
        <v>105</v>
      </c>
    </row>
    <row r="103" spans="2:69" s="4" customFormat="1" ht="18" customHeight="1" thickBot="1" x14ac:dyDescent="0.2">
      <c r="B103" s="302"/>
      <c r="C103" s="283"/>
      <c r="D103" s="284"/>
      <c r="E103" s="213" t="s">
        <v>106</v>
      </c>
      <c r="F103" s="318">
        <v>1581.8510000000001</v>
      </c>
      <c r="G103" s="319"/>
      <c r="H103" s="83" t="s">
        <v>139</v>
      </c>
      <c r="I103" s="318">
        <v>1629.5450000000001</v>
      </c>
      <c r="J103" s="319"/>
      <c r="K103" s="84" t="s">
        <v>138</v>
      </c>
      <c r="L103" s="318">
        <v>1641.6532</v>
      </c>
      <c r="M103" s="319"/>
      <c r="N103" s="85" t="s">
        <v>138</v>
      </c>
      <c r="O103" s="320">
        <v>1648.008</v>
      </c>
      <c r="P103" s="321"/>
      <c r="Q103" s="86" t="s">
        <v>138</v>
      </c>
      <c r="R103" s="320">
        <v>1663.5920000000001</v>
      </c>
      <c r="S103" s="321"/>
      <c r="T103" s="86" t="s">
        <v>138</v>
      </c>
      <c r="U103" s="320">
        <v>1671.384</v>
      </c>
      <c r="V103" s="321"/>
      <c r="W103" s="86" t="s">
        <v>138</v>
      </c>
      <c r="X103" s="320">
        <v>1678.1193000000001</v>
      </c>
      <c r="Y103" s="321"/>
      <c r="Z103" s="86" t="s">
        <v>138</v>
      </c>
      <c r="AA103" s="320">
        <v>1695.7219500000001</v>
      </c>
      <c r="AB103" s="321"/>
      <c r="AC103" s="86" t="s">
        <v>138</v>
      </c>
      <c r="AD103" s="320">
        <v>1666.3387499999999</v>
      </c>
      <c r="AE103" s="321"/>
      <c r="AF103" s="86" t="s">
        <v>138</v>
      </c>
      <c r="AG103" s="320">
        <v>1645.7796000000001</v>
      </c>
      <c r="AH103" s="321"/>
      <c r="AI103" s="86" t="s">
        <v>138</v>
      </c>
      <c r="AJ103" s="320">
        <v>1638.9265499999999</v>
      </c>
      <c r="AK103" s="321"/>
      <c r="AL103" s="86" t="s">
        <v>138</v>
      </c>
      <c r="AM103" s="320">
        <v>1632.0735</v>
      </c>
      <c r="AN103" s="321"/>
      <c r="AO103" s="87" t="s">
        <v>138</v>
      </c>
      <c r="AP103" s="320">
        <v>1569.7374</v>
      </c>
      <c r="AQ103" s="321"/>
      <c r="AR103" s="87" t="s">
        <v>138</v>
      </c>
      <c r="AS103" s="320">
        <v>1549.5183</v>
      </c>
      <c r="AT103" s="321"/>
      <c r="AU103" s="87" t="s">
        <v>138</v>
      </c>
      <c r="AV103" s="320">
        <v>1549.5183</v>
      </c>
      <c r="AW103" s="321"/>
      <c r="AX103" s="86" t="s">
        <v>138</v>
      </c>
      <c r="AY103" s="318">
        <v>1351.177745</v>
      </c>
      <c r="AZ103" s="319"/>
      <c r="BA103" s="85" t="s">
        <v>138</v>
      </c>
      <c r="BB103" s="318">
        <v>1352.09745</v>
      </c>
      <c r="BC103" s="319"/>
      <c r="BD103" s="85" t="s">
        <v>138</v>
      </c>
      <c r="BE103" s="318">
        <v>1352.09745</v>
      </c>
      <c r="BF103" s="319"/>
      <c r="BG103" s="85" t="s">
        <v>138</v>
      </c>
      <c r="BH103" s="318">
        <v>1320.4847150000001</v>
      </c>
      <c r="BI103" s="319"/>
      <c r="BJ103" s="85" t="s">
        <v>138</v>
      </c>
      <c r="BK103" s="318">
        <v>1302.4202949999999</v>
      </c>
      <c r="BL103" s="319"/>
      <c r="BM103" s="88" t="s">
        <v>138</v>
      </c>
      <c r="BN103" s="287">
        <f>BO111</f>
        <v>0</v>
      </c>
      <c r="BO103" s="287"/>
      <c r="BP103" s="77" t="s">
        <v>98</v>
      </c>
    </row>
    <row r="104" spans="2:69" s="52" customFormat="1" ht="18" hidden="1" customHeight="1" x14ac:dyDescent="0.15">
      <c r="B104" s="302"/>
      <c r="C104" s="228"/>
      <c r="D104" s="229"/>
      <c r="E104" s="216"/>
      <c r="F104" s="92"/>
      <c r="G104" s="66"/>
      <c r="H104" s="93"/>
      <c r="I104" s="94"/>
      <c r="J104" s="66"/>
      <c r="K104" s="93"/>
      <c r="L104" s="94"/>
      <c r="M104" s="66"/>
      <c r="N104" s="93"/>
      <c r="O104" s="94"/>
      <c r="P104" s="66"/>
      <c r="Q104" s="93"/>
      <c r="R104" s="94"/>
      <c r="S104" s="66"/>
      <c r="T104" s="93"/>
      <c r="U104" s="94"/>
      <c r="V104" s="66"/>
      <c r="W104" s="93"/>
      <c r="X104" s="94"/>
      <c r="Y104" s="145"/>
      <c r="Z104" s="93"/>
      <c r="AA104" s="94"/>
      <c r="AB104" s="145"/>
      <c r="AC104" s="93"/>
      <c r="AD104" s="94"/>
      <c r="AE104" s="66"/>
      <c r="AF104" s="93"/>
      <c r="AG104" s="94"/>
      <c r="AH104" s="66"/>
      <c r="AI104" s="93"/>
      <c r="AJ104" s="94"/>
      <c r="AK104" s="66"/>
      <c r="AL104" s="93"/>
      <c r="AM104" s="94"/>
      <c r="AN104" s="145"/>
      <c r="AO104" s="95"/>
      <c r="AP104" s="94"/>
      <c r="AQ104" s="145"/>
      <c r="AR104" s="95"/>
      <c r="AS104" s="94"/>
      <c r="AT104" s="66"/>
      <c r="AU104" s="95"/>
      <c r="AV104" s="94"/>
      <c r="AW104" s="66"/>
      <c r="AX104" s="93"/>
      <c r="AY104" s="94"/>
      <c r="AZ104" s="66"/>
      <c r="BA104" s="93"/>
      <c r="BB104" s="94"/>
      <c r="BC104" s="66"/>
      <c r="BD104" s="93"/>
      <c r="BE104" s="94"/>
      <c r="BF104" s="66"/>
      <c r="BG104" s="93"/>
      <c r="BH104" s="94"/>
      <c r="BI104" s="66"/>
      <c r="BJ104" s="93"/>
      <c r="BK104" s="94"/>
      <c r="BL104" s="66"/>
      <c r="BM104" s="96"/>
      <c r="BN104" s="44"/>
      <c r="BO104" s="44">
        <v>569000</v>
      </c>
      <c r="BP104" s="76"/>
      <c r="BQ104" s="52" t="s">
        <v>98</v>
      </c>
    </row>
    <row r="105" spans="2:69" s="52" customFormat="1" ht="18" hidden="1" customHeight="1" x14ac:dyDescent="0.15">
      <c r="B105" s="302"/>
      <c r="C105" s="228"/>
      <c r="D105" s="229"/>
      <c r="E105" s="216" t="s">
        <v>99</v>
      </c>
      <c r="F105" s="92"/>
      <c r="G105" s="145"/>
      <c r="H105" s="93"/>
      <c r="I105" s="94"/>
      <c r="J105" s="66"/>
      <c r="K105" s="93"/>
      <c r="L105" s="94"/>
      <c r="M105" s="66"/>
      <c r="N105" s="93"/>
      <c r="O105" s="94"/>
      <c r="P105" s="66"/>
      <c r="Q105" s="93"/>
      <c r="R105" s="94"/>
      <c r="S105" s="66"/>
      <c r="T105" s="93"/>
      <c r="U105" s="94"/>
      <c r="V105" s="66"/>
      <c r="W105" s="93"/>
      <c r="X105" s="94"/>
      <c r="Y105" s="66"/>
      <c r="Z105" s="93"/>
      <c r="AA105" s="94"/>
      <c r="AB105" s="66"/>
      <c r="AC105" s="93"/>
      <c r="AD105" s="94"/>
      <c r="AE105" s="66"/>
      <c r="AF105" s="93"/>
      <c r="AG105" s="94"/>
      <c r="AH105" s="66"/>
      <c r="AI105" s="93"/>
      <c r="AJ105" s="94"/>
      <c r="AK105" s="66"/>
      <c r="AL105" s="93"/>
      <c r="AM105" s="94"/>
      <c r="AN105" s="66"/>
      <c r="AO105" s="95"/>
      <c r="AP105" s="94"/>
      <c r="AQ105" s="66"/>
      <c r="AR105" s="95"/>
      <c r="AS105" s="94"/>
      <c r="AT105" s="66"/>
      <c r="AU105" s="95"/>
      <c r="AV105" s="94"/>
      <c r="AW105" s="66"/>
      <c r="AX105" s="93"/>
      <c r="AY105" s="94"/>
      <c r="AZ105" s="66"/>
      <c r="BA105" s="93"/>
      <c r="BB105" s="94"/>
      <c r="BC105" s="66"/>
      <c r="BD105" s="93"/>
      <c r="BE105" s="94"/>
      <c r="BF105" s="66"/>
      <c r="BG105" s="93"/>
      <c r="BH105" s="94"/>
      <c r="BI105" s="66"/>
      <c r="BJ105" s="93"/>
      <c r="BK105" s="94"/>
      <c r="BL105" s="66"/>
      <c r="BM105" s="96"/>
      <c r="BN105" s="44"/>
      <c r="BO105" s="44">
        <v>142200</v>
      </c>
      <c r="BP105" s="76"/>
      <c r="BQ105" s="52" t="s">
        <v>100</v>
      </c>
    </row>
    <row r="106" spans="2:69" s="52" customFormat="1" ht="18" hidden="1" customHeight="1" x14ac:dyDescent="0.15">
      <c r="B106" s="302"/>
      <c r="C106" s="228"/>
      <c r="D106" s="229"/>
      <c r="E106" s="216"/>
      <c r="F106" s="97"/>
      <c r="G106" s="51"/>
      <c r="H106" s="98"/>
      <c r="I106" s="97"/>
      <c r="J106" s="51"/>
      <c r="K106" s="98"/>
      <c r="L106" s="97"/>
      <c r="M106" s="51"/>
      <c r="N106" s="98"/>
      <c r="O106" s="97"/>
      <c r="P106" s="51"/>
      <c r="Q106" s="98"/>
      <c r="R106" s="97"/>
      <c r="S106" s="51"/>
      <c r="T106" s="98"/>
      <c r="U106" s="97"/>
      <c r="V106" s="51"/>
      <c r="W106" s="98"/>
      <c r="X106" s="97"/>
      <c r="Y106" s="51"/>
      <c r="Z106" s="98"/>
      <c r="AA106" s="97"/>
      <c r="AB106" s="51"/>
      <c r="AC106" s="98"/>
      <c r="AD106" s="97"/>
      <c r="AE106" s="51"/>
      <c r="AF106" s="98"/>
      <c r="AG106" s="97"/>
      <c r="AH106" s="51"/>
      <c r="AI106" s="98"/>
      <c r="AJ106" s="97"/>
      <c r="AK106" s="51"/>
      <c r="AL106" s="98"/>
      <c r="AM106" s="97"/>
      <c r="AN106" s="176"/>
      <c r="AO106" s="177"/>
      <c r="AP106" s="178"/>
      <c r="AQ106" s="176"/>
      <c r="AR106" s="98"/>
      <c r="AS106" s="97"/>
      <c r="AT106" s="51"/>
      <c r="AU106" s="98"/>
      <c r="AV106" s="97"/>
      <c r="AW106" s="51"/>
      <c r="AX106" s="98"/>
      <c r="AY106" s="97"/>
      <c r="AZ106" s="51"/>
      <c r="BA106" s="98"/>
      <c r="BB106" s="97"/>
      <c r="BC106" s="51"/>
      <c r="BD106" s="98"/>
      <c r="BE106" s="97"/>
      <c r="BF106" s="51"/>
      <c r="BG106" s="98"/>
      <c r="BH106" s="97"/>
      <c r="BI106" s="51"/>
      <c r="BJ106" s="98"/>
      <c r="BK106" s="97"/>
      <c r="BL106" s="51"/>
      <c r="BM106" s="99"/>
      <c r="BN106" s="44"/>
      <c r="BO106" s="44">
        <f>SUM(BO104:BO105)</f>
        <v>711200</v>
      </c>
      <c r="BP106" s="76"/>
      <c r="BQ106" s="52" t="s">
        <v>110</v>
      </c>
    </row>
    <row r="107" spans="2:69" s="52" customFormat="1" ht="18" hidden="1" customHeight="1" x14ac:dyDescent="0.15">
      <c r="B107" s="302"/>
      <c r="C107" s="228"/>
      <c r="D107" s="229"/>
      <c r="E107" s="216"/>
      <c r="F107" s="100"/>
      <c r="G107" s="144"/>
      <c r="H107" s="101"/>
      <c r="I107" s="100"/>
      <c r="J107" s="144"/>
      <c r="K107" s="101"/>
      <c r="L107" s="100"/>
      <c r="M107" s="144"/>
      <c r="N107" s="101"/>
      <c r="O107" s="100"/>
      <c r="P107" s="144"/>
      <c r="Q107" s="101"/>
      <c r="R107" s="100"/>
      <c r="S107" s="144"/>
      <c r="T107" s="101"/>
      <c r="U107" s="100"/>
      <c r="V107" s="144"/>
      <c r="W107" s="101"/>
      <c r="X107" s="100"/>
      <c r="Y107" s="144"/>
      <c r="Z107" s="101"/>
      <c r="AA107" s="128"/>
      <c r="AB107" s="147"/>
      <c r="AC107" s="129"/>
      <c r="AD107" s="128"/>
      <c r="AE107" s="147"/>
      <c r="AF107" s="129"/>
      <c r="AG107" s="128"/>
      <c r="AH107" s="147"/>
      <c r="AI107" s="129"/>
      <c r="AJ107" s="128"/>
      <c r="AK107" s="147"/>
      <c r="AL107" s="129"/>
      <c r="AM107" s="100"/>
      <c r="AN107" s="67"/>
      <c r="AO107" s="101"/>
      <c r="AP107" s="100"/>
      <c r="AQ107" s="67"/>
      <c r="AR107" s="101"/>
      <c r="AS107" s="100"/>
      <c r="AT107" s="67"/>
      <c r="AU107" s="101"/>
      <c r="AV107" s="100"/>
      <c r="AW107" s="144"/>
      <c r="AX107" s="101"/>
      <c r="AY107" s="100"/>
      <c r="AZ107" s="67"/>
      <c r="BA107" s="101"/>
      <c r="BB107" s="100"/>
      <c r="BC107" s="67"/>
      <c r="BD107" s="101"/>
      <c r="BE107" s="100"/>
      <c r="BF107" s="67"/>
      <c r="BG107" s="101"/>
      <c r="BH107" s="100"/>
      <c r="BI107" s="67"/>
      <c r="BJ107" s="101"/>
      <c r="BK107" s="100"/>
      <c r="BL107" s="67"/>
      <c r="BM107" s="102"/>
      <c r="BN107" s="44"/>
      <c r="BO107" s="44"/>
      <c r="BP107" s="76"/>
    </row>
    <row r="108" spans="2:69" s="65" customFormat="1" ht="18" hidden="1" customHeight="1" x14ac:dyDescent="0.15">
      <c r="B108" s="302"/>
      <c r="C108" s="217"/>
      <c r="D108" s="218"/>
      <c r="E108" s="219"/>
      <c r="F108" s="105"/>
      <c r="G108" s="68"/>
      <c r="H108" s="106"/>
      <c r="I108" s="105"/>
      <c r="J108" s="68"/>
      <c r="K108" s="106"/>
      <c r="L108" s="105"/>
      <c r="M108" s="68"/>
      <c r="N108" s="106"/>
      <c r="O108" s="105"/>
      <c r="P108" s="68"/>
      <c r="Q108" s="106"/>
      <c r="R108" s="105"/>
      <c r="S108" s="68"/>
      <c r="T108" s="106"/>
      <c r="U108" s="105"/>
      <c r="V108" s="68"/>
      <c r="W108" s="106"/>
      <c r="X108" s="105"/>
      <c r="Y108" s="68"/>
      <c r="Z108" s="106"/>
      <c r="AA108" s="105"/>
      <c r="AB108" s="68"/>
      <c r="AC108" s="106"/>
      <c r="AD108" s="105"/>
      <c r="AE108" s="68"/>
      <c r="AF108" s="106"/>
      <c r="AG108" s="105"/>
      <c r="AH108" s="68"/>
      <c r="AI108" s="106"/>
      <c r="AJ108" s="105"/>
      <c r="AK108" s="68"/>
      <c r="AL108" s="106"/>
      <c r="AM108" s="105"/>
      <c r="AN108" s="68"/>
      <c r="AO108" s="106"/>
      <c r="AP108" s="105"/>
      <c r="AQ108" s="68"/>
      <c r="AR108" s="106"/>
      <c r="AS108" s="105"/>
      <c r="AT108" s="68"/>
      <c r="AU108" s="106"/>
      <c r="AV108" s="105"/>
      <c r="AW108" s="68"/>
      <c r="AX108" s="106"/>
      <c r="AY108" s="105"/>
      <c r="AZ108" s="68"/>
      <c r="BA108" s="106"/>
      <c r="BB108" s="105"/>
      <c r="BC108" s="68"/>
      <c r="BD108" s="106"/>
      <c r="BE108" s="105"/>
      <c r="BF108" s="68"/>
      <c r="BG108" s="106"/>
      <c r="BH108" s="105"/>
      <c r="BI108" s="68"/>
      <c r="BJ108" s="106"/>
      <c r="BK108" s="105"/>
      <c r="BL108" s="68"/>
      <c r="BM108" s="107"/>
      <c r="BN108" s="64"/>
      <c r="BO108" s="64"/>
      <c r="BP108" s="108"/>
    </row>
    <row r="109" spans="2:69" s="52" customFormat="1" ht="18" hidden="1" customHeight="1" x14ac:dyDescent="0.15">
      <c r="B109" s="302"/>
      <c r="C109" s="228"/>
      <c r="D109" s="229"/>
      <c r="E109" s="216"/>
      <c r="F109" s="92"/>
      <c r="G109" s="146"/>
      <c r="H109" s="95"/>
      <c r="I109" s="92"/>
      <c r="J109" s="146"/>
      <c r="K109" s="95"/>
      <c r="L109" s="92"/>
      <c r="M109" s="146"/>
      <c r="N109" s="95"/>
      <c r="O109" s="92"/>
      <c r="P109" s="146"/>
      <c r="Q109" s="95"/>
      <c r="R109" s="92"/>
      <c r="S109" s="146"/>
      <c r="T109" s="95"/>
      <c r="U109" s="92"/>
      <c r="V109" s="146"/>
      <c r="W109" s="95"/>
      <c r="X109" s="92"/>
      <c r="Y109" s="146"/>
      <c r="Z109" s="95"/>
      <c r="AA109" s="92"/>
      <c r="AB109" s="146"/>
      <c r="AC109" s="95"/>
      <c r="AD109" s="92"/>
      <c r="AE109" s="146"/>
      <c r="AF109" s="95"/>
      <c r="AG109" s="92"/>
      <c r="AH109" s="146"/>
      <c r="AI109" s="95"/>
      <c r="AJ109" s="92"/>
      <c r="AK109" s="146"/>
      <c r="AL109" s="95"/>
      <c r="AM109" s="92"/>
      <c r="AN109" s="146"/>
      <c r="AO109" s="95"/>
      <c r="AP109" s="92"/>
      <c r="AQ109" s="146"/>
      <c r="AR109" s="95"/>
      <c r="AS109" s="92"/>
      <c r="AT109" s="146"/>
      <c r="AU109" s="95"/>
      <c r="AV109" s="92"/>
      <c r="AW109" s="146"/>
      <c r="AX109" s="95"/>
      <c r="AY109" s="92"/>
      <c r="AZ109" s="146"/>
      <c r="BA109" s="95"/>
      <c r="BB109" s="92"/>
      <c r="BC109" s="146"/>
      <c r="BD109" s="95"/>
      <c r="BE109" s="92"/>
      <c r="BF109" s="146"/>
      <c r="BG109" s="95"/>
      <c r="BH109" s="92"/>
      <c r="BI109" s="146"/>
      <c r="BJ109" s="95"/>
      <c r="BK109" s="92"/>
      <c r="BL109" s="146"/>
      <c r="BM109" s="96"/>
      <c r="BN109" s="44"/>
      <c r="BO109" s="44"/>
      <c r="BP109" s="76"/>
    </row>
    <row r="110" spans="2:69" s="52" customFormat="1" ht="18" hidden="1" customHeight="1" thickBot="1" x14ac:dyDescent="0.2">
      <c r="B110" s="302"/>
      <c r="C110" s="220"/>
      <c r="D110" s="221"/>
      <c r="E110" s="222"/>
      <c r="F110" s="112"/>
      <c r="G110" s="71"/>
      <c r="H110" s="113"/>
      <c r="I110" s="114"/>
      <c r="J110" s="71"/>
      <c r="K110" s="113"/>
      <c r="L110" s="115"/>
      <c r="M110" s="71"/>
      <c r="N110" s="113"/>
      <c r="O110" s="114"/>
      <c r="P110" s="71"/>
      <c r="Q110" s="113"/>
      <c r="R110" s="114"/>
      <c r="S110" s="71"/>
      <c r="T110" s="113"/>
      <c r="U110" s="114"/>
      <c r="V110" s="71"/>
      <c r="W110" s="113"/>
      <c r="X110" s="114"/>
      <c r="Y110" s="71"/>
      <c r="Z110" s="113"/>
      <c r="AA110" s="114"/>
      <c r="AB110" s="71"/>
      <c r="AC110" s="113"/>
      <c r="AD110" s="114"/>
      <c r="AE110" s="71"/>
      <c r="AF110" s="113"/>
      <c r="AG110" s="114"/>
      <c r="AH110" s="71"/>
      <c r="AI110" s="113"/>
      <c r="AJ110" s="114"/>
      <c r="AK110" s="71"/>
      <c r="AL110" s="113"/>
      <c r="AM110" s="114"/>
      <c r="AN110" s="71"/>
      <c r="AO110" s="113"/>
      <c r="AP110" s="114"/>
      <c r="AQ110" s="71"/>
      <c r="AR110" s="113"/>
      <c r="AS110" s="114"/>
      <c r="AT110" s="71"/>
      <c r="AU110" s="113"/>
      <c r="AV110" s="114"/>
      <c r="AW110" s="71"/>
      <c r="AX110" s="116"/>
      <c r="AY110" s="114"/>
      <c r="AZ110" s="71"/>
      <c r="BA110" s="116"/>
      <c r="BB110" s="114"/>
      <c r="BC110" s="71"/>
      <c r="BD110" s="116"/>
      <c r="BE110" s="114"/>
      <c r="BF110" s="71"/>
      <c r="BG110" s="116"/>
      <c r="BH110" s="114"/>
      <c r="BI110" s="71"/>
      <c r="BJ110" s="116"/>
      <c r="BK110" s="114"/>
      <c r="BL110" s="71"/>
      <c r="BM110" s="117"/>
      <c r="BN110" s="44"/>
      <c r="BO110" s="44"/>
      <c r="BP110" s="76"/>
    </row>
    <row r="111" spans="2:69" s="52" customFormat="1" ht="18" customHeight="1" x14ac:dyDescent="0.15">
      <c r="B111" s="302"/>
      <c r="C111" s="289" t="s">
        <v>141</v>
      </c>
      <c r="D111" s="290"/>
      <c r="E111" s="223" t="s">
        <v>102</v>
      </c>
      <c r="F111" s="275">
        <v>100</v>
      </c>
      <c r="G111" s="295"/>
      <c r="H111" s="304"/>
      <c r="I111" s="275">
        <v>103.01507537688441</v>
      </c>
      <c r="J111" s="295"/>
      <c r="K111" s="304"/>
      <c r="L111" s="275">
        <v>105.0251256281407</v>
      </c>
      <c r="M111" s="295"/>
      <c r="N111" s="304"/>
      <c r="O111" s="275">
        <v>106.28140703517587</v>
      </c>
      <c r="P111" s="295"/>
      <c r="Q111" s="304"/>
      <c r="R111" s="275">
        <v>107.28643216080403</v>
      </c>
      <c r="S111" s="295"/>
      <c r="T111" s="304"/>
      <c r="U111" s="275">
        <v>107.78894472361809</v>
      </c>
      <c r="V111" s="295"/>
      <c r="W111" s="304"/>
      <c r="X111" s="275">
        <v>105.82914572864321</v>
      </c>
      <c r="Y111" s="295"/>
      <c r="Z111" s="304"/>
      <c r="AA111" s="275">
        <v>106.93924166285976</v>
      </c>
      <c r="AB111" s="295"/>
      <c r="AC111" s="304"/>
      <c r="AD111" s="275">
        <v>107.67930561900411</v>
      </c>
      <c r="AE111" s="295"/>
      <c r="AF111" s="304"/>
      <c r="AG111" s="275">
        <v>107.67930561900411</v>
      </c>
      <c r="AH111" s="295"/>
      <c r="AI111" s="304"/>
      <c r="AJ111" s="275">
        <v>107.67930561900411</v>
      </c>
      <c r="AK111" s="295"/>
      <c r="AL111" s="304"/>
      <c r="AM111" s="275">
        <v>107.67930561900411</v>
      </c>
      <c r="AN111" s="295"/>
      <c r="AO111" s="304"/>
      <c r="AP111" s="275">
        <v>105.3357697578803</v>
      </c>
      <c r="AQ111" s="295"/>
      <c r="AR111" s="304"/>
      <c r="AS111" s="275">
        <v>103.97898583828231</v>
      </c>
      <c r="AT111" s="295"/>
      <c r="AU111" s="304"/>
      <c r="AV111" s="275">
        <v>103.97898583828231</v>
      </c>
      <c r="AW111" s="295"/>
      <c r="AX111" s="304"/>
      <c r="AY111" s="288">
        <v>89.438899040657844</v>
      </c>
      <c r="AZ111" s="314"/>
      <c r="BA111" s="316"/>
      <c r="BB111" s="288">
        <v>89.11363636363636</v>
      </c>
      <c r="BC111" s="314"/>
      <c r="BD111" s="316"/>
      <c r="BE111" s="288">
        <v>89.11363636363636</v>
      </c>
      <c r="BF111" s="314"/>
      <c r="BG111" s="316"/>
      <c r="BH111" s="288">
        <v>79.915143901324797</v>
      </c>
      <c r="BI111" s="314"/>
      <c r="BJ111" s="316"/>
      <c r="BK111" s="288">
        <v>79.915143901324797</v>
      </c>
      <c r="BL111" s="314"/>
      <c r="BM111" s="315"/>
      <c r="BN111" s="296" t="e">
        <f>(BN113/$F113)*100</f>
        <v>#REF!</v>
      </c>
      <c r="BO111" s="297"/>
      <c r="BP111" s="298"/>
      <c r="BQ111" s="52" t="s">
        <v>63</v>
      </c>
    </row>
    <row r="112" spans="2:69" s="52" customFormat="1" ht="18" customHeight="1" x14ac:dyDescent="0.15">
      <c r="B112" s="302"/>
      <c r="C112" s="291"/>
      <c r="D112" s="292"/>
      <c r="E112" s="224" t="s">
        <v>103</v>
      </c>
      <c r="F112" s="79" t="s">
        <v>67</v>
      </c>
      <c r="G112" s="38"/>
      <c r="H112" s="40" t="s">
        <v>104</v>
      </c>
      <c r="I112" s="79" t="s">
        <v>67</v>
      </c>
      <c r="J112" s="39">
        <v>3.015075376884422E-2</v>
      </c>
      <c r="K112" s="40" t="s">
        <v>105</v>
      </c>
      <c r="L112" s="79" t="s">
        <v>67</v>
      </c>
      <c r="M112" s="39">
        <v>1.9512195121951219E-2</v>
      </c>
      <c r="N112" s="40" t="s">
        <v>105</v>
      </c>
      <c r="O112" s="79" t="s">
        <v>67</v>
      </c>
      <c r="P112" s="39">
        <v>1.1961722488038277E-2</v>
      </c>
      <c r="Q112" s="40" t="s">
        <v>105</v>
      </c>
      <c r="R112" s="79" t="s">
        <v>67</v>
      </c>
      <c r="S112" s="39">
        <v>9.4562647754137114E-3</v>
      </c>
      <c r="T112" s="40" t="s">
        <v>105</v>
      </c>
      <c r="U112" s="79" t="s">
        <v>67</v>
      </c>
      <c r="V112" s="39">
        <v>4.6838407494145199E-3</v>
      </c>
      <c r="W112" s="40" t="s">
        <v>105</v>
      </c>
      <c r="X112" s="79" t="s">
        <v>67</v>
      </c>
      <c r="Y112" s="39">
        <v>-1.8181818181818181E-2</v>
      </c>
      <c r="Z112" s="40" t="s">
        <v>105</v>
      </c>
      <c r="AA112" s="79" t="s">
        <v>67</v>
      </c>
      <c r="AB112" s="39">
        <v>1.048951048951049E-2</v>
      </c>
      <c r="AC112" s="40" t="s">
        <v>105</v>
      </c>
      <c r="AD112" s="79" t="s">
        <v>67</v>
      </c>
      <c r="AE112" s="39">
        <v>6.920415224913495E-3</v>
      </c>
      <c r="AF112" s="40" t="s">
        <v>105</v>
      </c>
      <c r="AG112" s="79" t="s">
        <v>67</v>
      </c>
      <c r="AH112" s="39">
        <v>0</v>
      </c>
      <c r="AI112" s="40" t="s">
        <v>105</v>
      </c>
      <c r="AJ112" s="79" t="s">
        <v>67</v>
      </c>
      <c r="AK112" s="39">
        <v>0</v>
      </c>
      <c r="AL112" s="40" t="s">
        <v>105</v>
      </c>
      <c r="AM112" s="79" t="s">
        <v>67</v>
      </c>
      <c r="AN112" s="39">
        <v>0</v>
      </c>
      <c r="AO112" s="40" t="s">
        <v>105</v>
      </c>
      <c r="AP112" s="79" t="s">
        <v>67</v>
      </c>
      <c r="AQ112" s="39">
        <v>-2.1764032073310423E-2</v>
      </c>
      <c r="AR112" s="40" t="s">
        <v>105</v>
      </c>
      <c r="AS112" s="79" t="s">
        <v>67</v>
      </c>
      <c r="AT112" s="39">
        <v>-1.288056206088993E-2</v>
      </c>
      <c r="AU112" s="40" t="s">
        <v>105</v>
      </c>
      <c r="AV112" s="79" t="s">
        <v>67</v>
      </c>
      <c r="AW112" s="39">
        <v>0</v>
      </c>
      <c r="AX112" s="40" t="s">
        <v>105</v>
      </c>
      <c r="AY112" s="79" t="s">
        <v>67</v>
      </c>
      <c r="AZ112" s="39">
        <v>-0.13983678221519266</v>
      </c>
      <c r="BA112" s="40" t="s">
        <v>105</v>
      </c>
      <c r="BB112" s="79" t="s">
        <v>67</v>
      </c>
      <c r="BC112" s="39">
        <v>-3.6367026037922331E-3</v>
      </c>
      <c r="BD112" s="39" t="s">
        <v>105</v>
      </c>
      <c r="BE112" s="78" t="s">
        <v>67</v>
      </c>
      <c r="BF112" s="42">
        <v>0</v>
      </c>
      <c r="BG112" s="42" t="s">
        <v>105</v>
      </c>
      <c r="BH112" s="78" t="s">
        <v>67</v>
      </c>
      <c r="BI112" s="42">
        <v>-0.10322205262476628</v>
      </c>
      <c r="BJ112" s="42" t="s">
        <v>105</v>
      </c>
      <c r="BK112" s="78" t="s">
        <v>67</v>
      </c>
      <c r="BL112" s="42">
        <v>0</v>
      </c>
      <c r="BM112" s="70" t="s">
        <v>105</v>
      </c>
      <c r="BN112" s="118" t="s">
        <v>67</v>
      </c>
      <c r="BO112" s="37" t="e">
        <f>(BN113-BK113)/BK113</f>
        <v>#REF!</v>
      </c>
      <c r="BP112" s="41" t="s">
        <v>105</v>
      </c>
    </row>
    <row r="113" spans="2:69" s="52" customFormat="1" ht="24.75" customHeight="1" thickBot="1" x14ac:dyDescent="0.2">
      <c r="B113" s="302"/>
      <c r="C113" s="293"/>
      <c r="D113" s="294"/>
      <c r="E113" s="225" t="s">
        <v>106</v>
      </c>
      <c r="F113" s="318">
        <v>875600</v>
      </c>
      <c r="G113" s="319"/>
      <c r="H113" s="85" t="s">
        <v>98</v>
      </c>
      <c r="I113" s="318">
        <v>902000</v>
      </c>
      <c r="J113" s="319"/>
      <c r="K113" s="85" t="s">
        <v>98</v>
      </c>
      <c r="L113" s="318">
        <v>919600</v>
      </c>
      <c r="M113" s="319"/>
      <c r="N113" s="85" t="s">
        <v>98</v>
      </c>
      <c r="O113" s="318">
        <v>930600</v>
      </c>
      <c r="P113" s="319"/>
      <c r="Q113" s="85" t="s">
        <v>98</v>
      </c>
      <c r="R113" s="318">
        <v>939400</v>
      </c>
      <c r="S113" s="319"/>
      <c r="T113" s="85" t="s">
        <v>98</v>
      </c>
      <c r="U113" s="318">
        <v>943800</v>
      </c>
      <c r="V113" s="319"/>
      <c r="W113" s="85" t="s">
        <v>98</v>
      </c>
      <c r="X113" s="318">
        <v>926640</v>
      </c>
      <c r="Y113" s="319"/>
      <c r="Z113" s="85" t="s">
        <v>98</v>
      </c>
      <c r="AA113" s="318">
        <v>936360</v>
      </c>
      <c r="AB113" s="319"/>
      <c r="AC113" s="85" t="s">
        <v>98</v>
      </c>
      <c r="AD113" s="318">
        <v>942840</v>
      </c>
      <c r="AE113" s="319"/>
      <c r="AF113" s="85" t="s">
        <v>98</v>
      </c>
      <c r="AG113" s="318">
        <v>942840</v>
      </c>
      <c r="AH113" s="319"/>
      <c r="AI113" s="85" t="s">
        <v>98</v>
      </c>
      <c r="AJ113" s="318">
        <v>942840</v>
      </c>
      <c r="AK113" s="319"/>
      <c r="AL113" s="85" t="s">
        <v>98</v>
      </c>
      <c r="AM113" s="318">
        <v>942840</v>
      </c>
      <c r="AN113" s="319"/>
      <c r="AO113" s="85" t="s">
        <v>98</v>
      </c>
      <c r="AP113" s="318">
        <v>922320</v>
      </c>
      <c r="AQ113" s="319"/>
      <c r="AR113" s="85" t="s">
        <v>98</v>
      </c>
      <c r="AS113" s="318">
        <v>910440</v>
      </c>
      <c r="AT113" s="319"/>
      <c r="AU113" s="85" t="s">
        <v>98</v>
      </c>
      <c r="AV113" s="318">
        <v>910440</v>
      </c>
      <c r="AW113" s="319"/>
      <c r="AX113" s="85" t="s">
        <v>98</v>
      </c>
      <c r="AY113" s="318">
        <v>783127</v>
      </c>
      <c r="AZ113" s="319"/>
      <c r="BA113" s="85" t="s">
        <v>98</v>
      </c>
      <c r="BB113" s="318">
        <v>780279</v>
      </c>
      <c r="BC113" s="319"/>
      <c r="BD113" s="85" t="s">
        <v>98</v>
      </c>
      <c r="BE113" s="318">
        <v>780279</v>
      </c>
      <c r="BF113" s="319"/>
      <c r="BG113" s="85" t="s">
        <v>98</v>
      </c>
      <c r="BH113" s="318">
        <v>699737</v>
      </c>
      <c r="BI113" s="319"/>
      <c r="BJ113" s="85" t="s">
        <v>98</v>
      </c>
      <c r="BK113" s="318">
        <v>699737</v>
      </c>
      <c r="BL113" s="319"/>
      <c r="BM113" s="88" t="s">
        <v>98</v>
      </c>
      <c r="BN113" s="287" t="e">
        <f>SUM(#REF!)</f>
        <v>#REF!</v>
      </c>
      <c r="BO113" s="287"/>
      <c r="BP113" s="77" t="s">
        <v>98</v>
      </c>
    </row>
    <row r="114" spans="2:69" s="52" customFormat="1" ht="18" customHeight="1" x14ac:dyDescent="0.15">
      <c r="B114" s="302"/>
      <c r="C114" s="279" t="s">
        <v>142</v>
      </c>
      <c r="D114" s="280"/>
      <c r="E114" s="226" t="s">
        <v>102</v>
      </c>
      <c r="F114" s="307">
        <v>100</v>
      </c>
      <c r="G114" s="308"/>
      <c r="H114" s="309"/>
      <c r="I114" s="307">
        <v>103.01507537688441</v>
      </c>
      <c r="J114" s="308"/>
      <c r="K114" s="309"/>
      <c r="L114" s="307">
        <v>103.78052041563963</v>
      </c>
      <c r="M114" s="308"/>
      <c r="N114" s="309"/>
      <c r="O114" s="307">
        <v>104.18225231074227</v>
      </c>
      <c r="P114" s="308"/>
      <c r="Q114" s="309"/>
      <c r="R114" s="307">
        <v>105.16742727349163</v>
      </c>
      <c r="S114" s="308"/>
      <c r="T114" s="309"/>
      <c r="U114" s="307">
        <v>105.66001475486628</v>
      </c>
      <c r="V114" s="308"/>
      <c r="W114" s="309"/>
      <c r="X114" s="307">
        <v>104.78403465307413</v>
      </c>
      <c r="Y114" s="308"/>
      <c r="Z114" s="309"/>
      <c r="AA114" s="307">
        <v>105.88316788370081</v>
      </c>
      <c r="AB114" s="308"/>
      <c r="AC114" s="309"/>
      <c r="AD114" s="307">
        <v>104.01654454180576</v>
      </c>
      <c r="AE114" s="308"/>
      <c r="AF114" s="309"/>
      <c r="AG114" s="307">
        <v>102.71685512731604</v>
      </c>
      <c r="AH114" s="308"/>
      <c r="AI114" s="309"/>
      <c r="AJ114" s="307">
        <v>102.28362532248612</v>
      </c>
      <c r="AK114" s="308"/>
      <c r="AL114" s="309"/>
      <c r="AM114" s="307">
        <v>101.8503955176562</v>
      </c>
      <c r="AN114" s="308"/>
      <c r="AO114" s="309"/>
      <c r="AP114" s="307">
        <v>97.938516333080671</v>
      </c>
      <c r="AQ114" s="308"/>
      <c r="AR114" s="309"/>
      <c r="AS114" s="307">
        <v>96.677013195300944</v>
      </c>
      <c r="AT114" s="308"/>
      <c r="AU114" s="309"/>
      <c r="AV114" s="307">
        <v>93.915954789673606</v>
      </c>
      <c r="AW114" s="308"/>
      <c r="AX114" s="309"/>
      <c r="AY114" s="307">
        <v>83.29291091891713</v>
      </c>
      <c r="AZ114" s="308"/>
      <c r="BA114" s="309"/>
      <c r="BB114" s="307">
        <v>83.345225498482463</v>
      </c>
      <c r="BC114" s="308"/>
      <c r="BD114" s="309"/>
      <c r="BE114" s="307">
        <v>83.345225498482463</v>
      </c>
      <c r="BF114" s="308"/>
      <c r="BG114" s="309"/>
      <c r="BH114" s="307">
        <v>75.356712617054328</v>
      </c>
      <c r="BI114" s="308"/>
      <c r="BJ114" s="309"/>
      <c r="BK114" s="307">
        <v>74.283251538861734</v>
      </c>
      <c r="BL114" s="308"/>
      <c r="BM114" s="317"/>
      <c r="BN114" s="296" t="e">
        <f>(BN116/$F116)*100</f>
        <v>#REF!</v>
      </c>
      <c r="BO114" s="297"/>
      <c r="BP114" s="298"/>
      <c r="BQ114" s="52" t="s">
        <v>63</v>
      </c>
    </row>
    <row r="115" spans="2:69" s="4" customFormat="1" ht="18" customHeight="1" x14ac:dyDescent="0.15">
      <c r="B115" s="302"/>
      <c r="C115" s="281"/>
      <c r="D115" s="282"/>
      <c r="E115" s="212" t="s">
        <v>103</v>
      </c>
      <c r="F115" s="78" t="s">
        <v>67</v>
      </c>
      <c r="G115" s="69"/>
      <c r="H115" s="43" t="s">
        <v>104</v>
      </c>
      <c r="I115" s="78" t="s">
        <v>67</v>
      </c>
      <c r="J115" s="69">
        <v>3.0150753768844192E-2</v>
      </c>
      <c r="K115" s="43" t="s">
        <v>105</v>
      </c>
      <c r="L115" s="78" t="s">
        <v>67</v>
      </c>
      <c r="M115" s="69">
        <v>7.4304176932824175E-3</v>
      </c>
      <c r="N115" s="43" t="s">
        <v>105</v>
      </c>
      <c r="O115" s="78" t="s">
        <v>67</v>
      </c>
      <c r="P115" s="69">
        <v>3.8709759162288775E-3</v>
      </c>
      <c r="Q115" s="43" t="s">
        <v>105</v>
      </c>
      <c r="R115" s="78" t="s">
        <v>67</v>
      </c>
      <c r="S115" s="69">
        <v>9.4562647754137478E-3</v>
      </c>
      <c r="T115" s="43" t="s">
        <v>105</v>
      </c>
      <c r="U115" s="78" t="s">
        <v>67</v>
      </c>
      <c r="V115" s="69">
        <v>4.6838407494144696E-3</v>
      </c>
      <c r="W115" s="43" t="s">
        <v>105</v>
      </c>
      <c r="X115" s="78" t="s">
        <v>67</v>
      </c>
      <c r="Y115" s="69">
        <v>-8.2905544147844224E-3</v>
      </c>
      <c r="Z115" s="43" t="s">
        <v>105</v>
      </c>
      <c r="AA115" s="78" t="s">
        <v>67</v>
      </c>
      <c r="AB115" s="69">
        <v>1.0489510489510577E-2</v>
      </c>
      <c r="AC115" s="43" t="s">
        <v>105</v>
      </c>
      <c r="AD115" s="78" t="s">
        <v>67</v>
      </c>
      <c r="AE115" s="69">
        <v>-1.7629084765817503E-2</v>
      </c>
      <c r="AF115" s="43" t="s">
        <v>105</v>
      </c>
      <c r="AG115" s="78" t="s">
        <v>67</v>
      </c>
      <c r="AH115" s="69">
        <v>-1.2495025865499294E-2</v>
      </c>
      <c r="AI115" s="43" t="s">
        <v>105</v>
      </c>
      <c r="AJ115" s="78" t="s">
        <v>67</v>
      </c>
      <c r="AK115" s="69">
        <v>-4.2177090049431501E-3</v>
      </c>
      <c r="AL115" s="43" t="s">
        <v>105</v>
      </c>
      <c r="AM115" s="78" t="s">
        <v>67</v>
      </c>
      <c r="AN115" s="69">
        <v>-4.2355734211022905E-3</v>
      </c>
      <c r="AO115" s="43" t="s">
        <v>105</v>
      </c>
      <c r="AP115" s="78" t="s">
        <v>67</v>
      </c>
      <c r="AQ115" s="69">
        <v>-3.8408090265073032E-2</v>
      </c>
      <c r="AR115" s="43" t="s">
        <v>105</v>
      </c>
      <c r="AS115" s="78" t="s">
        <v>67</v>
      </c>
      <c r="AT115" s="69">
        <v>-1.2880562060890012E-2</v>
      </c>
      <c r="AU115" s="43" t="s">
        <v>105</v>
      </c>
      <c r="AV115" s="78" t="s">
        <v>67</v>
      </c>
      <c r="AW115" s="69">
        <v>-2.8559616338680423E-2</v>
      </c>
      <c r="AX115" s="43" t="s">
        <v>105</v>
      </c>
      <c r="AY115" s="78" t="s">
        <v>67</v>
      </c>
      <c r="AZ115" s="69">
        <v>-0.11311223843219141</v>
      </c>
      <c r="BA115" s="43" t="s">
        <v>105</v>
      </c>
      <c r="BB115" s="78" t="s">
        <v>67</v>
      </c>
      <c r="BC115" s="69">
        <v>6.2807961671870391E-4</v>
      </c>
      <c r="BD115" s="43" t="s">
        <v>105</v>
      </c>
      <c r="BE115" s="78" t="s">
        <v>67</v>
      </c>
      <c r="BF115" s="69">
        <v>0</v>
      </c>
      <c r="BG115" s="43" t="s">
        <v>105</v>
      </c>
      <c r="BH115" s="78" t="s">
        <v>67</v>
      </c>
      <c r="BI115" s="69">
        <v>-9.5848476426206336E-2</v>
      </c>
      <c r="BJ115" s="43" t="s">
        <v>105</v>
      </c>
      <c r="BK115" s="78" t="s">
        <v>67</v>
      </c>
      <c r="BL115" s="69">
        <v>-1.424506246242015E-2</v>
      </c>
      <c r="BM115" s="70" t="s">
        <v>105</v>
      </c>
      <c r="BN115" s="82" t="s">
        <v>67</v>
      </c>
      <c r="BO115" s="37" t="e">
        <f>(BN116-BK116)/BK116</f>
        <v>#REF!</v>
      </c>
      <c r="BP115" s="49" t="s">
        <v>105</v>
      </c>
    </row>
    <row r="116" spans="2:69" s="4" customFormat="1" ht="18" customHeight="1" thickBot="1" x14ac:dyDescent="0.2">
      <c r="B116" s="303"/>
      <c r="C116" s="299"/>
      <c r="D116" s="300"/>
      <c r="E116" s="227" t="s">
        <v>106</v>
      </c>
      <c r="F116" s="322">
        <v>1581.8510000000001</v>
      </c>
      <c r="G116" s="323"/>
      <c r="H116" s="132" t="s">
        <v>139</v>
      </c>
      <c r="I116" s="322">
        <v>1629.5450000000001</v>
      </c>
      <c r="J116" s="323"/>
      <c r="K116" s="132" t="s">
        <v>138</v>
      </c>
      <c r="L116" s="322">
        <v>1641.6532</v>
      </c>
      <c r="M116" s="323"/>
      <c r="N116" s="132" t="s">
        <v>138</v>
      </c>
      <c r="O116" s="322">
        <v>1648.008</v>
      </c>
      <c r="P116" s="323"/>
      <c r="Q116" s="132" t="s">
        <v>138</v>
      </c>
      <c r="R116" s="322">
        <v>1663.5920000000001</v>
      </c>
      <c r="S116" s="323"/>
      <c r="T116" s="132" t="s">
        <v>138</v>
      </c>
      <c r="U116" s="322">
        <v>1671.384</v>
      </c>
      <c r="V116" s="323"/>
      <c r="W116" s="132" t="s">
        <v>138</v>
      </c>
      <c r="X116" s="322">
        <v>1657.5273</v>
      </c>
      <c r="Y116" s="323"/>
      <c r="Z116" s="132" t="s">
        <v>138</v>
      </c>
      <c r="AA116" s="322">
        <v>1674.9139500000001</v>
      </c>
      <c r="AB116" s="323"/>
      <c r="AC116" s="132" t="s">
        <v>138</v>
      </c>
      <c r="AD116" s="322">
        <v>1645.3867499999999</v>
      </c>
      <c r="AE116" s="323"/>
      <c r="AF116" s="132" t="s">
        <v>138</v>
      </c>
      <c r="AG116" s="322">
        <v>1624.8276000000001</v>
      </c>
      <c r="AH116" s="323"/>
      <c r="AI116" s="132" t="s">
        <v>138</v>
      </c>
      <c r="AJ116" s="322">
        <v>1617.9745499999999</v>
      </c>
      <c r="AK116" s="323"/>
      <c r="AL116" s="132" t="s">
        <v>138</v>
      </c>
      <c r="AM116" s="322">
        <v>1611.1215</v>
      </c>
      <c r="AN116" s="323"/>
      <c r="AO116" s="132" t="s">
        <v>138</v>
      </c>
      <c r="AP116" s="322">
        <v>1549.2414000000001</v>
      </c>
      <c r="AQ116" s="323"/>
      <c r="AR116" s="132" t="s">
        <v>138</v>
      </c>
      <c r="AS116" s="322">
        <v>1529.2863</v>
      </c>
      <c r="AT116" s="323"/>
      <c r="AU116" s="132" t="s">
        <v>138</v>
      </c>
      <c r="AV116" s="322">
        <v>1485.6104699999999</v>
      </c>
      <c r="AW116" s="323"/>
      <c r="AX116" s="132" t="s">
        <v>138</v>
      </c>
      <c r="AY116" s="322">
        <v>1317.5697442999999</v>
      </c>
      <c r="AZ116" s="323"/>
      <c r="BA116" s="132" t="s">
        <v>138</v>
      </c>
      <c r="BB116" s="322">
        <v>1318.397283</v>
      </c>
      <c r="BC116" s="323"/>
      <c r="BD116" s="132" t="s">
        <v>138</v>
      </c>
      <c r="BE116" s="322">
        <v>1318.397283</v>
      </c>
      <c r="BF116" s="323"/>
      <c r="BG116" s="132" t="s">
        <v>138</v>
      </c>
      <c r="BH116" s="322">
        <v>1192.0309121</v>
      </c>
      <c r="BI116" s="323"/>
      <c r="BJ116" s="132" t="s">
        <v>138</v>
      </c>
      <c r="BK116" s="322">
        <v>1175.0503572999999</v>
      </c>
      <c r="BL116" s="323"/>
      <c r="BM116" s="133" t="s">
        <v>138</v>
      </c>
      <c r="BN116" s="287" t="e">
        <f>#REF!</f>
        <v>#REF!</v>
      </c>
      <c r="BO116" s="287"/>
      <c r="BP116" s="77" t="s">
        <v>98</v>
      </c>
    </row>
    <row r="117" spans="2:69" s="172" customFormat="1" ht="20.25" hidden="1" customHeight="1" x14ac:dyDescent="0.15">
      <c r="B117" s="165"/>
      <c r="C117" s="166"/>
      <c r="D117" s="167"/>
      <c r="E117" s="168"/>
      <c r="F117" s="92" t="s">
        <v>147</v>
      </c>
      <c r="G117" s="145">
        <f>G104</f>
        <v>0</v>
      </c>
      <c r="H117" s="93"/>
      <c r="I117" s="94"/>
      <c r="J117" s="66">
        <f t="shared" ref="J117" si="50">J104</f>
        <v>0</v>
      </c>
      <c r="K117" s="93"/>
      <c r="L117" s="94"/>
      <c r="M117" s="66">
        <f t="shared" ref="M117:M118" si="51">M104</f>
        <v>0</v>
      </c>
      <c r="N117" s="93"/>
      <c r="O117" s="94"/>
      <c r="P117" s="66">
        <f t="shared" ref="P117:P118" si="52">P104</f>
        <v>0</v>
      </c>
      <c r="Q117" s="93"/>
      <c r="R117" s="94"/>
      <c r="S117" s="66">
        <f t="shared" ref="S117:S118" si="53">S104</f>
        <v>0</v>
      </c>
      <c r="T117" s="93"/>
      <c r="U117" s="94"/>
      <c r="V117" s="66">
        <f t="shared" ref="V117:V118" si="54">V104</f>
        <v>0</v>
      </c>
      <c r="W117" s="93"/>
      <c r="X117" s="94"/>
      <c r="Y117" s="145">
        <f>Y104*0.98</f>
        <v>0</v>
      </c>
      <c r="Z117" s="173"/>
      <c r="AA117" s="174"/>
      <c r="AB117" s="145">
        <f>AB104*0.98</f>
        <v>0</v>
      </c>
      <c r="AC117" s="93"/>
      <c r="AD117" s="94"/>
      <c r="AE117" s="145">
        <f>AE104*0.98</f>
        <v>0</v>
      </c>
      <c r="AF117" s="93"/>
      <c r="AG117" s="94"/>
      <c r="AH117" s="145">
        <f>AH104*0.98</f>
        <v>0</v>
      </c>
      <c r="AI117" s="93"/>
      <c r="AJ117" s="94"/>
      <c r="AK117" s="145">
        <f>AK104*0.98</f>
        <v>0</v>
      </c>
      <c r="AL117" s="93"/>
      <c r="AM117" s="94"/>
      <c r="AN117" s="145">
        <f>AN104*0.98</f>
        <v>0</v>
      </c>
      <c r="AO117" s="93"/>
      <c r="AP117" s="94"/>
      <c r="AQ117" s="145">
        <f>AQ104*0.98</f>
        <v>0</v>
      </c>
      <c r="AR117" s="93"/>
      <c r="AS117" s="94"/>
      <c r="AT117" s="145">
        <f>AT104*0.98</f>
        <v>0</v>
      </c>
      <c r="AU117" s="93"/>
      <c r="AV117" s="94"/>
      <c r="AW117" s="145">
        <f>AW104*0.98</f>
        <v>0</v>
      </c>
      <c r="AX117" s="93"/>
      <c r="AY117" s="94"/>
      <c r="AZ117" s="66">
        <f t="shared" ref="AZ117" si="55">AZ104</f>
        <v>0</v>
      </c>
      <c r="BA117" s="93"/>
      <c r="BB117" s="94"/>
      <c r="BC117" s="66">
        <f t="shared" ref="BC117" si="56">BC104</f>
        <v>0</v>
      </c>
      <c r="BD117" s="93"/>
      <c r="BE117" s="94"/>
      <c r="BF117" s="66">
        <f t="shared" ref="BF117" si="57">BF104</f>
        <v>0</v>
      </c>
      <c r="BG117" s="93"/>
      <c r="BH117" s="169">
        <v>11.5</v>
      </c>
      <c r="BI117" s="66">
        <f>ROUNDUP(BI104*0.86,0)</f>
        <v>0</v>
      </c>
      <c r="BJ117" s="93"/>
      <c r="BK117" s="94"/>
      <c r="BL117" s="66">
        <f>ROUNDUP(BL104*0.86,0)</f>
        <v>0</v>
      </c>
      <c r="BM117" s="96"/>
      <c r="BN117" s="51"/>
      <c r="BO117" s="170">
        <f>ROUNDUP(BO104*0.885,0)</f>
        <v>503565</v>
      </c>
      <c r="BP117" s="171"/>
      <c r="BQ117" s="172" t="s">
        <v>111</v>
      </c>
    </row>
    <row r="118" spans="2:69" s="172" customFormat="1" ht="20.25" hidden="1" customHeight="1" x14ac:dyDescent="0.15">
      <c r="B118" s="165"/>
      <c r="C118" s="166"/>
      <c r="D118" s="167"/>
      <c r="E118" s="50" t="s">
        <v>108</v>
      </c>
      <c r="F118" s="92" t="s">
        <v>148</v>
      </c>
      <c r="G118" s="145">
        <f>G105</f>
        <v>0</v>
      </c>
      <c r="H118" s="93"/>
      <c r="I118" s="94"/>
      <c r="J118" s="66">
        <f>J105</f>
        <v>0</v>
      </c>
      <c r="K118" s="93"/>
      <c r="L118" s="94"/>
      <c r="M118" s="66">
        <f t="shared" si="51"/>
        <v>0</v>
      </c>
      <c r="N118" s="93"/>
      <c r="O118" s="94"/>
      <c r="P118" s="66">
        <f t="shared" si="52"/>
        <v>0</v>
      </c>
      <c r="Q118" s="93"/>
      <c r="R118" s="94"/>
      <c r="S118" s="66">
        <f t="shared" si="53"/>
        <v>0</v>
      </c>
      <c r="T118" s="93"/>
      <c r="U118" s="94"/>
      <c r="V118" s="66">
        <f t="shared" si="54"/>
        <v>0</v>
      </c>
      <c r="W118" s="93"/>
      <c r="X118" s="175"/>
      <c r="Y118" s="66">
        <f>ROUNDUP(Y105*0.95,0)</f>
        <v>0</v>
      </c>
      <c r="Z118" s="93"/>
      <c r="AA118" s="94"/>
      <c r="AB118" s="66">
        <f t="shared" ref="AB118" si="58">ROUNDUP(AB105*0.95,0)</f>
        <v>0</v>
      </c>
      <c r="AC118" s="93"/>
      <c r="AD118" s="94"/>
      <c r="AE118" s="66">
        <f t="shared" ref="AE118" si="59">ROUNDUP(AE105*0.95,0)</f>
        <v>0</v>
      </c>
      <c r="AF118" s="93"/>
      <c r="AG118" s="94"/>
      <c r="AH118" s="66">
        <f t="shared" ref="AH118" si="60">ROUNDUP(AH105*0.95,0)</f>
        <v>0</v>
      </c>
      <c r="AI118" s="93"/>
      <c r="AJ118" s="94"/>
      <c r="AK118" s="66">
        <f t="shared" ref="AK118" si="61">ROUNDUP(AK105*0.95,0)</f>
        <v>0</v>
      </c>
      <c r="AL118" s="93"/>
      <c r="AM118" s="94"/>
      <c r="AN118" s="66">
        <f t="shared" ref="AN118" si="62">ROUNDUP(AN105*0.95,0)</f>
        <v>0</v>
      </c>
      <c r="AO118" s="93"/>
      <c r="AP118" s="94"/>
      <c r="AQ118" s="66">
        <f t="shared" ref="AQ118" si="63">ROUNDUP(AQ105*0.95,0)</f>
        <v>0</v>
      </c>
      <c r="AR118" s="93"/>
      <c r="AS118" s="94"/>
      <c r="AT118" s="66">
        <f t="shared" ref="AT118" si="64">ROUNDUP(AT105*0.95,0)</f>
        <v>0</v>
      </c>
      <c r="AU118" s="93"/>
      <c r="AV118" s="94"/>
      <c r="AW118" s="66">
        <f t="shared" ref="AW118" si="65">ROUNDUP(AW105*0.95,0)</f>
        <v>0</v>
      </c>
      <c r="AX118" s="93"/>
      <c r="AY118" s="94"/>
      <c r="AZ118" s="66">
        <f t="shared" ref="AZ118" si="66">ROUNDUP(AZ105*0.95,0)</f>
        <v>0</v>
      </c>
      <c r="BA118" s="93"/>
      <c r="BB118" s="94"/>
      <c r="BC118" s="66">
        <f t="shared" ref="BC118" si="67">ROUNDUP(BC105*0.95,0)</f>
        <v>0</v>
      </c>
      <c r="BD118" s="93"/>
      <c r="BE118" s="94"/>
      <c r="BF118" s="66">
        <f t="shared" ref="BF118" si="68">ROUNDUP(BF105*0.95,0)</f>
        <v>0</v>
      </c>
      <c r="BG118" s="93"/>
      <c r="BH118" s="94">
        <v>0.05</v>
      </c>
      <c r="BI118" s="66">
        <f t="shared" ref="BI118" si="69">ROUNDUP(BI105*0.95,0)</f>
        <v>0</v>
      </c>
      <c r="BJ118" s="93"/>
      <c r="BK118" s="94">
        <v>0.05</v>
      </c>
      <c r="BL118" s="66">
        <f t="shared" ref="BL118" si="70">ROUNDUP(BL105*0.95,0)</f>
        <v>0</v>
      </c>
      <c r="BM118" s="96"/>
      <c r="BN118" s="51"/>
      <c r="BO118" s="170">
        <f>ROUNDUP(BO105*0.95,0)</f>
        <v>135090</v>
      </c>
      <c r="BP118" s="171"/>
      <c r="BQ118" s="172" t="s">
        <v>112</v>
      </c>
    </row>
    <row r="119" spans="2:69" s="52" customFormat="1" ht="18" hidden="1" customHeight="1" x14ac:dyDescent="0.15">
      <c r="B119" s="89"/>
      <c r="C119" s="90"/>
      <c r="D119" s="91"/>
      <c r="E119" s="50"/>
      <c r="F119" s="97" t="s">
        <v>132</v>
      </c>
      <c r="G119" s="51">
        <f>ROUNDDOWN((G104+G118)*0.1,0)</f>
        <v>0</v>
      </c>
      <c r="H119" s="98"/>
      <c r="I119" s="97"/>
      <c r="J119" s="51">
        <f>ROUNDDOWN((J104+J118)*0.1,0)</f>
        <v>0</v>
      </c>
      <c r="K119" s="98"/>
      <c r="L119" s="97"/>
      <c r="M119" s="51">
        <f>ROUNDDOWN((M104+M118)*0.1,0)</f>
        <v>0</v>
      </c>
      <c r="N119" s="98"/>
      <c r="O119" s="97"/>
      <c r="P119" s="51">
        <f>ROUNDDOWN((P104+P118)*0.1,0)</f>
        <v>0</v>
      </c>
      <c r="Q119" s="98"/>
      <c r="R119" s="97"/>
      <c r="S119" s="51">
        <f>ROUNDDOWN((S104+S118)*0.1,0)</f>
        <v>0</v>
      </c>
      <c r="T119" s="98"/>
      <c r="U119" s="97"/>
      <c r="V119" s="51">
        <f>ROUNDDOWN((V104+V118)*0.1,0)</f>
        <v>0</v>
      </c>
      <c r="W119" s="98"/>
      <c r="X119" s="97"/>
      <c r="Y119" s="51">
        <f>ROUNDDOWN((Y104+Y118)*0.1,0)</f>
        <v>0</v>
      </c>
      <c r="Z119" s="98"/>
      <c r="AA119" s="97"/>
      <c r="AB119" s="51">
        <f>ROUNDDOWN((AB104+AB118)*0.1,0)</f>
        <v>0</v>
      </c>
      <c r="AC119" s="98"/>
      <c r="AD119" s="97"/>
      <c r="AE119" s="51">
        <f>ROUNDDOWN((AE104+AE118)*0.1,0)</f>
        <v>0</v>
      </c>
      <c r="AF119" s="98"/>
      <c r="AG119" s="97"/>
      <c r="AH119" s="51">
        <f>ROUNDDOWN((AH104+AH118)*0.1,0)</f>
        <v>0</v>
      </c>
      <c r="AI119" s="98"/>
      <c r="AJ119" s="97"/>
      <c r="AK119" s="51">
        <f>ROUNDDOWN((AK104+AK118)*0.1,0)</f>
        <v>0</v>
      </c>
      <c r="AL119" s="98"/>
      <c r="AM119" s="97"/>
      <c r="AN119" s="176">
        <f>ROUNDDOWN((AN104+AN118)*0.1,0)</f>
        <v>0</v>
      </c>
      <c r="AO119" s="177"/>
      <c r="AP119" s="178"/>
      <c r="AQ119" s="176">
        <f>ROUNDDOWN((AQ104+AQ118)*0.1,0)</f>
        <v>0</v>
      </c>
      <c r="AR119" s="98"/>
      <c r="AS119" s="97"/>
      <c r="AT119" s="51">
        <f>ROUNDDOWN((AT104+AT118)*0.1,0)</f>
        <v>0</v>
      </c>
      <c r="AU119" s="98"/>
      <c r="AV119" s="97"/>
      <c r="AW119" s="51">
        <f>ROUNDDOWN((AW104+AW118)*0.1,0)</f>
        <v>0</v>
      </c>
      <c r="AX119" s="98"/>
      <c r="AY119" s="97"/>
      <c r="AZ119" s="51">
        <f>ROUNDDOWN((AZ104+AZ118)*0.1,0)</f>
        <v>0</v>
      </c>
      <c r="BA119" s="98"/>
      <c r="BB119" s="97"/>
      <c r="BC119" s="51">
        <f>ROUNDDOWN((BC104+BC118)*0.1,0)</f>
        <v>0</v>
      </c>
      <c r="BD119" s="98"/>
      <c r="BE119" s="97"/>
      <c r="BF119" s="51">
        <f>ROUNDDOWN((BF104+BF118)*0.1,0)</f>
        <v>0</v>
      </c>
      <c r="BG119" s="98"/>
      <c r="BH119" s="97"/>
      <c r="BI119" s="176">
        <f>ROUNDDOWN((BI104+BI118)*0.1,0)</f>
        <v>0</v>
      </c>
      <c r="BJ119" s="98"/>
      <c r="BK119" s="97"/>
      <c r="BL119" s="176">
        <f>ROUNDDOWN((BL104+BL118)*0.1,0)</f>
        <v>0</v>
      </c>
      <c r="BM119" s="99"/>
      <c r="BN119" s="44"/>
      <c r="BO119" s="44">
        <f>SUM(BO117:BO118)</f>
        <v>638655</v>
      </c>
      <c r="BP119" s="76"/>
      <c r="BQ119" s="52" t="s">
        <v>110</v>
      </c>
    </row>
    <row r="120" spans="2:69" s="52" customFormat="1" ht="18" hidden="1" customHeight="1" x14ac:dyDescent="0.15">
      <c r="B120" s="89"/>
      <c r="C120" s="90"/>
      <c r="D120" s="91"/>
      <c r="E120" s="50"/>
      <c r="F120" s="148" t="s">
        <v>134</v>
      </c>
      <c r="G120" s="149">
        <f>G107</f>
        <v>0</v>
      </c>
      <c r="H120" s="150"/>
      <c r="I120" s="151"/>
      <c r="J120" s="149">
        <f>J107</f>
        <v>0</v>
      </c>
      <c r="K120" s="150"/>
      <c r="L120" s="151"/>
      <c r="M120" s="149">
        <f>M107</f>
        <v>0</v>
      </c>
      <c r="N120" s="150"/>
      <c r="O120" s="151"/>
      <c r="P120" s="149">
        <f>P107</f>
        <v>0</v>
      </c>
      <c r="Q120" s="150"/>
      <c r="R120" s="151"/>
      <c r="S120" s="149">
        <f>S107</f>
        <v>0</v>
      </c>
      <c r="T120" s="150"/>
      <c r="U120" s="151"/>
      <c r="V120" s="149">
        <f>V107</f>
        <v>0</v>
      </c>
      <c r="W120" s="150"/>
      <c r="X120" s="151"/>
      <c r="Y120" s="149">
        <f>Y107</f>
        <v>0</v>
      </c>
      <c r="Z120" s="150"/>
      <c r="AA120" s="151"/>
      <c r="AB120" s="149">
        <f>AB107</f>
        <v>0</v>
      </c>
      <c r="AC120" s="150"/>
      <c r="AD120" s="151"/>
      <c r="AE120" s="149">
        <f>AE107</f>
        <v>0</v>
      </c>
      <c r="AF120" s="150"/>
      <c r="AG120" s="151"/>
      <c r="AH120" s="149">
        <f>AH107</f>
        <v>0</v>
      </c>
      <c r="AI120" s="150"/>
      <c r="AJ120" s="151"/>
      <c r="AK120" s="149">
        <f>AK107</f>
        <v>0</v>
      </c>
      <c r="AL120" s="150"/>
      <c r="AM120" s="148"/>
      <c r="AN120" s="152">
        <f>AN107</f>
        <v>0</v>
      </c>
      <c r="AO120" s="153"/>
      <c r="AP120" s="148"/>
      <c r="AQ120" s="152">
        <f>AQ107</f>
        <v>0</v>
      </c>
      <c r="AR120" s="153"/>
      <c r="AS120" s="148"/>
      <c r="AT120" s="152">
        <f>AT107</f>
        <v>0</v>
      </c>
      <c r="AU120" s="153"/>
      <c r="AV120" s="148"/>
      <c r="AW120" s="149">
        <f>AW107</f>
        <v>0</v>
      </c>
      <c r="AX120" s="153"/>
      <c r="AY120" s="148"/>
      <c r="AZ120" s="152">
        <f>AZ107</f>
        <v>0</v>
      </c>
      <c r="BA120" s="153"/>
      <c r="BB120" s="148"/>
      <c r="BC120" s="152">
        <f>BC107</f>
        <v>0</v>
      </c>
      <c r="BD120" s="153"/>
      <c r="BE120" s="148"/>
      <c r="BF120" s="152">
        <f>BF107</f>
        <v>0</v>
      </c>
      <c r="BG120" s="153"/>
      <c r="BH120" s="148"/>
      <c r="BI120" s="152">
        <f>BI107</f>
        <v>0</v>
      </c>
      <c r="BJ120" s="153"/>
      <c r="BK120" s="148"/>
      <c r="BL120" s="152">
        <f>BL107</f>
        <v>0</v>
      </c>
      <c r="BM120" s="154"/>
      <c r="BN120" s="44"/>
      <c r="BO120" s="44"/>
      <c r="BP120" s="76"/>
    </row>
    <row r="121" spans="2:69" s="65" customFormat="1" ht="18" hidden="1" customHeight="1" x14ac:dyDescent="0.15">
      <c r="B121" s="89"/>
      <c r="C121" s="103"/>
      <c r="D121" s="104"/>
      <c r="E121" s="120" t="s">
        <v>143</v>
      </c>
      <c r="F121" s="155" t="s">
        <v>135</v>
      </c>
      <c r="G121" s="156">
        <f>G108</f>
        <v>0</v>
      </c>
      <c r="H121" s="157"/>
      <c r="I121" s="155"/>
      <c r="J121" s="156">
        <f>J108</f>
        <v>0</v>
      </c>
      <c r="K121" s="157"/>
      <c r="L121" s="155"/>
      <c r="M121" s="156">
        <f>M108</f>
        <v>0</v>
      </c>
      <c r="N121" s="157"/>
      <c r="O121" s="155"/>
      <c r="P121" s="156">
        <f>P108</f>
        <v>0</v>
      </c>
      <c r="Q121" s="157"/>
      <c r="R121" s="155"/>
      <c r="S121" s="156">
        <f>S108</f>
        <v>0</v>
      </c>
      <c r="T121" s="157"/>
      <c r="U121" s="155"/>
      <c r="V121" s="156">
        <f>V108</f>
        <v>0</v>
      </c>
      <c r="W121" s="157"/>
      <c r="X121" s="155"/>
      <c r="Y121" s="156">
        <f>Y108</f>
        <v>0</v>
      </c>
      <c r="Z121" s="157"/>
      <c r="AA121" s="155"/>
      <c r="AB121" s="156">
        <f>AB108</f>
        <v>0</v>
      </c>
      <c r="AC121" s="157"/>
      <c r="AD121" s="155"/>
      <c r="AE121" s="156">
        <f>AE108</f>
        <v>0</v>
      </c>
      <c r="AF121" s="157"/>
      <c r="AG121" s="155"/>
      <c r="AH121" s="156">
        <f>AH108</f>
        <v>0</v>
      </c>
      <c r="AI121" s="157"/>
      <c r="AJ121" s="155"/>
      <c r="AK121" s="156">
        <f>AK108</f>
        <v>0</v>
      </c>
      <c r="AL121" s="157"/>
      <c r="AM121" s="155"/>
      <c r="AN121" s="156">
        <f>AN108</f>
        <v>0</v>
      </c>
      <c r="AO121" s="157"/>
      <c r="AP121" s="155"/>
      <c r="AQ121" s="156">
        <f>AQ108</f>
        <v>0</v>
      </c>
      <c r="AR121" s="157"/>
      <c r="AS121" s="155"/>
      <c r="AT121" s="156">
        <f>AT108</f>
        <v>0</v>
      </c>
      <c r="AU121" s="157"/>
      <c r="AV121" s="155"/>
      <c r="AW121" s="156">
        <f>AW108</f>
        <v>0</v>
      </c>
      <c r="AX121" s="157"/>
      <c r="AY121" s="155"/>
      <c r="AZ121" s="156">
        <f>AZ108</f>
        <v>0</v>
      </c>
      <c r="BA121" s="157"/>
      <c r="BB121" s="155"/>
      <c r="BC121" s="156">
        <f>BC108</f>
        <v>0</v>
      </c>
      <c r="BD121" s="157"/>
      <c r="BE121" s="155"/>
      <c r="BF121" s="156">
        <f>BF108</f>
        <v>0</v>
      </c>
      <c r="BG121" s="157"/>
      <c r="BH121" s="155"/>
      <c r="BI121" s="156">
        <f>BI108</f>
        <v>0</v>
      </c>
      <c r="BJ121" s="157"/>
      <c r="BK121" s="155"/>
      <c r="BL121" s="156">
        <f>BL108</f>
        <v>0</v>
      </c>
      <c r="BM121" s="158"/>
      <c r="BN121" s="64"/>
      <c r="BO121" s="64"/>
      <c r="BP121" s="108"/>
    </row>
    <row r="122" spans="2:69" s="52" customFormat="1" ht="18" hidden="1" customHeight="1" x14ac:dyDescent="0.15">
      <c r="B122" s="89"/>
      <c r="C122" s="90"/>
      <c r="D122" s="91"/>
      <c r="E122" s="121"/>
      <c r="F122" s="159" t="s">
        <v>136</v>
      </c>
      <c r="G122" s="162">
        <f>G109</f>
        <v>0</v>
      </c>
      <c r="H122" s="163"/>
      <c r="I122" s="164"/>
      <c r="J122" s="162">
        <f>J109</f>
        <v>0</v>
      </c>
      <c r="K122" s="163"/>
      <c r="L122" s="164"/>
      <c r="M122" s="162">
        <f>M109</f>
        <v>0</v>
      </c>
      <c r="N122" s="163"/>
      <c r="O122" s="164"/>
      <c r="P122" s="162">
        <f>P109</f>
        <v>0</v>
      </c>
      <c r="Q122" s="163"/>
      <c r="R122" s="164"/>
      <c r="S122" s="162">
        <f>S109</f>
        <v>0</v>
      </c>
      <c r="T122" s="163"/>
      <c r="U122" s="164"/>
      <c r="V122" s="162">
        <f>V109</f>
        <v>0</v>
      </c>
      <c r="W122" s="163"/>
      <c r="X122" s="164"/>
      <c r="Y122" s="162">
        <f>Y109</f>
        <v>0</v>
      </c>
      <c r="Z122" s="163"/>
      <c r="AA122" s="164"/>
      <c r="AB122" s="162">
        <f>AB109</f>
        <v>0</v>
      </c>
      <c r="AC122" s="163"/>
      <c r="AD122" s="164"/>
      <c r="AE122" s="162">
        <f>AE109</f>
        <v>0</v>
      </c>
      <c r="AF122" s="163"/>
      <c r="AG122" s="164"/>
      <c r="AH122" s="162">
        <f>AH109</f>
        <v>0</v>
      </c>
      <c r="AI122" s="163"/>
      <c r="AJ122" s="164"/>
      <c r="AK122" s="162">
        <f>AK109</f>
        <v>0</v>
      </c>
      <c r="AL122" s="163"/>
      <c r="AM122" s="164"/>
      <c r="AN122" s="162">
        <f>AN109</f>
        <v>0</v>
      </c>
      <c r="AO122" s="163"/>
      <c r="AP122" s="164"/>
      <c r="AQ122" s="162">
        <f>AQ109</f>
        <v>0</v>
      </c>
      <c r="AR122" s="163"/>
      <c r="AS122" s="164"/>
      <c r="AT122" s="162">
        <f>AT109</f>
        <v>0</v>
      </c>
      <c r="AU122" s="163"/>
      <c r="AV122" s="164"/>
      <c r="AW122" s="162">
        <f>AW109</f>
        <v>0</v>
      </c>
      <c r="AX122" s="163"/>
      <c r="AY122" s="164"/>
      <c r="AZ122" s="162">
        <f>AZ109</f>
        <v>0</v>
      </c>
      <c r="BA122" s="163"/>
      <c r="BB122" s="164"/>
      <c r="BC122" s="162">
        <f>BC109</f>
        <v>0</v>
      </c>
      <c r="BD122" s="163"/>
      <c r="BE122" s="164"/>
      <c r="BF122" s="162">
        <f>BF109</f>
        <v>0</v>
      </c>
      <c r="BG122" s="163"/>
      <c r="BH122" s="164"/>
      <c r="BI122" s="162">
        <f>BI109</f>
        <v>0</v>
      </c>
      <c r="BJ122" s="163"/>
      <c r="BK122" s="164"/>
      <c r="BL122" s="162">
        <f>BL109</f>
        <v>0</v>
      </c>
      <c r="BM122" s="161"/>
      <c r="BN122" s="44"/>
      <c r="BO122" s="44"/>
      <c r="BP122" s="76"/>
    </row>
    <row r="123" spans="2:69" s="52" customFormat="1" ht="18" hidden="1" customHeight="1" thickBot="1" x14ac:dyDescent="0.2">
      <c r="B123" s="109"/>
      <c r="C123" s="110"/>
      <c r="D123" s="111"/>
      <c r="E123" s="122"/>
      <c r="F123" s="112" t="s">
        <v>137</v>
      </c>
      <c r="G123" s="71">
        <f>((G104+(G104*0.1)+(G104+G104*0.1)*G121)+(G104*G122))*G120</f>
        <v>0</v>
      </c>
      <c r="H123" s="113"/>
      <c r="I123" s="112"/>
      <c r="J123" s="71">
        <f>((J104+(J104*0.1)+(J104+J104*0.1)*J121)+(J104*J122))*J120</f>
        <v>0</v>
      </c>
      <c r="K123" s="113"/>
      <c r="L123" s="112"/>
      <c r="M123" s="71">
        <f t="shared" ref="M123" si="71">((M117+(M117*0.1)+(M117+M117*0.1)*M121)+(M117*M122))*M120</f>
        <v>0</v>
      </c>
      <c r="N123" s="113"/>
      <c r="O123" s="112"/>
      <c r="P123" s="71">
        <f>((P104+(P104*0.1)+(P104+P104*0.1)*P121)+(P104*P122))*P120</f>
        <v>0</v>
      </c>
      <c r="Q123" s="113"/>
      <c r="R123" s="112"/>
      <c r="S123" s="71">
        <f>((S104+(S104*0.1)+(S104+S104*0.1)*S121)+(S104*S122))*S120</f>
        <v>0</v>
      </c>
      <c r="T123" s="113"/>
      <c r="U123" s="112"/>
      <c r="V123" s="71">
        <f>((V104+(V104*0.1)+(V104+V104*0.1)*V121)+(V104*V122))*V120</f>
        <v>0</v>
      </c>
      <c r="W123" s="113"/>
      <c r="X123" s="112"/>
      <c r="Y123" s="71">
        <f>((Y104+(Y104*0.1)+(Y104+Y104*0.1)*Y121)+(Y104*Y122))*Y120</f>
        <v>0</v>
      </c>
      <c r="Z123" s="113"/>
      <c r="AA123" s="112"/>
      <c r="AB123" s="71">
        <f>((AB104+(AB104*0.1)+(AB104+AB104*0.1)*AB121)+(AB104*AB122))*AB120</f>
        <v>0</v>
      </c>
      <c r="AC123" s="113"/>
      <c r="AD123" s="112"/>
      <c r="AE123" s="71">
        <f>((AE104+(AE104*0.1)+(AE104+AE104*0.1)*AE121)+(AE104*AE122))*AE120</f>
        <v>0</v>
      </c>
      <c r="AF123" s="113"/>
      <c r="AG123" s="112"/>
      <c r="AH123" s="71">
        <f>((AH104+(AH104*0.1)+(AH104+AH104*0.1)*AH121)+(AH104*AH122))*AH120</f>
        <v>0</v>
      </c>
      <c r="AI123" s="113"/>
      <c r="AJ123" s="112"/>
      <c r="AK123" s="71">
        <f>((AK104+(AK104*0.1)+(AK104+AK104*0.1)*AK121)+(AK104*AK122))*AK120</f>
        <v>0</v>
      </c>
      <c r="AL123" s="113"/>
      <c r="AM123" s="112"/>
      <c r="AN123" s="71">
        <f>((AN104+(AN104*0.1)+(AN104+AN104*0.1)*AN121)+(AN104*AN122))*AN120</f>
        <v>0</v>
      </c>
      <c r="AO123" s="113"/>
      <c r="AP123" s="112"/>
      <c r="AQ123" s="71">
        <f>((AQ104+(AQ104*0.1)+(AQ104+AQ104*0.1)*AQ121)+(AQ104*AQ122))*AQ120</f>
        <v>0</v>
      </c>
      <c r="AR123" s="113"/>
      <c r="AS123" s="112"/>
      <c r="AT123" s="71">
        <f>((AT104+(AT104*0.1)+(AT104+AT104*0.1)*AT121)+(AT104*AT122))*AT120</f>
        <v>0</v>
      </c>
      <c r="AU123" s="113"/>
      <c r="AV123" s="112"/>
      <c r="AW123" s="179">
        <f>((AW104+(AW104*0.1)+(AW104+AW104*0.1)*AW121)+(AW104*AW122))*AW120*0.9</f>
        <v>0</v>
      </c>
      <c r="AX123" s="113"/>
      <c r="AY123" s="112"/>
      <c r="AZ123" s="179">
        <f>((AZ104+(AZ104*0.1)+(AZ104+AZ104*0.1)*AZ121)+(AZ104*AZ122))*AZ120*0.94</f>
        <v>0</v>
      </c>
      <c r="BA123" s="180"/>
      <c r="BB123" s="181"/>
      <c r="BC123" s="179">
        <f>((BC104+(BC104*0.1)+(BC104+BC104*0.1)*BC121)+(BC104*BC122))*BC120*0.94</f>
        <v>0</v>
      </c>
      <c r="BD123" s="180"/>
      <c r="BE123" s="181"/>
      <c r="BF123" s="179">
        <f>((BF104+(BF104*0.1)+(BF104+BF104*0.1)*BF121)+(BF104*BF122))*BF120*0.94</f>
        <v>0</v>
      </c>
      <c r="BG123" s="180"/>
      <c r="BH123" s="181"/>
      <c r="BI123" s="179">
        <f>((BI104+(BI104*0.1)+(BI104+BI104*0.1)*BI121)+(BI104*BI122))*BI120*0.94</f>
        <v>0</v>
      </c>
      <c r="BJ123" s="180"/>
      <c r="BK123" s="181"/>
      <c r="BL123" s="179">
        <f>((BL104+(BL104*0.1)+(BL104+BL104*0.1)*BL121)+(BL104*BL122))*BL120*0.94</f>
        <v>0</v>
      </c>
      <c r="BM123" s="117"/>
      <c r="BN123" s="44"/>
      <c r="BO123" s="44"/>
      <c r="BP123" s="76"/>
    </row>
    <row r="124" spans="2:69" s="52" customFormat="1" ht="18" customHeight="1" x14ac:dyDescent="0.15">
      <c r="B124" s="46"/>
      <c r="C124" s="130"/>
      <c r="D124" s="130"/>
      <c r="E124" s="50"/>
      <c r="F124" s="131"/>
      <c r="G124" s="51"/>
      <c r="H124" s="98"/>
      <c r="I124" s="131"/>
      <c r="J124" s="51"/>
      <c r="K124" s="98"/>
      <c r="L124" s="131"/>
      <c r="M124" s="51"/>
      <c r="N124" s="98"/>
      <c r="O124" s="131"/>
      <c r="P124" s="51"/>
      <c r="Q124" s="98"/>
      <c r="R124" s="131"/>
      <c r="S124" s="51"/>
      <c r="T124" s="98"/>
      <c r="U124" s="131"/>
      <c r="V124" s="51"/>
      <c r="W124" s="98"/>
      <c r="X124" s="131"/>
      <c r="Y124" s="51"/>
      <c r="Z124" s="98"/>
      <c r="AA124" s="131"/>
      <c r="AB124" s="51"/>
      <c r="AC124" s="98"/>
      <c r="AD124" s="131"/>
      <c r="AE124" s="51"/>
      <c r="AF124" s="98"/>
      <c r="AG124" s="131"/>
      <c r="AH124" s="51"/>
      <c r="AI124" s="98"/>
      <c r="AJ124" s="131"/>
      <c r="AK124" s="51"/>
      <c r="AL124" s="98"/>
      <c r="AM124" s="131"/>
      <c r="AN124" s="51"/>
      <c r="AO124" s="98"/>
      <c r="AP124" s="131"/>
      <c r="AQ124" s="51"/>
      <c r="AR124" s="98"/>
      <c r="AS124" s="131"/>
      <c r="AT124" s="51"/>
      <c r="AU124" s="98"/>
      <c r="AV124" s="131"/>
      <c r="AW124" s="51"/>
      <c r="AX124" s="98"/>
      <c r="AY124" s="131"/>
      <c r="AZ124" s="51"/>
      <c r="BA124" s="98"/>
      <c r="BB124" s="131"/>
      <c r="BC124" s="51"/>
      <c r="BD124" s="98"/>
      <c r="BE124" s="131"/>
      <c r="BF124" s="51"/>
      <c r="BG124" s="98"/>
      <c r="BH124" s="131"/>
      <c r="BI124" s="51"/>
      <c r="BJ124" s="98"/>
      <c r="BK124" s="131"/>
      <c r="BL124" s="51"/>
      <c r="BM124" s="98"/>
      <c r="BN124" s="44"/>
      <c r="BO124" s="44"/>
      <c r="BP124" s="74"/>
    </row>
    <row r="125" spans="2:69" ht="13.5" customHeight="1" x14ac:dyDescent="0.15">
      <c r="B125" s="1" t="s">
        <v>114</v>
      </c>
    </row>
    <row r="127" spans="2:69" ht="31.5" customHeight="1" x14ac:dyDescent="0.15"/>
    <row r="128" spans="2:69" s="27" customFormat="1" ht="21.95" customHeight="1" x14ac:dyDescent="0.15">
      <c r="B128" s="53" t="s">
        <v>115</v>
      </c>
      <c r="C128" s="54"/>
      <c r="D128" s="55"/>
      <c r="E128" s="55"/>
      <c r="F128" s="26"/>
      <c r="H128" s="26"/>
      <c r="I128" s="26"/>
      <c r="K128" s="26"/>
      <c r="L128" s="26"/>
      <c r="N128" s="26"/>
      <c r="O128" s="26"/>
      <c r="Q128" s="26"/>
      <c r="R128" s="26"/>
      <c r="T128" s="26"/>
      <c r="U128" s="26"/>
      <c r="W128" s="26"/>
      <c r="X128" s="26"/>
      <c r="Z128" s="26"/>
      <c r="AA128" s="26"/>
      <c r="AC128" s="26"/>
      <c r="AD128" s="26"/>
      <c r="AF128" s="26"/>
      <c r="AG128" s="26"/>
      <c r="AI128" s="26"/>
      <c r="AJ128" s="26"/>
      <c r="AL128" s="26"/>
      <c r="AM128" s="26"/>
      <c r="AO128" s="26"/>
      <c r="AP128" s="26"/>
      <c r="AR128" s="26"/>
      <c r="AS128" s="26"/>
      <c r="AU128" s="26"/>
      <c r="AV128" s="26"/>
      <c r="AX128" s="26"/>
      <c r="AY128" s="26"/>
      <c r="BA128" s="26"/>
      <c r="BB128" s="26"/>
      <c r="BD128" s="26"/>
      <c r="BE128" s="26"/>
      <c r="BG128" s="26"/>
      <c r="BH128" s="26"/>
      <c r="BJ128" s="26"/>
      <c r="BK128" s="26"/>
      <c r="BM128" s="26"/>
      <c r="BN128" s="26"/>
      <c r="BP128" s="26"/>
    </row>
    <row r="129" spans="2:68" s="27" customFormat="1" ht="11.1" customHeight="1" x14ac:dyDescent="0.15">
      <c r="B129" s="56"/>
      <c r="C129" s="54"/>
      <c r="D129" s="55"/>
      <c r="E129" s="55"/>
      <c r="F129" s="26"/>
      <c r="H129" s="26"/>
      <c r="I129" s="26"/>
      <c r="K129" s="26"/>
      <c r="L129" s="26"/>
      <c r="N129" s="26"/>
      <c r="O129" s="26"/>
      <c r="Q129" s="26"/>
      <c r="R129" s="26"/>
      <c r="T129" s="26"/>
      <c r="U129" s="26"/>
      <c r="W129" s="26"/>
      <c r="X129" s="26"/>
      <c r="Z129" s="26"/>
      <c r="AA129" s="26"/>
      <c r="AC129" s="26"/>
      <c r="AD129" s="26"/>
      <c r="AF129" s="26"/>
      <c r="AG129" s="26"/>
      <c r="AI129" s="26"/>
      <c r="AJ129" s="26"/>
      <c r="AL129" s="26"/>
      <c r="AM129" s="26"/>
      <c r="AO129" s="26"/>
      <c r="AP129" s="26"/>
      <c r="AR129" s="26"/>
      <c r="AS129" s="26"/>
      <c r="AU129" s="26"/>
      <c r="AV129" s="26"/>
      <c r="AX129" s="26"/>
      <c r="AY129" s="26"/>
      <c r="BA129" s="26"/>
      <c r="BB129" s="26"/>
      <c r="BD129" s="26"/>
      <c r="BE129" s="26"/>
      <c r="BG129" s="26"/>
      <c r="BH129" s="26"/>
      <c r="BJ129" s="26"/>
      <c r="BK129" s="26"/>
      <c r="BM129" s="26"/>
      <c r="BN129" s="26"/>
      <c r="BP129" s="26"/>
    </row>
    <row r="130" spans="2:68" s="27" customFormat="1" ht="21.95" customHeight="1" x14ac:dyDescent="0.15">
      <c r="B130" s="57" t="s">
        <v>116</v>
      </c>
      <c r="C130" s="58"/>
      <c r="D130" s="59"/>
      <c r="E130" s="58"/>
      <c r="F130" s="59"/>
      <c r="G130" s="58"/>
      <c r="H130" s="59"/>
      <c r="I130" s="60"/>
      <c r="J130" s="61"/>
      <c r="K130" s="60"/>
      <c r="L130" s="26"/>
      <c r="N130" s="26"/>
      <c r="O130" s="26"/>
      <c r="Q130" s="26"/>
      <c r="R130" s="26"/>
      <c r="T130" s="26"/>
      <c r="U130" s="26"/>
      <c r="W130" s="26"/>
      <c r="X130" s="26"/>
      <c r="Z130" s="26"/>
      <c r="AA130" s="26"/>
      <c r="AC130" s="26"/>
      <c r="AD130" s="26"/>
      <c r="AF130" s="26"/>
      <c r="AG130" s="26"/>
      <c r="AI130" s="26"/>
      <c r="AJ130" s="26"/>
      <c r="AL130" s="26"/>
      <c r="AM130" s="26"/>
      <c r="AO130" s="26"/>
      <c r="AP130" s="26"/>
      <c r="AR130" s="26"/>
      <c r="AS130" s="26"/>
      <c r="AU130" s="26"/>
      <c r="AV130" s="26"/>
      <c r="AX130" s="26"/>
      <c r="AY130" s="26"/>
      <c r="BA130" s="26"/>
      <c r="BB130" s="26"/>
      <c r="BD130" s="26"/>
      <c r="BE130" s="26"/>
      <c r="BG130" s="26"/>
      <c r="BH130" s="26"/>
      <c r="BJ130" s="26"/>
      <c r="BK130" s="26"/>
      <c r="BM130" s="26"/>
      <c r="BN130" s="26"/>
      <c r="BP130" s="26"/>
    </row>
    <row r="131" spans="2:68" s="27" customFormat="1" ht="21.95" customHeight="1" x14ac:dyDescent="0.15">
      <c r="B131" s="57" t="s">
        <v>117</v>
      </c>
      <c r="C131" s="58"/>
      <c r="D131" s="59"/>
      <c r="E131" s="58"/>
      <c r="F131" s="59"/>
      <c r="G131" s="58"/>
      <c r="H131" s="59"/>
      <c r="I131" s="60"/>
      <c r="J131" s="61"/>
      <c r="K131" s="60"/>
      <c r="L131" s="26"/>
      <c r="N131" s="26"/>
      <c r="O131" s="26"/>
      <c r="Q131" s="26"/>
      <c r="R131" s="26"/>
      <c r="T131" s="26"/>
      <c r="U131" s="26"/>
      <c r="W131" s="26"/>
      <c r="X131" s="26"/>
      <c r="Z131" s="26"/>
      <c r="AA131" s="26"/>
      <c r="AC131" s="26"/>
      <c r="AD131" s="26"/>
      <c r="AF131" s="26"/>
      <c r="AG131" s="26"/>
      <c r="AI131" s="26"/>
      <c r="AJ131" s="26"/>
      <c r="AL131" s="26"/>
      <c r="AM131" s="26"/>
      <c r="BA131" s="26"/>
      <c r="BB131" s="26"/>
      <c r="BD131" s="26"/>
      <c r="BE131" s="26"/>
      <c r="BG131" s="26"/>
      <c r="BH131" s="26"/>
      <c r="BJ131" s="26"/>
      <c r="BK131" s="26"/>
      <c r="BM131" s="26"/>
      <c r="BN131" s="26"/>
      <c r="BP131" s="26"/>
    </row>
    <row r="132" spans="2:68" s="27" customFormat="1" ht="21.95" customHeight="1" x14ac:dyDescent="0.15">
      <c r="B132" s="58" t="s">
        <v>118</v>
      </c>
      <c r="C132" s="58"/>
      <c r="D132" s="59"/>
      <c r="E132" s="58"/>
      <c r="F132" s="59"/>
      <c r="G132" s="61"/>
      <c r="H132" s="61"/>
      <c r="I132" s="60"/>
      <c r="J132" s="61"/>
      <c r="K132" s="60"/>
      <c r="L132" s="26"/>
      <c r="N132" s="26"/>
      <c r="O132" s="26"/>
      <c r="Q132" s="26"/>
      <c r="R132" s="26"/>
      <c r="T132" s="26"/>
      <c r="U132" s="26"/>
      <c r="W132" s="26"/>
      <c r="X132" s="26"/>
      <c r="Z132" s="26"/>
      <c r="AA132" s="26"/>
      <c r="AC132" s="26"/>
      <c r="AD132" s="26"/>
      <c r="AF132" s="26"/>
      <c r="AG132" s="26"/>
      <c r="AI132" s="26"/>
      <c r="AJ132" s="26"/>
      <c r="AL132" s="26"/>
      <c r="AM132" s="26"/>
      <c r="AO132" s="26"/>
      <c r="AP132" s="26"/>
      <c r="AR132" s="26"/>
      <c r="AS132" s="26"/>
      <c r="AU132" s="26"/>
      <c r="AV132" s="26"/>
      <c r="AX132" s="26"/>
      <c r="AY132" s="26"/>
      <c r="BA132" s="26"/>
      <c r="BB132" s="26"/>
      <c r="BD132" s="26"/>
      <c r="BE132" s="26"/>
      <c r="BG132" s="26"/>
      <c r="BH132" s="26"/>
      <c r="BJ132" s="26"/>
      <c r="BK132" s="26"/>
      <c r="BM132" s="26"/>
      <c r="BN132" s="26"/>
      <c r="BP132" s="26"/>
    </row>
    <row r="133" spans="2:68" s="27" customFormat="1" ht="21.95" customHeight="1" x14ac:dyDescent="0.15">
      <c r="B133" s="58" t="s">
        <v>119</v>
      </c>
      <c r="C133" s="58"/>
      <c r="D133" s="59"/>
      <c r="E133" s="58"/>
      <c r="F133" s="59"/>
      <c r="G133" s="61"/>
      <c r="H133" s="61"/>
      <c r="I133" s="60"/>
      <c r="J133" s="61"/>
      <c r="K133" s="60"/>
      <c r="L133" s="26"/>
      <c r="N133" s="26"/>
      <c r="O133" s="26"/>
      <c r="Q133" s="26"/>
      <c r="R133" s="26"/>
      <c r="T133" s="26"/>
      <c r="U133" s="26"/>
      <c r="W133" s="26"/>
      <c r="X133" s="26"/>
      <c r="Z133" s="26"/>
      <c r="AA133" s="26"/>
      <c r="AC133" s="26"/>
      <c r="AD133" s="26"/>
      <c r="AF133" s="26"/>
      <c r="AG133" s="26"/>
      <c r="AI133" s="26"/>
      <c r="AJ133" s="26"/>
      <c r="AL133" s="26"/>
      <c r="AM133" s="26"/>
      <c r="AO133" s="26"/>
      <c r="AP133" s="26"/>
      <c r="AR133" s="26"/>
      <c r="AS133" s="26"/>
      <c r="AU133" s="26"/>
      <c r="AV133" s="26"/>
      <c r="AX133" s="26"/>
      <c r="AY133" s="26"/>
      <c r="BA133" s="26"/>
      <c r="BB133" s="26"/>
      <c r="BD133" s="26"/>
      <c r="BE133" s="26"/>
      <c r="BG133" s="26"/>
      <c r="BH133" s="26"/>
      <c r="BJ133" s="26"/>
      <c r="BK133" s="26"/>
      <c r="BM133" s="26"/>
      <c r="BN133" s="26"/>
      <c r="BP133" s="26"/>
    </row>
    <row r="134" spans="2:68" s="27" customFormat="1" ht="21.95" customHeight="1" x14ac:dyDescent="0.15">
      <c r="F134" s="26"/>
      <c r="G134" s="26"/>
      <c r="I134" s="26"/>
      <c r="J134" s="26"/>
      <c r="L134" s="26"/>
      <c r="M134" s="26"/>
      <c r="O134" s="26"/>
      <c r="Q134" s="26"/>
      <c r="R134" s="26"/>
      <c r="T134" s="26"/>
      <c r="U134" s="26"/>
      <c r="W134" s="26"/>
      <c r="X134" s="26"/>
      <c r="Z134" s="26"/>
      <c r="AA134" s="26"/>
      <c r="AC134" s="26"/>
      <c r="AD134" s="26"/>
      <c r="AF134" s="26"/>
      <c r="AG134" s="26"/>
      <c r="AI134" s="26"/>
      <c r="AJ134" s="26"/>
      <c r="AL134" s="26"/>
      <c r="AM134" s="26"/>
      <c r="AO134" s="26"/>
      <c r="AP134" s="26"/>
      <c r="AR134" s="26"/>
      <c r="AS134" s="26"/>
      <c r="AU134" s="26"/>
      <c r="AV134" s="26"/>
      <c r="AX134" s="26"/>
      <c r="AY134" s="26"/>
      <c r="BA134" s="26"/>
      <c r="BB134" s="26"/>
      <c r="BD134" s="26"/>
      <c r="BE134" s="26"/>
      <c r="BG134" s="26"/>
      <c r="BH134" s="26"/>
      <c r="BJ134" s="26"/>
      <c r="BK134" s="26"/>
      <c r="BM134" s="26"/>
      <c r="BN134" s="26"/>
      <c r="BP134" s="26"/>
    </row>
    <row r="135" spans="2:68" s="27" customFormat="1" ht="27" customHeight="1" x14ac:dyDescent="0.15">
      <c r="B135" s="53" t="s">
        <v>146</v>
      </c>
      <c r="D135" s="26"/>
      <c r="E135" s="26"/>
      <c r="F135" s="26"/>
      <c r="H135" s="55"/>
      <c r="I135" s="26"/>
      <c r="K135" s="26"/>
      <c r="L135" s="26"/>
      <c r="N135" s="26"/>
      <c r="O135" s="26"/>
      <c r="Q135" s="26"/>
      <c r="R135" s="26"/>
      <c r="T135" s="26"/>
      <c r="U135" s="26"/>
      <c r="W135" s="26"/>
      <c r="X135" s="26"/>
      <c r="Z135" s="26"/>
      <c r="AA135" s="26"/>
      <c r="AC135" s="26"/>
      <c r="AD135" s="26"/>
      <c r="AF135" s="26"/>
      <c r="AG135" s="26"/>
      <c r="AI135" s="26"/>
      <c r="AJ135" s="26"/>
      <c r="AL135" s="26"/>
      <c r="AM135" s="26"/>
      <c r="BA135" s="26"/>
      <c r="BB135" s="26"/>
      <c r="BD135" s="26"/>
      <c r="BE135" s="26"/>
      <c r="BG135" s="26"/>
      <c r="BH135" s="26"/>
      <c r="BJ135" s="26"/>
      <c r="BK135" s="26"/>
      <c r="BM135" s="26"/>
      <c r="BN135" s="26"/>
      <c r="BP135" s="26"/>
    </row>
    <row r="136" spans="2:68" s="27" customFormat="1" ht="21.95" customHeight="1" x14ac:dyDescent="0.15">
      <c r="B136" s="58" t="s">
        <v>145</v>
      </c>
      <c r="C136" s="58"/>
      <c r="D136" s="58"/>
      <c r="N136" s="26"/>
      <c r="O136" s="26"/>
      <c r="P136" s="62"/>
      <c r="Q136" s="55"/>
      <c r="R136" s="54"/>
      <c r="S136" s="55"/>
      <c r="T136" s="26"/>
      <c r="V136" s="26"/>
      <c r="W136" s="26"/>
      <c r="Z136" s="26"/>
      <c r="AA136" s="26"/>
      <c r="AC136" s="26"/>
      <c r="AD136" s="26"/>
      <c r="AF136" s="26"/>
      <c r="AG136" s="26"/>
      <c r="AI136" s="26"/>
      <c r="AJ136" s="26"/>
      <c r="AL136" s="26"/>
      <c r="AM136" s="26"/>
      <c r="BA136" s="26"/>
      <c r="BB136" s="26"/>
      <c r="BD136" s="26"/>
      <c r="BE136" s="26"/>
      <c r="BG136" s="26"/>
      <c r="BH136" s="26"/>
      <c r="BJ136" s="26"/>
      <c r="BK136" s="26"/>
      <c r="BM136" s="26"/>
      <c r="BN136" s="26"/>
      <c r="BP136" s="26"/>
    </row>
    <row r="137" spans="2:68" s="27" customFormat="1" ht="41.25" customHeight="1" x14ac:dyDescent="0.15">
      <c r="B137" s="230" t="s">
        <v>149</v>
      </c>
      <c r="C137" s="230"/>
      <c r="D137" s="230"/>
      <c r="E137" s="230"/>
      <c r="F137" s="230"/>
      <c r="G137" s="230"/>
      <c r="H137" s="230"/>
      <c r="I137" s="230"/>
      <c r="J137" s="230"/>
      <c r="K137" s="230"/>
      <c r="L137" s="230"/>
      <c r="M137" s="230"/>
      <c r="N137" s="230"/>
      <c r="O137" s="230"/>
      <c r="P137" s="230"/>
      <c r="Q137" s="230"/>
      <c r="S137" s="55"/>
      <c r="T137" s="26"/>
      <c r="V137" s="26"/>
      <c r="W137" s="26"/>
      <c r="Z137" s="26"/>
      <c r="AA137" s="26"/>
      <c r="AC137" s="26"/>
      <c r="AD137" s="26"/>
      <c r="AF137" s="26"/>
      <c r="AG137" s="26"/>
      <c r="AI137" s="26"/>
      <c r="AJ137" s="26"/>
      <c r="AL137" s="26"/>
      <c r="AM137" s="26"/>
      <c r="BA137" s="26"/>
      <c r="BB137" s="26"/>
      <c r="BD137" s="26"/>
      <c r="BE137" s="26"/>
      <c r="BG137" s="26"/>
      <c r="BH137" s="26"/>
      <c r="BJ137" s="26"/>
      <c r="BK137" s="26"/>
      <c r="BM137" s="26"/>
      <c r="BN137" s="26"/>
      <c r="BP137" s="26"/>
    </row>
    <row r="138" spans="2:68" s="27" customFormat="1" ht="42" customHeight="1" x14ac:dyDescent="0.15">
      <c r="B138" s="53" t="s">
        <v>120</v>
      </c>
      <c r="D138" s="26"/>
      <c r="E138" s="26"/>
      <c r="F138" s="26"/>
      <c r="H138" s="55"/>
      <c r="I138" s="26"/>
      <c r="K138" s="26"/>
      <c r="L138" s="26"/>
      <c r="N138" s="26"/>
      <c r="O138" s="26"/>
      <c r="Q138" s="26"/>
      <c r="R138" s="26"/>
      <c r="T138" s="26"/>
      <c r="U138" s="26"/>
      <c r="W138" s="26"/>
      <c r="X138" s="26"/>
      <c r="Z138" s="26"/>
      <c r="AA138" s="26"/>
      <c r="AC138" s="26"/>
      <c r="AD138" s="26"/>
      <c r="AF138" s="26"/>
      <c r="AG138" s="26"/>
      <c r="AI138" s="26"/>
      <c r="AJ138" s="26"/>
      <c r="AL138" s="26"/>
      <c r="AM138" s="26"/>
      <c r="BA138" s="26"/>
      <c r="BB138" s="26"/>
      <c r="BD138" s="26"/>
      <c r="BE138" s="26"/>
      <c r="BG138" s="26"/>
      <c r="BH138" s="26"/>
      <c r="BJ138" s="26"/>
      <c r="BK138" s="26"/>
      <c r="BM138" s="26"/>
      <c r="BN138" s="26"/>
      <c r="BP138" s="26"/>
    </row>
    <row r="139" spans="2:68" s="27" customFormat="1" ht="6" customHeight="1" x14ac:dyDescent="0.15">
      <c r="B139" s="53"/>
      <c r="D139" s="26"/>
      <c r="E139" s="26"/>
      <c r="F139" s="26"/>
      <c r="H139" s="55"/>
      <c r="I139" s="26"/>
      <c r="K139" s="26"/>
      <c r="L139" s="26"/>
      <c r="N139" s="26"/>
      <c r="O139" s="26"/>
      <c r="Q139" s="26"/>
      <c r="R139" s="26"/>
      <c r="T139" s="26"/>
      <c r="U139" s="26"/>
      <c r="W139" s="26"/>
      <c r="X139" s="26"/>
      <c r="Z139" s="26"/>
      <c r="AA139" s="26"/>
      <c r="AC139" s="26"/>
      <c r="AD139" s="26"/>
      <c r="AF139" s="26"/>
      <c r="AG139" s="26"/>
      <c r="AI139" s="26"/>
      <c r="AJ139" s="26"/>
      <c r="AL139" s="26"/>
      <c r="AM139" s="26"/>
      <c r="BA139" s="26"/>
      <c r="BB139" s="26"/>
      <c r="BD139" s="26"/>
      <c r="BE139" s="26"/>
      <c r="BG139" s="26"/>
      <c r="BH139" s="26"/>
      <c r="BJ139" s="26"/>
      <c r="BK139" s="26"/>
      <c r="BM139" s="26"/>
      <c r="BN139" s="26"/>
      <c r="BP139" s="26"/>
    </row>
    <row r="140" spans="2:68" s="27" customFormat="1" ht="21.95" customHeight="1" x14ac:dyDescent="0.15">
      <c r="B140" s="58" t="s">
        <v>121</v>
      </c>
      <c r="C140" s="58"/>
      <c r="D140" s="58"/>
      <c r="N140" s="26"/>
      <c r="O140" s="26"/>
      <c r="P140" s="62"/>
      <c r="Q140" s="55"/>
      <c r="R140" s="54"/>
      <c r="S140" s="55"/>
      <c r="T140" s="26"/>
      <c r="V140" s="26"/>
      <c r="W140" s="26"/>
      <c r="Z140" s="26"/>
      <c r="AA140" s="26"/>
      <c r="AC140" s="26"/>
      <c r="AD140" s="26"/>
      <c r="AF140" s="26"/>
      <c r="AG140" s="26"/>
      <c r="AI140" s="26"/>
      <c r="AJ140" s="26"/>
      <c r="AL140" s="26"/>
      <c r="AM140" s="26"/>
      <c r="BA140" s="26"/>
      <c r="BB140" s="26"/>
      <c r="BD140" s="26"/>
      <c r="BE140" s="26"/>
      <c r="BG140" s="26"/>
      <c r="BH140" s="26"/>
      <c r="BJ140" s="26"/>
      <c r="BK140" s="26"/>
      <c r="BM140" s="26"/>
      <c r="BN140" s="26"/>
      <c r="BP140" s="26"/>
    </row>
    <row r="141" spans="2:68" s="27" customFormat="1" ht="18.75" customHeight="1" x14ac:dyDescent="0.15">
      <c r="B141" s="61" t="s">
        <v>122</v>
      </c>
      <c r="C141" s="58"/>
      <c r="D141" s="59"/>
      <c r="N141" s="26"/>
      <c r="O141" s="26"/>
      <c r="P141" s="54"/>
      <c r="Q141" s="55"/>
      <c r="S141" s="55"/>
      <c r="T141" s="26"/>
      <c r="V141" s="26"/>
      <c r="W141" s="26"/>
      <c r="Z141" s="26"/>
      <c r="AA141" s="26"/>
      <c r="AC141" s="26"/>
      <c r="AD141" s="26"/>
      <c r="AF141" s="26"/>
      <c r="AG141" s="26"/>
      <c r="AI141" s="26"/>
      <c r="AJ141" s="26"/>
      <c r="AL141" s="26"/>
      <c r="AM141" s="26"/>
      <c r="BA141" s="26"/>
      <c r="BB141" s="26"/>
      <c r="BD141" s="26"/>
      <c r="BE141" s="26"/>
      <c r="BG141" s="26"/>
      <c r="BH141" s="26"/>
      <c r="BJ141" s="26"/>
      <c r="BK141" s="26"/>
      <c r="BM141" s="26"/>
      <c r="BN141" s="26"/>
      <c r="BP141" s="26"/>
    </row>
    <row r="142" spans="2:68" s="27" customFormat="1" ht="18.75" customHeight="1" x14ac:dyDescent="0.15">
      <c r="B142" s="61" t="s">
        <v>123</v>
      </c>
      <c r="C142" s="58"/>
      <c r="D142" s="59"/>
      <c r="N142" s="26"/>
      <c r="O142" s="26"/>
      <c r="P142" s="54"/>
      <c r="Q142" s="55"/>
      <c r="S142" s="55"/>
      <c r="T142" s="26"/>
      <c r="V142" s="26"/>
      <c r="W142" s="26"/>
      <c r="Z142" s="26"/>
      <c r="AA142" s="26"/>
      <c r="AC142" s="26"/>
      <c r="AD142" s="26"/>
      <c r="AF142" s="26"/>
      <c r="AG142" s="26"/>
      <c r="AI142" s="26"/>
      <c r="AJ142" s="26"/>
      <c r="AL142" s="26"/>
      <c r="AM142" s="26"/>
      <c r="BA142" s="26"/>
      <c r="BB142" s="26"/>
      <c r="BD142" s="26"/>
      <c r="BE142" s="26"/>
      <c r="BG142" s="26"/>
      <c r="BH142" s="26"/>
      <c r="BJ142" s="26"/>
      <c r="BK142" s="26"/>
      <c r="BM142" s="26"/>
      <c r="BN142" s="26"/>
      <c r="BP142" s="26"/>
    </row>
    <row r="143" spans="2:68" s="27" customFormat="1" ht="18.75" customHeight="1" x14ac:dyDescent="0.15">
      <c r="B143" s="61" t="s">
        <v>124</v>
      </c>
      <c r="C143" s="61"/>
      <c r="D143" s="60"/>
      <c r="N143" s="26"/>
      <c r="O143" s="26"/>
      <c r="P143" s="54"/>
      <c r="Q143" s="26"/>
      <c r="T143" s="26"/>
      <c r="V143" s="26"/>
      <c r="W143" s="26"/>
      <c r="Z143" s="26"/>
      <c r="AA143" s="26"/>
      <c r="AC143" s="26"/>
      <c r="AD143" s="26"/>
      <c r="AF143" s="26"/>
      <c r="AG143" s="26"/>
      <c r="AI143" s="26"/>
      <c r="AJ143" s="26"/>
      <c r="AL143" s="26"/>
      <c r="AM143" s="26"/>
      <c r="BA143" s="26"/>
      <c r="BB143" s="26"/>
      <c r="BD143" s="26"/>
      <c r="BE143" s="26"/>
      <c r="BG143" s="26"/>
      <c r="BH143" s="26"/>
      <c r="BJ143" s="26"/>
      <c r="BK143" s="26"/>
      <c r="BM143" s="26"/>
      <c r="BN143" s="26"/>
      <c r="BP143" s="26"/>
    </row>
    <row r="144" spans="2:68" s="27" customFormat="1" ht="18.75" customHeight="1" x14ac:dyDescent="0.15">
      <c r="B144" s="61" t="s">
        <v>125</v>
      </c>
      <c r="D144" s="26"/>
      <c r="N144" s="26"/>
      <c r="O144" s="26"/>
      <c r="Q144" s="26"/>
      <c r="S144" s="55"/>
      <c r="T144" s="26"/>
      <c r="V144" s="26"/>
      <c r="W144" s="26"/>
      <c r="Z144" s="26"/>
      <c r="AA144" s="26"/>
      <c r="AC144" s="26"/>
      <c r="AD144" s="26"/>
      <c r="AF144" s="26"/>
      <c r="AG144" s="26"/>
      <c r="AI144" s="26"/>
      <c r="AJ144" s="26"/>
      <c r="AL144" s="26"/>
      <c r="AM144" s="26"/>
      <c r="BA144" s="26"/>
      <c r="BB144" s="26"/>
      <c r="BD144" s="26"/>
      <c r="BE144" s="26"/>
      <c r="BG144" s="26"/>
      <c r="BH144" s="26"/>
      <c r="BJ144" s="26"/>
      <c r="BK144" s="26"/>
      <c r="BM144" s="26"/>
      <c r="BN144" s="26"/>
      <c r="BP144" s="26"/>
    </row>
    <row r="145" spans="2:68" s="27" customFormat="1" ht="9.75" customHeight="1" x14ac:dyDescent="0.15">
      <c r="B145" s="61"/>
      <c r="D145" s="26"/>
      <c r="N145" s="26"/>
      <c r="O145" s="26"/>
      <c r="Q145" s="26"/>
      <c r="S145" s="55"/>
      <c r="T145" s="26"/>
      <c r="V145" s="26"/>
      <c r="W145" s="26"/>
      <c r="Z145" s="26"/>
      <c r="AA145" s="26"/>
      <c r="AC145" s="26"/>
      <c r="AD145" s="26"/>
      <c r="AF145" s="26"/>
      <c r="AG145" s="26"/>
      <c r="AI145" s="26"/>
      <c r="AJ145" s="26"/>
      <c r="AL145" s="26"/>
      <c r="AM145" s="26"/>
      <c r="BA145" s="26"/>
      <c r="BB145" s="26"/>
      <c r="BD145" s="26"/>
      <c r="BE145" s="26"/>
      <c r="BG145" s="26"/>
      <c r="BH145" s="26"/>
      <c r="BJ145" s="26"/>
      <c r="BK145" s="26"/>
      <c r="BM145" s="26"/>
      <c r="BN145" s="26"/>
      <c r="BP145" s="26"/>
    </row>
    <row r="146" spans="2:68" s="27" customFormat="1" ht="21.95" customHeight="1" x14ac:dyDescent="0.15">
      <c r="B146" s="58" t="s">
        <v>126</v>
      </c>
      <c r="C146" s="58"/>
      <c r="D146" s="58"/>
      <c r="N146" s="26"/>
      <c r="O146" s="26"/>
      <c r="P146" s="62"/>
      <c r="Q146" s="55"/>
      <c r="R146" s="54"/>
      <c r="S146" s="55"/>
      <c r="T146" s="26"/>
      <c r="V146" s="26"/>
      <c r="W146" s="26"/>
      <c r="Z146" s="26"/>
      <c r="AA146" s="26"/>
      <c r="AC146" s="26"/>
      <c r="AD146" s="26"/>
      <c r="AF146" s="26"/>
      <c r="AG146" s="26"/>
      <c r="AI146" s="26"/>
      <c r="AJ146" s="26"/>
      <c r="AL146" s="26"/>
      <c r="AM146" s="26"/>
      <c r="BA146" s="26"/>
      <c r="BB146" s="26"/>
      <c r="BD146" s="26"/>
      <c r="BE146" s="26"/>
      <c r="BG146" s="26"/>
      <c r="BH146" s="26"/>
      <c r="BJ146" s="26"/>
      <c r="BK146" s="26"/>
      <c r="BM146" s="26"/>
      <c r="BN146" s="26"/>
      <c r="BP146" s="26"/>
    </row>
    <row r="147" spans="2:68" s="27" customFormat="1" ht="18" customHeight="1" x14ac:dyDescent="0.15">
      <c r="B147" s="61" t="s">
        <v>127</v>
      </c>
      <c r="C147" s="58"/>
      <c r="D147" s="59"/>
      <c r="N147" s="26"/>
      <c r="O147" s="26"/>
      <c r="P147" s="54"/>
      <c r="Q147" s="55"/>
      <c r="S147" s="55"/>
      <c r="T147" s="26"/>
      <c r="V147" s="26"/>
      <c r="W147" s="26"/>
      <c r="Z147" s="26"/>
      <c r="AA147" s="26"/>
      <c r="AC147" s="26"/>
      <c r="AD147" s="26"/>
      <c r="AF147" s="26"/>
      <c r="AG147" s="26"/>
      <c r="AI147" s="26"/>
      <c r="AJ147" s="26"/>
      <c r="AL147" s="26"/>
      <c r="AM147" s="26"/>
      <c r="BA147" s="26"/>
      <c r="BB147" s="26"/>
      <c r="BD147" s="26"/>
      <c r="BE147" s="26"/>
      <c r="BG147" s="26"/>
      <c r="BH147" s="26"/>
      <c r="BJ147" s="26"/>
      <c r="BK147" s="26"/>
      <c r="BM147" s="26"/>
      <c r="BN147" s="26"/>
      <c r="BP147" s="26"/>
    </row>
    <row r="148" spans="2:68" s="27" customFormat="1" ht="18" customHeight="1" x14ac:dyDescent="0.15">
      <c r="B148" s="61" t="s">
        <v>128</v>
      </c>
      <c r="C148" s="58"/>
      <c r="D148" s="59"/>
      <c r="N148" s="26"/>
      <c r="O148" s="26"/>
      <c r="P148" s="54"/>
      <c r="Q148" s="55"/>
      <c r="S148" s="55"/>
      <c r="T148" s="26"/>
      <c r="V148" s="26"/>
      <c r="W148" s="26"/>
      <c r="Z148" s="26"/>
      <c r="AA148" s="26"/>
      <c r="AC148" s="26"/>
      <c r="AD148" s="26"/>
      <c r="AF148" s="26"/>
      <c r="AG148" s="26"/>
      <c r="AI148" s="26"/>
      <c r="AJ148" s="26"/>
      <c r="AL148" s="26"/>
      <c r="AM148" s="26"/>
      <c r="BA148" s="26"/>
      <c r="BB148" s="26"/>
      <c r="BD148" s="26"/>
      <c r="BE148" s="26"/>
      <c r="BG148" s="26"/>
      <c r="BH148" s="26"/>
      <c r="BJ148" s="26"/>
      <c r="BK148" s="26"/>
      <c r="BM148" s="26"/>
      <c r="BN148" s="26"/>
      <c r="BP148" s="26"/>
    </row>
    <row r="149" spans="2:68" s="27" customFormat="1" ht="10.5" customHeight="1" x14ac:dyDescent="0.15">
      <c r="B149" s="61"/>
      <c r="C149" s="58"/>
      <c r="D149" s="59"/>
      <c r="N149" s="26"/>
      <c r="O149" s="26"/>
      <c r="P149" s="54"/>
      <c r="Q149" s="55"/>
      <c r="S149" s="55"/>
      <c r="T149" s="26"/>
      <c r="V149" s="26"/>
      <c r="W149" s="26"/>
      <c r="Z149" s="26"/>
      <c r="AA149" s="26"/>
      <c r="AC149" s="26"/>
      <c r="AD149" s="26"/>
      <c r="AF149" s="26"/>
      <c r="AG149" s="26"/>
      <c r="AI149" s="26"/>
      <c r="AJ149" s="26"/>
      <c r="AL149" s="26"/>
      <c r="AM149" s="26"/>
      <c r="BA149" s="26"/>
      <c r="BB149" s="26"/>
      <c r="BD149" s="26"/>
      <c r="BE149" s="26"/>
      <c r="BG149" s="26"/>
      <c r="BH149" s="26"/>
      <c r="BJ149" s="26"/>
      <c r="BK149" s="26"/>
      <c r="BM149" s="26"/>
      <c r="BN149" s="26"/>
      <c r="BP149" s="26"/>
    </row>
    <row r="150" spans="2:68" s="27" customFormat="1" ht="21.95" customHeight="1" x14ac:dyDescent="0.15">
      <c r="B150" s="58" t="s">
        <v>129</v>
      </c>
      <c r="C150" s="58"/>
      <c r="D150" s="58"/>
      <c r="N150" s="26"/>
      <c r="O150" s="26"/>
      <c r="P150" s="62"/>
      <c r="Q150" s="55"/>
      <c r="R150" s="54"/>
      <c r="S150" s="55"/>
      <c r="T150" s="26"/>
      <c r="V150" s="26"/>
      <c r="W150" s="26"/>
      <c r="Z150" s="26"/>
      <c r="AA150" s="26"/>
      <c r="AC150" s="26"/>
      <c r="AD150" s="26"/>
      <c r="AF150" s="26"/>
      <c r="AG150" s="26"/>
      <c r="AI150" s="26"/>
      <c r="AJ150" s="26"/>
      <c r="AL150" s="26"/>
      <c r="AM150" s="26"/>
      <c r="BA150" s="26"/>
      <c r="BB150" s="26"/>
      <c r="BD150" s="26"/>
      <c r="BE150" s="26"/>
      <c r="BG150" s="26"/>
      <c r="BH150" s="26"/>
      <c r="BJ150" s="26"/>
      <c r="BK150" s="26"/>
      <c r="BM150" s="26"/>
      <c r="BN150" s="26"/>
      <c r="BP150" s="26"/>
    </row>
    <row r="151" spans="2:68" s="27" customFormat="1" ht="16.5" customHeight="1" x14ac:dyDescent="0.15">
      <c r="B151" s="61" t="s">
        <v>130</v>
      </c>
      <c r="C151" s="58"/>
      <c r="D151" s="59"/>
      <c r="N151" s="26"/>
      <c r="O151" s="26"/>
      <c r="P151" s="54"/>
      <c r="Q151" s="55"/>
      <c r="S151" s="55"/>
      <c r="T151" s="26"/>
      <c r="V151" s="26"/>
      <c r="W151" s="26"/>
      <c r="Z151" s="26"/>
      <c r="AA151" s="26"/>
      <c r="AC151" s="26"/>
      <c r="AD151" s="26"/>
      <c r="AF151" s="26"/>
      <c r="AG151" s="26"/>
      <c r="AI151" s="26"/>
      <c r="AJ151" s="26"/>
      <c r="AL151" s="26"/>
      <c r="AM151" s="26"/>
      <c r="BA151" s="26"/>
      <c r="BB151" s="26"/>
      <c r="BD151" s="26"/>
      <c r="BE151" s="26"/>
      <c r="BG151" s="26"/>
      <c r="BH151" s="26"/>
      <c r="BJ151" s="26"/>
      <c r="BK151" s="26"/>
      <c r="BM151" s="26"/>
      <c r="BN151" s="26"/>
      <c r="BP151" s="26"/>
    </row>
    <row r="152" spans="2:68" s="27" customFormat="1" ht="16.5" customHeight="1" x14ac:dyDescent="0.15">
      <c r="B152" s="61" t="s">
        <v>131</v>
      </c>
      <c r="C152" s="58"/>
      <c r="D152" s="59"/>
      <c r="N152" s="26"/>
      <c r="O152" s="26"/>
      <c r="P152" s="54"/>
      <c r="Q152" s="55"/>
      <c r="S152" s="55"/>
      <c r="T152" s="26"/>
      <c r="V152" s="26"/>
      <c r="W152" s="26"/>
      <c r="Z152" s="26"/>
      <c r="AA152" s="26"/>
      <c r="AC152" s="26"/>
      <c r="AD152" s="26"/>
      <c r="AF152" s="26"/>
      <c r="AG152" s="26"/>
      <c r="AI152" s="26"/>
      <c r="AJ152" s="26"/>
      <c r="AL152" s="26"/>
      <c r="AM152" s="26"/>
      <c r="BA152" s="26"/>
      <c r="BB152" s="26"/>
      <c r="BD152" s="26"/>
      <c r="BE152" s="26"/>
      <c r="BG152" s="26"/>
      <c r="BH152" s="26"/>
      <c r="BJ152" s="26"/>
      <c r="BK152" s="26"/>
      <c r="BM152" s="26"/>
      <c r="BN152" s="26"/>
      <c r="BP152" s="26"/>
    </row>
  </sheetData>
  <mergeCells count="891">
    <mergeCell ref="BK116:BL116"/>
    <mergeCell ref="BN116:BO116"/>
    <mergeCell ref="BB114:BD114"/>
    <mergeCell ref="BE114:BG114"/>
    <mergeCell ref="BH114:BJ114"/>
    <mergeCell ref="BK114:BM114"/>
    <mergeCell ref="BN114:BP114"/>
    <mergeCell ref="F116:G116"/>
    <mergeCell ref="I116:J116"/>
    <mergeCell ref="L116:M116"/>
    <mergeCell ref="O116:P116"/>
    <mergeCell ref="R116:S116"/>
    <mergeCell ref="U116:V116"/>
    <mergeCell ref="X116:Y116"/>
    <mergeCell ref="AA116:AB116"/>
    <mergeCell ref="AD116:AE116"/>
    <mergeCell ref="AG116:AH116"/>
    <mergeCell ref="AJ116:AK116"/>
    <mergeCell ref="AM116:AN116"/>
    <mergeCell ref="AP116:AQ116"/>
    <mergeCell ref="AS116:AT116"/>
    <mergeCell ref="AV116:AW116"/>
    <mergeCell ref="AY116:AZ116"/>
    <mergeCell ref="BB116:BC116"/>
    <mergeCell ref="BE116:BF116"/>
    <mergeCell ref="BH116:BI116"/>
    <mergeCell ref="BK111:BM111"/>
    <mergeCell ref="BN111:BP111"/>
    <mergeCell ref="C101:D103"/>
    <mergeCell ref="BE113:BF113"/>
    <mergeCell ref="BH113:BI113"/>
    <mergeCell ref="BK113:BL113"/>
    <mergeCell ref="BN113:BO113"/>
    <mergeCell ref="C114:D116"/>
    <mergeCell ref="F114:H114"/>
    <mergeCell ref="I114:K114"/>
    <mergeCell ref="L114:N114"/>
    <mergeCell ref="O114:Q114"/>
    <mergeCell ref="R114:T114"/>
    <mergeCell ref="U114:W114"/>
    <mergeCell ref="X114:Z114"/>
    <mergeCell ref="AA114:AC114"/>
    <mergeCell ref="AD114:AF114"/>
    <mergeCell ref="AG114:AI114"/>
    <mergeCell ref="AJ114:AL114"/>
    <mergeCell ref="AM114:AO114"/>
    <mergeCell ref="AP114:AR114"/>
    <mergeCell ref="AS114:AU114"/>
    <mergeCell ref="AV114:AX114"/>
    <mergeCell ref="AY114:BA114"/>
    <mergeCell ref="AJ111:AL111"/>
    <mergeCell ref="AM111:AO111"/>
    <mergeCell ref="AP111:AR111"/>
    <mergeCell ref="AS111:AU111"/>
    <mergeCell ref="AV111:AX111"/>
    <mergeCell ref="AY111:BA111"/>
    <mergeCell ref="AD113:AE113"/>
    <mergeCell ref="AG113:AH113"/>
    <mergeCell ref="AJ113:AK113"/>
    <mergeCell ref="AM113:AN113"/>
    <mergeCell ref="AP113:AQ113"/>
    <mergeCell ref="AS113:AT113"/>
    <mergeCell ref="AV113:AW113"/>
    <mergeCell ref="AY113:AZ113"/>
    <mergeCell ref="BB113:BC113"/>
    <mergeCell ref="C111:D113"/>
    <mergeCell ref="F111:H111"/>
    <mergeCell ref="I111:K111"/>
    <mergeCell ref="L111:N111"/>
    <mergeCell ref="O111:Q111"/>
    <mergeCell ref="R111:T111"/>
    <mergeCell ref="U111:W111"/>
    <mergeCell ref="X111:Z111"/>
    <mergeCell ref="AA111:AC111"/>
    <mergeCell ref="F113:G113"/>
    <mergeCell ref="I113:J113"/>
    <mergeCell ref="L113:M113"/>
    <mergeCell ref="O113:P113"/>
    <mergeCell ref="R113:S113"/>
    <mergeCell ref="U113:V113"/>
    <mergeCell ref="X113:Y113"/>
    <mergeCell ref="AA113:AB113"/>
    <mergeCell ref="BE103:BF103"/>
    <mergeCell ref="BH103:BI103"/>
    <mergeCell ref="BK103:BL103"/>
    <mergeCell ref="BN103:BO103"/>
    <mergeCell ref="AA101:AC101"/>
    <mergeCell ref="AD101:AF101"/>
    <mergeCell ref="BE111:BG111"/>
    <mergeCell ref="BH111:BJ111"/>
    <mergeCell ref="AM101:AO101"/>
    <mergeCell ref="AP101:AR101"/>
    <mergeCell ref="AS101:AU101"/>
    <mergeCell ref="AV101:AX101"/>
    <mergeCell ref="AY101:BA101"/>
    <mergeCell ref="BB101:BD101"/>
    <mergeCell ref="BE101:BG101"/>
    <mergeCell ref="BH101:BJ101"/>
    <mergeCell ref="BK101:BM101"/>
    <mergeCell ref="AD111:AF111"/>
    <mergeCell ref="AG111:AI111"/>
    <mergeCell ref="BB111:BD111"/>
    <mergeCell ref="BH98:BJ98"/>
    <mergeCell ref="BK98:BM98"/>
    <mergeCell ref="AY100:AZ100"/>
    <mergeCell ref="BB100:BC100"/>
    <mergeCell ref="BE100:BF100"/>
    <mergeCell ref="BH100:BI100"/>
    <mergeCell ref="BN101:BP101"/>
    <mergeCell ref="F103:G103"/>
    <mergeCell ref="I103:J103"/>
    <mergeCell ref="L103:M103"/>
    <mergeCell ref="O103:P103"/>
    <mergeCell ref="R103:S103"/>
    <mergeCell ref="U103:V103"/>
    <mergeCell ref="X103:Y103"/>
    <mergeCell ref="AA103:AB103"/>
    <mergeCell ref="AD103:AE103"/>
    <mergeCell ref="AG103:AH103"/>
    <mergeCell ref="AJ103:AK103"/>
    <mergeCell ref="AM103:AN103"/>
    <mergeCell ref="AP103:AQ103"/>
    <mergeCell ref="AS103:AT103"/>
    <mergeCell ref="AV103:AW103"/>
    <mergeCell ref="AY103:AZ103"/>
    <mergeCell ref="BB103:BC103"/>
    <mergeCell ref="BN100:BO100"/>
    <mergeCell ref="C97:E97"/>
    <mergeCell ref="C98:D100"/>
    <mergeCell ref="F98:H98"/>
    <mergeCell ref="I98:K98"/>
    <mergeCell ref="L98:N98"/>
    <mergeCell ref="O98:Q98"/>
    <mergeCell ref="R98:T98"/>
    <mergeCell ref="U98:W98"/>
    <mergeCell ref="X98:Z98"/>
    <mergeCell ref="AA98:AC98"/>
    <mergeCell ref="AD98:AF98"/>
    <mergeCell ref="AG98:AI98"/>
    <mergeCell ref="AJ98:AL98"/>
    <mergeCell ref="AM98:AO98"/>
    <mergeCell ref="AP98:AR98"/>
    <mergeCell ref="AS98:AU98"/>
    <mergeCell ref="AV98:AX98"/>
    <mergeCell ref="BN98:BP98"/>
    <mergeCell ref="F100:G100"/>
    <mergeCell ref="F97:H97"/>
    <mergeCell ref="I97:K97"/>
    <mergeCell ref="L97:N97"/>
    <mergeCell ref="O97:Q97"/>
    <mergeCell ref="F101:H101"/>
    <mergeCell ref="I101:K101"/>
    <mergeCell ref="L101:N101"/>
    <mergeCell ref="O101:Q101"/>
    <mergeCell ref="R101:T101"/>
    <mergeCell ref="U101:W101"/>
    <mergeCell ref="X101:Z101"/>
    <mergeCell ref="AG101:AI101"/>
    <mergeCell ref="AJ101:AL101"/>
    <mergeCell ref="R97:T97"/>
    <mergeCell ref="U97:W97"/>
    <mergeCell ref="X97:Z97"/>
    <mergeCell ref="BB98:BD98"/>
    <mergeCell ref="BK100:BL100"/>
    <mergeCell ref="I100:J100"/>
    <mergeCell ref="L100:M100"/>
    <mergeCell ref="O100:P100"/>
    <mergeCell ref="R100:S100"/>
    <mergeCell ref="U100:V100"/>
    <mergeCell ref="X100:Y100"/>
    <mergeCell ref="AA100:AB100"/>
    <mergeCell ref="AD100:AE100"/>
    <mergeCell ref="AG100:AH100"/>
    <mergeCell ref="AJ100:AK100"/>
    <mergeCell ref="AM100:AN100"/>
    <mergeCell ref="AP100:AQ100"/>
    <mergeCell ref="AS100:AT100"/>
    <mergeCell ref="AV100:AW100"/>
    <mergeCell ref="AY98:BA98"/>
    <mergeCell ref="BE97:BG97"/>
    <mergeCell ref="BH97:BJ97"/>
    <mergeCell ref="BK97:BM97"/>
    <mergeCell ref="BE98:BG98"/>
    <mergeCell ref="BN97:BP97"/>
    <mergeCell ref="AA97:AC97"/>
    <mergeCell ref="AD97:AF97"/>
    <mergeCell ref="AG97:AI97"/>
    <mergeCell ref="AJ97:AL97"/>
    <mergeCell ref="AM97:AO97"/>
    <mergeCell ref="AP97:AR97"/>
    <mergeCell ref="AS97:AU97"/>
    <mergeCell ref="AV97:AX97"/>
    <mergeCell ref="AY97:BA97"/>
    <mergeCell ref="BB97:BD97"/>
    <mergeCell ref="B98:B116"/>
    <mergeCell ref="BN88:BO88"/>
    <mergeCell ref="B70:B88"/>
    <mergeCell ref="BE86:BG86"/>
    <mergeCell ref="BH86:BJ86"/>
    <mergeCell ref="BK86:BM86"/>
    <mergeCell ref="BN86:BP86"/>
    <mergeCell ref="F88:G88"/>
    <mergeCell ref="I88:J88"/>
    <mergeCell ref="L88:M88"/>
    <mergeCell ref="O88:P88"/>
    <mergeCell ref="R88:S88"/>
    <mergeCell ref="U88:V88"/>
    <mergeCell ref="X88:Y88"/>
    <mergeCell ref="AA88:AB88"/>
    <mergeCell ref="AD88:AE88"/>
    <mergeCell ref="AG88:AH88"/>
    <mergeCell ref="AJ88:AK88"/>
    <mergeCell ref="AM88:AN88"/>
    <mergeCell ref="AP88:AQ88"/>
    <mergeCell ref="AS88:AT88"/>
    <mergeCell ref="AV88:AW88"/>
    <mergeCell ref="AY88:AZ88"/>
    <mergeCell ref="BB88:BC88"/>
    <mergeCell ref="BE88:BF88"/>
    <mergeCell ref="BH88:BI88"/>
    <mergeCell ref="BK88:BL88"/>
    <mergeCell ref="AD86:AF86"/>
    <mergeCell ref="AG86:AI86"/>
    <mergeCell ref="AJ86:AL86"/>
    <mergeCell ref="AM86:AO86"/>
    <mergeCell ref="AP86:AR86"/>
    <mergeCell ref="AS86:AU86"/>
    <mergeCell ref="AV86:AX86"/>
    <mergeCell ref="AY86:BA86"/>
    <mergeCell ref="BB86:BD86"/>
    <mergeCell ref="C86:D88"/>
    <mergeCell ref="F86:H86"/>
    <mergeCell ref="I86:K86"/>
    <mergeCell ref="L86:N86"/>
    <mergeCell ref="O86:Q86"/>
    <mergeCell ref="R86:T86"/>
    <mergeCell ref="U86:W86"/>
    <mergeCell ref="X86:Z86"/>
    <mergeCell ref="AA86:AC86"/>
    <mergeCell ref="BK83:BM83"/>
    <mergeCell ref="BN83:BP83"/>
    <mergeCell ref="F85:G85"/>
    <mergeCell ref="I85:J85"/>
    <mergeCell ref="L85:M85"/>
    <mergeCell ref="O85:P85"/>
    <mergeCell ref="R85:S85"/>
    <mergeCell ref="U85:V85"/>
    <mergeCell ref="X85:Y85"/>
    <mergeCell ref="AA85:AB85"/>
    <mergeCell ref="AD85:AE85"/>
    <mergeCell ref="AG85:AH85"/>
    <mergeCell ref="AJ85:AK85"/>
    <mergeCell ref="AM85:AN85"/>
    <mergeCell ref="AP85:AQ85"/>
    <mergeCell ref="AS85:AT85"/>
    <mergeCell ref="AV85:AW85"/>
    <mergeCell ref="AY85:AZ85"/>
    <mergeCell ref="BB85:BC85"/>
    <mergeCell ref="BE85:BF85"/>
    <mergeCell ref="BH85:BI85"/>
    <mergeCell ref="BK85:BL85"/>
    <mergeCell ref="BN85:BO85"/>
    <mergeCell ref="BH75:BI75"/>
    <mergeCell ref="BK75:BL75"/>
    <mergeCell ref="BN75:BO75"/>
    <mergeCell ref="C83:D85"/>
    <mergeCell ref="F83:H83"/>
    <mergeCell ref="I83:K83"/>
    <mergeCell ref="L83:N83"/>
    <mergeCell ref="O83:Q83"/>
    <mergeCell ref="R83:T83"/>
    <mergeCell ref="U83:W83"/>
    <mergeCell ref="X83:Z83"/>
    <mergeCell ref="AA83:AC83"/>
    <mergeCell ref="AD83:AF83"/>
    <mergeCell ref="AG83:AI83"/>
    <mergeCell ref="AJ83:AL83"/>
    <mergeCell ref="AM83:AO83"/>
    <mergeCell ref="AP83:AR83"/>
    <mergeCell ref="AS83:AU83"/>
    <mergeCell ref="AV83:AX83"/>
    <mergeCell ref="AY83:BA83"/>
    <mergeCell ref="BB83:BD83"/>
    <mergeCell ref="BE83:BG83"/>
    <mergeCell ref="BH83:BJ83"/>
    <mergeCell ref="AG75:AH75"/>
    <mergeCell ref="AM75:AN75"/>
    <mergeCell ref="AP75:AQ75"/>
    <mergeCell ref="AS75:AT75"/>
    <mergeCell ref="AV75:AW75"/>
    <mergeCell ref="AY75:AZ75"/>
    <mergeCell ref="BB75:BC75"/>
    <mergeCell ref="BE75:BF75"/>
    <mergeCell ref="F75:G75"/>
    <mergeCell ref="I75:J75"/>
    <mergeCell ref="L75:M75"/>
    <mergeCell ref="O75:P75"/>
    <mergeCell ref="R75:S75"/>
    <mergeCell ref="U75:V75"/>
    <mergeCell ref="X75:Y75"/>
    <mergeCell ref="AA75:AB75"/>
    <mergeCell ref="AD75:AE75"/>
    <mergeCell ref="BN72:BO72"/>
    <mergeCell ref="C73:D75"/>
    <mergeCell ref="F73:H73"/>
    <mergeCell ref="I73:K73"/>
    <mergeCell ref="L73:N73"/>
    <mergeCell ref="O73:Q73"/>
    <mergeCell ref="R73:T73"/>
    <mergeCell ref="U73:W73"/>
    <mergeCell ref="X73:Z73"/>
    <mergeCell ref="AA73:AC73"/>
    <mergeCell ref="AD73:AF73"/>
    <mergeCell ref="AG73:AI73"/>
    <mergeCell ref="AJ73:AL73"/>
    <mergeCell ref="AM73:AO73"/>
    <mergeCell ref="AP73:AR73"/>
    <mergeCell ref="AS73:AU73"/>
    <mergeCell ref="AV73:AX73"/>
    <mergeCell ref="AY73:BA73"/>
    <mergeCell ref="BB73:BD73"/>
    <mergeCell ref="BE73:BG73"/>
    <mergeCell ref="BH73:BJ73"/>
    <mergeCell ref="BK73:BM73"/>
    <mergeCell ref="BN73:BP73"/>
    <mergeCell ref="AJ75:AK75"/>
    <mergeCell ref="BE70:BG70"/>
    <mergeCell ref="BH70:BJ70"/>
    <mergeCell ref="BK70:BM70"/>
    <mergeCell ref="BN70:BP70"/>
    <mergeCell ref="F72:G72"/>
    <mergeCell ref="I72:J72"/>
    <mergeCell ref="L72:M72"/>
    <mergeCell ref="O72:P72"/>
    <mergeCell ref="R72:S72"/>
    <mergeCell ref="U72:V72"/>
    <mergeCell ref="X72:Y72"/>
    <mergeCell ref="AA72:AB72"/>
    <mergeCell ref="AD72:AE72"/>
    <mergeCell ref="AG72:AH72"/>
    <mergeCell ref="AJ72:AK72"/>
    <mergeCell ref="AM72:AN72"/>
    <mergeCell ref="AP72:AQ72"/>
    <mergeCell ref="AS72:AT72"/>
    <mergeCell ref="AV72:AW72"/>
    <mergeCell ref="AY72:AZ72"/>
    <mergeCell ref="BB72:BC72"/>
    <mergeCell ref="BE72:BF72"/>
    <mergeCell ref="BH72:BI72"/>
    <mergeCell ref="BK72:BL72"/>
    <mergeCell ref="AD70:AF70"/>
    <mergeCell ref="AG70:AI70"/>
    <mergeCell ref="AJ70:AL70"/>
    <mergeCell ref="AM70:AO70"/>
    <mergeCell ref="AP70:AR70"/>
    <mergeCell ref="AS70:AU70"/>
    <mergeCell ref="AV70:AX70"/>
    <mergeCell ref="AY70:BA70"/>
    <mergeCell ref="BB70:BD70"/>
    <mergeCell ref="C70:D72"/>
    <mergeCell ref="F70:H70"/>
    <mergeCell ref="I70:K70"/>
    <mergeCell ref="L70:N70"/>
    <mergeCell ref="O70:Q70"/>
    <mergeCell ref="R70:T70"/>
    <mergeCell ref="U70:W70"/>
    <mergeCell ref="X70:Z70"/>
    <mergeCell ref="BN60:BO60"/>
    <mergeCell ref="AA69:AC69"/>
    <mergeCell ref="AD69:AF69"/>
    <mergeCell ref="AG69:AI69"/>
    <mergeCell ref="AJ69:AL69"/>
    <mergeCell ref="AM69:AO69"/>
    <mergeCell ref="AP69:AR69"/>
    <mergeCell ref="AS69:AU69"/>
    <mergeCell ref="AV69:AX69"/>
    <mergeCell ref="AY69:BA69"/>
    <mergeCell ref="BB69:BD69"/>
    <mergeCell ref="BE69:BG69"/>
    <mergeCell ref="BH69:BJ69"/>
    <mergeCell ref="BK69:BM69"/>
    <mergeCell ref="BN69:BP69"/>
    <mergeCell ref="AA70:AC70"/>
    <mergeCell ref="B42:B60"/>
    <mergeCell ref="C69:E69"/>
    <mergeCell ref="F69:H69"/>
    <mergeCell ref="I69:K69"/>
    <mergeCell ref="L69:N69"/>
    <mergeCell ref="O69:Q69"/>
    <mergeCell ref="R69:T69"/>
    <mergeCell ref="U69:W69"/>
    <mergeCell ref="X69:Z69"/>
    <mergeCell ref="C58:D60"/>
    <mergeCell ref="F58:H58"/>
    <mergeCell ref="I58:K58"/>
    <mergeCell ref="L58:N58"/>
    <mergeCell ref="O58:Q58"/>
    <mergeCell ref="R58:T58"/>
    <mergeCell ref="U58:W58"/>
    <mergeCell ref="X58:Z58"/>
    <mergeCell ref="O47:P47"/>
    <mergeCell ref="R47:S47"/>
    <mergeCell ref="U47:V47"/>
    <mergeCell ref="X47:Y47"/>
    <mergeCell ref="C42:D44"/>
    <mergeCell ref="BE58:BG58"/>
    <mergeCell ref="BH58:BJ58"/>
    <mergeCell ref="BK58:BM58"/>
    <mergeCell ref="BN58:BP58"/>
    <mergeCell ref="F60:G60"/>
    <mergeCell ref="I60:J60"/>
    <mergeCell ref="L60:M60"/>
    <mergeCell ref="O60:P60"/>
    <mergeCell ref="R60:S60"/>
    <mergeCell ref="U60:V60"/>
    <mergeCell ref="X60:Y60"/>
    <mergeCell ref="AA60:AB60"/>
    <mergeCell ref="AD60:AE60"/>
    <mergeCell ref="AG60:AH60"/>
    <mergeCell ref="AJ60:AK60"/>
    <mergeCell ref="AM60:AN60"/>
    <mergeCell ref="AP60:AQ60"/>
    <mergeCell ref="AS60:AT60"/>
    <mergeCell ref="AV60:AW60"/>
    <mergeCell ref="AY60:AZ60"/>
    <mergeCell ref="BB60:BC60"/>
    <mergeCell ref="BE60:BF60"/>
    <mergeCell ref="BH60:BI60"/>
    <mergeCell ref="BK60:BL60"/>
    <mergeCell ref="AD58:AF58"/>
    <mergeCell ref="AG58:AI58"/>
    <mergeCell ref="AJ58:AL58"/>
    <mergeCell ref="AM58:AO58"/>
    <mergeCell ref="AP58:AR58"/>
    <mergeCell ref="AS58:AU58"/>
    <mergeCell ref="AV58:AX58"/>
    <mergeCell ref="AY58:BA58"/>
    <mergeCell ref="BB58:BD58"/>
    <mergeCell ref="AA58:AC58"/>
    <mergeCell ref="BN55:BP55"/>
    <mergeCell ref="F57:G57"/>
    <mergeCell ref="I57:J57"/>
    <mergeCell ref="L57:M57"/>
    <mergeCell ref="O57:P57"/>
    <mergeCell ref="R57:S57"/>
    <mergeCell ref="U57:V57"/>
    <mergeCell ref="X57:Y57"/>
    <mergeCell ref="AA57:AB57"/>
    <mergeCell ref="AD57:AE57"/>
    <mergeCell ref="AG57:AH57"/>
    <mergeCell ref="AJ57:AK57"/>
    <mergeCell ref="AM57:AN57"/>
    <mergeCell ref="AP57:AQ57"/>
    <mergeCell ref="AS57:AT57"/>
    <mergeCell ref="AV57:AW57"/>
    <mergeCell ref="AY57:AZ57"/>
    <mergeCell ref="BB57:BC57"/>
    <mergeCell ref="BE57:BF57"/>
    <mergeCell ref="BH57:BI57"/>
    <mergeCell ref="BK57:BL57"/>
    <mergeCell ref="BN57:BO57"/>
    <mergeCell ref="AM55:AO55"/>
    <mergeCell ref="AP55:AR55"/>
    <mergeCell ref="AS55:AU55"/>
    <mergeCell ref="AV55:AX55"/>
    <mergeCell ref="AY55:BA55"/>
    <mergeCell ref="BB55:BD55"/>
    <mergeCell ref="BE55:BG55"/>
    <mergeCell ref="BH55:BJ55"/>
    <mergeCell ref="BK55:BM55"/>
    <mergeCell ref="C55:D57"/>
    <mergeCell ref="F55:H55"/>
    <mergeCell ref="I55:K55"/>
    <mergeCell ref="L55:N55"/>
    <mergeCell ref="O55:Q55"/>
    <mergeCell ref="R55:T55"/>
    <mergeCell ref="U55:W55"/>
    <mergeCell ref="X55:Z55"/>
    <mergeCell ref="AA55:AC55"/>
    <mergeCell ref="AD55:AF55"/>
    <mergeCell ref="AG55:AI55"/>
    <mergeCell ref="AJ55:AL55"/>
    <mergeCell ref="AP47:AQ47"/>
    <mergeCell ref="AS47:AT47"/>
    <mergeCell ref="AV47:AW47"/>
    <mergeCell ref="AY47:AZ47"/>
    <mergeCell ref="BB47:BC47"/>
    <mergeCell ref="BE47:BF47"/>
    <mergeCell ref="BH47:BI47"/>
    <mergeCell ref="BK47:BL47"/>
    <mergeCell ref="BN47:BO47"/>
    <mergeCell ref="AA47:AB47"/>
    <mergeCell ref="AD47:AE47"/>
    <mergeCell ref="AG47:AH47"/>
    <mergeCell ref="AJ47:AK47"/>
    <mergeCell ref="AM47:AN47"/>
    <mergeCell ref="BH44:BI44"/>
    <mergeCell ref="BK44:BL44"/>
    <mergeCell ref="BN44:BO44"/>
    <mergeCell ref="C45:D47"/>
    <mergeCell ref="F45:H45"/>
    <mergeCell ref="I45:K45"/>
    <mergeCell ref="L45:N45"/>
    <mergeCell ref="O45:Q45"/>
    <mergeCell ref="R45:T45"/>
    <mergeCell ref="U45:W45"/>
    <mergeCell ref="X45:Z45"/>
    <mergeCell ref="AA45:AC45"/>
    <mergeCell ref="AD45:AF45"/>
    <mergeCell ref="AG45:AI45"/>
    <mergeCell ref="AJ45:AL45"/>
    <mergeCell ref="AM45:AO45"/>
    <mergeCell ref="AP45:AR45"/>
    <mergeCell ref="AS45:AU45"/>
    <mergeCell ref="AV45:AX45"/>
    <mergeCell ref="AY45:BA45"/>
    <mergeCell ref="BB45:BD45"/>
    <mergeCell ref="BE45:BG45"/>
    <mergeCell ref="BH45:BJ45"/>
    <mergeCell ref="BK45:BM45"/>
    <mergeCell ref="AS42:AU42"/>
    <mergeCell ref="AV42:AX42"/>
    <mergeCell ref="AY42:BA42"/>
    <mergeCell ref="BB42:BD42"/>
    <mergeCell ref="BE42:BG42"/>
    <mergeCell ref="BH42:BJ42"/>
    <mergeCell ref="BK42:BM42"/>
    <mergeCell ref="BN42:BP42"/>
    <mergeCell ref="F44:G44"/>
    <mergeCell ref="I44:J44"/>
    <mergeCell ref="L44:M44"/>
    <mergeCell ref="O44:P44"/>
    <mergeCell ref="R44:S44"/>
    <mergeCell ref="U44:V44"/>
    <mergeCell ref="X44:Y44"/>
    <mergeCell ref="AA44:AB44"/>
    <mergeCell ref="AD44:AE44"/>
    <mergeCell ref="AG44:AH44"/>
    <mergeCell ref="AJ44:AK44"/>
    <mergeCell ref="AM44:AN44"/>
    <mergeCell ref="AP44:AQ44"/>
    <mergeCell ref="AS44:AT44"/>
    <mergeCell ref="AV44:AW44"/>
    <mergeCell ref="AY44:AZ44"/>
    <mergeCell ref="F42:H42"/>
    <mergeCell ref="I42:K42"/>
    <mergeCell ref="L42:N42"/>
    <mergeCell ref="O42:Q42"/>
    <mergeCell ref="R42:T42"/>
    <mergeCell ref="U42:W42"/>
    <mergeCell ref="X42:Z42"/>
    <mergeCell ref="BN32:BO32"/>
    <mergeCell ref="AM30:AO30"/>
    <mergeCell ref="AP30:AR30"/>
    <mergeCell ref="B14:B32"/>
    <mergeCell ref="C41:E41"/>
    <mergeCell ref="F41:H41"/>
    <mergeCell ref="I41:K41"/>
    <mergeCell ref="L41:N41"/>
    <mergeCell ref="O41:Q41"/>
    <mergeCell ref="R41:T41"/>
    <mergeCell ref="U41:W41"/>
    <mergeCell ref="X41:Z41"/>
    <mergeCell ref="AM41:AO41"/>
    <mergeCell ref="AP41:AR41"/>
    <mergeCell ref="AS41:AU41"/>
    <mergeCell ref="AV41:AX41"/>
    <mergeCell ref="AY41:BA41"/>
    <mergeCell ref="BB41:BD41"/>
    <mergeCell ref="BE41:BG41"/>
    <mergeCell ref="BH41:BJ41"/>
    <mergeCell ref="BK41:BM41"/>
    <mergeCell ref="AM32:AN32"/>
    <mergeCell ref="AP32:AQ32"/>
    <mergeCell ref="AS32:AT32"/>
    <mergeCell ref="AV32:AW32"/>
    <mergeCell ref="AY32:AZ32"/>
    <mergeCell ref="BB32:BC32"/>
    <mergeCell ref="BE32:BF32"/>
    <mergeCell ref="BH32:BI32"/>
    <mergeCell ref="BK32:BL32"/>
    <mergeCell ref="C30:D32"/>
    <mergeCell ref="F30:H30"/>
    <mergeCell ref="I30:K30"/>
    <mergeCell ref="L30:N30"/>
    <mergeCell ref="O30:Q30"/>
    <mergeCell ref="R30:T30"/>
    <mergeCell ref="U30:W30"/>
    <mergeCell ref="X30:Z30"/>
    <mergeCell ref="AA30:AC30"/>
    <mergeCell ref="F32:G32"/>
    <mergeCell ref="I32:J32"/>
    <mergeCell ref="L32:M32"/>
    <mergeCell ref="O32:P32"/>
    <mergeCell ref="R32:S32"/>
    <mergeCell ref="U32:V32"/>
    <mergeCell ref="X32:Y32"/>
    <mergeCell ref="AA32:AB32"/>
    <mergeCell ref="BN29:BO29"/>
    <mergeCell ref="AM27:AO27"/>
    <mergeCell ref="AP27:AR27"/>
    <mergeCell ref="AS27:AU27"/>
    <mergeCell ref="AV27:AX27"/>
    <mergeCell ref="AY27:BA27"/>
    <mergeCell ref="BB27:BD27"/>
    <mergeCell ref="AS30:AU30"/>
    <mergeCell ref="AV30:AX30"/>
    <mergeCell ref="AY30:BA30"/>
    <mergeCell ref="BB30:BD30"/>
    <mergeCell ref="BE30:BG30"/>
    <mergeCell ref="BH30:BJ30"/>
    <mergeCell ref="BK30:BM30"/>
    <mergeCell ref="BN30:BP30"/>
    <mergeCell ref="AM29:AN29"/>
    <mergeCell ref="AP29:AQ29"/>
    <mergeCell ref="AS29:AT29"/>
    <mergeCell ref="AV29:AW29"/>
    <mergeCell ref="AY29:AZ29"/>
    <mergeCell ref="BB29:BC29"/>
    <mergeCell ref="BE29:BF29"/>
    <mergeCell ref="BH29:BI29"/>
    <mergeCell ref="BK29:BL29"/>
    <mergeCell ref="BN19:BO19"/>
    <mergeCell ref="BE27:BG27"/>
    <mergeCell ref="BH27:BJ27"/>
    <mergeCell ref="BK27:BM27"/>
    <mergeCell ref="C27:D29"/>
    <mergeCell ref="F27:H27"/>
    <mergeCell ref="I27:K27"/>
    <mergeCell ref="L27:N27"/>
    <mergeCell ref="O27:Q27"/>
    <mergeCell ref="R27:T27"/>
    <mergeCell ref="U27:W27"/>
    <mergeCell ref="X27:Z27"/>
    <mergeCell ref="AA27:AC27"/>
    <mergeCell ref="I29:J29"/>
    <mergeCell ref="L29:M29"/>
    <mergeCell ref="O29:P29"/>
    <mergeCell ref="R29:S29"/>
    <mergeCell ref="BN27:BP27"/>
    <mergeCell ref="F29:G29"/>
    <mergeCell ref="U29:V29"/>
    <mergeCell ref="X29:Y29"/>
    <mergeCell ref="AA29:AB29"/>
    <mergeCell ref="AD29:AE29"/>
    <mergeCell ref="AG29:AH29"/>
    <mergeCell ref="BK16:BL16"/>
    <mergeCell ref="BN16:BO16"/>
    <mergeCell ref="BK17:BM17"/>
    <mergeCell ref="BN17:BP17"/>
    <mergeCell ref="F19:G19"/>
    <mergeCell ref="I19:J19"/>
    <mergeCell ref="L19:M19"/>
    <mergeCell ref="O19:P19"/>
    <mergeCell ref="R19:S19"/>
    <mergeCell ref="U19:V19"/>
    <mergeCell ref="X19:Y19"/>
    <mergeCell ref="AA19:AB19"/>
    <mergeCell ref="AD19:AE19"/>
    <mergeCell ref="AG19:AH19"/>
    <mergeCell ref="AJ19:AK19"/>
    <mergeCell ref="AM19:AN19"/>
    <mergeCell ref="AP19:AQ19"/>
    <mergeCell ref="AS19:AT19"/>
    <mergeCell ref="AV19:AW19"/>
    <mergeCell ref="AY19:AZ19"/>
    <mergeCell ref="BB19:BC19"/>
    <mergeCell ref="BE19:BF19"/>
    <mergeCell ref="BH19:BI19"/>
    <mergeCell ref="BK19:BL19"/>
    <mergeCell ref="BE14:BG14"/>
    <mergeCell ref="C13:E13"/>
    <mergeCell ref="BH14:BJ14"/>
    <mergeCell ref="BK14:BM14"/>
    <mergeCell ref="BN14:BP14"/>
    <mergeCell ref="F16:G16"/>
    <mergeCell ref="I16:J16"/>
    <mergeCell ref="L16:M16"/>
    <mergeCell ref="O16:P16"/>
    <mergeCell ref="R16:S16"/>
    <mergeCell ref="U16:V16"/>
    <mergeCell ref="X16:Y16"/>
    <mergeCell ref="AA16:AB16"/>
    <mergeCell ref="AD16:AE16"/>
    <mergeCell ref="AG16:AH16"/>
    <mergeCell ref="AJ16:AK16"/>
    <mergeCell ref="AM16:AN16"/>
    <mergeCell ref="AP16:AQ16"/>
    <mergeCell ref="AS16:AT16"/>
    <mergeCell ref="AV16:AW16"/>
    <mergeCell ref="AY16:AZ16"/>
    <mergeCell ref="BB16:BC16"/>
    <mergeCell ref="BE16:BF16"/>
    <mergeCell ref="BH16:BI16"/>
    <mergeCell ref="R13:T13"/>
    <mergeCell ref="C17:D19"/>
    <mergeCell ref="F17:H17"/>
    <mergeCell ref="I17:K17"/>
    <mergeCell ref="L17:N17"/>
    <mergeCell ref="O17:Q17"/>
    <mergeCell ref="R17:T17"/>
    <mergeCell ref="BK13:BM13"/>
    <mergeCell ref="BN13:BP13"/>
    <mergeCell ref="C14:D16"/>
    <mergeCell ref="F14:H14"/>
    <mergeCell ref="I14:K14"/>
    <mergeCell ref="L14:N14"/>
    <mergeCell ref="O14:Q14"/>
    <mergeCell ref="R14:T14"/>
    <mergeCell ref="U14:W14"/>
    <mergeCell ref="X14:Z14"/>
    <mergeCell ref="AA14:AC14"/>
    <mergeCell ref="AD14:AF14"/>
    <mergeCell ref="AG14:AI14"/>
    <mergeCell ref="AJ14:AL14"/>
    <mergeCell ref="AM14:AO14"/>
    <mergeCell ref="AP14:AR14"/>
    <mergeCell ref="AS14:AU14"/>
    <mergeCell ref="BK3:BM3"/>
    <mergeCell ref="BN3:BP3"/>
    <mergeCell ref="AV3:AX3"/>
    <mergeCell ref="AY3:BA3"/>
    <mergeCell ref="BB3:BD3"/>
    <mergeCell ref="BE3:BG3"/>
    <mergeCell ref="BE4:BG4"/>
    <mergeCell ref="BH4:BJ4"/>
    <mergeCell ref="BK4:BM4"/>
    <mergeCell ref="BN4:BP4"/>
    <mergeCell ref="AV4:AX4"/>
    <mergeCell ref="AY4:BA4"/>
    <mergeCell ref="BB4:BD4"/>
    <mergeCell ref="AA13:AC13"/>
    <mergeCell ref="BH3:BJ3"/>
    <mergeCell ref="X17:Z17"/>
    <mergeCell ref="AA17:AC17"/>
    <mergeCell ref="BE13:BG13"/>
    <mergeCell ref="BH13:BJ13"/>
    <mergeCell ref="AD17:AF17"/>
    <mergeCell ref="AG17:AI17"/>
    <mergeCell ref="AJ17:AL17"/>
    <mergeCell ref="AM17:AO17"/>
    <mergeCell ref="AP17:AR17"/>
    <mergeCell ref="AS17:AU17"/>
    <mergeCell ref="AV17:AX17"/>
    <mergeCell ref="AY17:BA17"/>
    <mergeCell ref="BB17:BD17"/>
    <mergeCell ref="BE17:BG17"/>
    <mergeCell ref="BH17:BJ17"/>
    <mergeCell ref="BE6:BG6"/>
    <mergeCell ref="BH6:BJ6"/>
    <mergeCell ref="AY8:BA8"/>
    <mergeCell ref="BB8:BD8"/>
    <mergeCell ref="AV14:AX14"/>
    <mergeCell ref="AY14:BA14"/>
    <mergeCell ref="BB14:BD14"/>
    <mergeCell ref="AG27:AI27"/>
    <mergeCell ref="AJ27:AL27"/>
    <mergeCell ref="AD30:AF30"/>
    <mergeCell ref="AG30:AI30"/>
    <mergeCell ref="AJ30:AL30"/>
    <mergeCell ref="AA41:AC41"/>
    <mergeCell ref="AD41:AF41"/>
    <mergeCell ref="AG41:AI41"/>
    <mergeCell ref="AJ41:AL41"/>
    <mergeCell ref="AJ29:AK29"/>
    <mergeCell ref="AD32:AE32"/>
    <mergeCell ref="AG32:AH32"/>
    <mergeCell ref="AJ32:AK32"/>
    <mergeCell ref="BN45:BP45"/>
    <mergeCell ref="I47:J47"/>
    <mergeCell ref="L47:M47"/>
    <mergeCell ref="AP4:AR4"/>
    <mergeCell ref="BN41:BP41"/>
    <mergeCell ref="AM42:AO42"/>
    <mergeCell ref="AP42:AR42"/>
    <mergeCell ref="BB44:BC44"/>
    <mergeCell ref="BE44:BF44"/>
    <mergeCell ref="AM13:AO13"/>
    <mergeCell ref="AP13:AR13"/>
    <mergeCell ref="AS13:AU13"/>
    <mergeCell ref="AV13:AX13"/>
    <mergeCell ref="AY13:BA13"/>
    <mergeCell ref="BB13:BD13"/>
    <mergeCell ref="U17:W17"/>
    <mergeCell ref="AA42:AC42"/>
    <mergeCell ref="AD42:AF42"/>
    <mergeCell ref="AG42:AI42"/>
    <mergeCell ref="AJ42:AL42"/>
    <mergeCell ref="AD13:AF13"/>
    <mergeCell ref="AG13:AI13"/>
    <mergeCell ref="AJ13:AL13"/>
    <mergeCell ref="AD27:AF27"/>
    <mergeCell ref="AS4:AU4"/>
    <mergeCell ref="U4:W4"/>
    <mergeCell ref="X4:Z4"/>
    <mergeCell ref="AA4:AC4"/>
    <mergeCell ref="AD4:AF4"/>
    <mergeCell ref="AG4:AI4"/>
    <mergeCell ref="AJ4:AL4"/>
    <mergeCell ref="I3:K3"/>
    <mergeCell ref="C6:D7"/>
    <mergeCell ref="F6:H6"/>
    <mergeCell ref="I6:K6"/>
    <mergeCell ref="L6:N6"/>
    <mergeCell ref="O6:Q6"/>
    <mergeCell ref="R6:T6"/>
    <mergeCell ref="AM4:AO4"/>
    <mergeCell ref="L3:N3"/>
    <mergeCell ref="O3:Q3"/>
    <mergeCell ref="R3:T3"/>
    <mergeCell ref="U3:W3"/>
    <mergeCell ref="AP3:AR3"/>
    <mergeCell ref="AS3:AU3"/>
    <mergeCell ref="X3:Z3"/>
    <mergeCell ref="AA3:AC3"/>
    <mergeCell ref="AD3:AF3"/>
    <mergeCell ref="AG3:AI3"/>
    <mergeCell ref="AJ3:AL3"/>
    <mergeCell ref="AM3:AO3"/>
    <mergeCell ref="C3:E3"/>
    <mergeCell ref="F3:H3"/>
    <mergeCell ref="BK6:BM6"/>
    <mergeCell ref="BN6:BP6"/>
    <mergeCell ref="C8:D9"/>
    <mergeCell ref="F8:H8"/>
    <mergeCell ref="I8:K8"/>
    <mergeCell ref="L8:N8"/>
    <mergeCell ref="O8:Q8"/>
    <mergeCell ref="R8:T8"/>
    <mergeCell ref="AM6:AO6"/>
    <mergeCell ref="AP6:AR6"/>
    <mergeCell ref="AS6:AU6"/>
    <mergeCell ref="AV6:AX6"/>
    <mergeCell ref="AY6:BA6"/>
    <mergeCell ref="BB6:BD6"/>
    <mergeCell ref="U6:W6"/>
    <mergeCell ref="X6:Z6"/>
    <mergeCell ref="AA6:AC6"/>
    <mergeCell ref="AD6:AF6"/>
    <mergeCell ref="AG6:AI6"/>
    <mergeCell ref="AJ6:AL6"/>
    <mergeCell ref="BH8:BJ8"/>
    <mergeCell ref="BK8:BM8"/>
    <mergeCell ref="AS8:AU8"/>
    <mergeCell ref="AV8:AX8"/>
    <mergeCell ref="BE8:BG8"/>
    <mergeCell ref="X8:Z8"/>
    <mergeCell ref="AA8:AC8"/>
    <mergeCell ref="AD8:AF8"/>
    <mergeCell ref="AG8:AI8"/>
    <mergeCell ref="AJ8:AL8"/>
    <mergeCell ref="AM8:AO8"/>
    <mergeCell ref="AP8:AR8"/>
    <mergeCell ref="BK10:BM10"/>
    <mergeCell ref="BN10:BP10"/>
    <mergeCell ref="AS10:AU10"/>
    <mergeCell ref="AV10:AX10"/>
    <mergeCell ref="AY10:BA10"/>
    <mergeCell ref="BB10:BD10"/>
    <mergeCell ref="BE10:BG10"/>
    <mergeCell ref="BH10:BJ10"/>
    <mergeCell ref="AA10:AC10"/>
    <mergeCell ref="AD10:AF10"/>
    <mergeCell ref="AG10:AI10"/>
    <mergeCell ref="AJ10:AL10"/>
    <mergeCell ref="AM10:AO10"/>
    <mergeCell ref="AP10:AR10"/>
    <mergeCell ref="B137:Q137"/>
    <mergeCell ref="C10:D11"/>
    <mergeCell ref="F10:H10"/>
    <mergeCell ref="I10:K10"/>
    <mergeCell ref="L10:N10"/>
    <mergeCell ref="O10:Q10"/>
    <mergeCell ref="R10:T10"/>
    <mergeCell ref="U10:W10"/>
    <mergeCell ref="X10:Z10"/>
    <mergeCell ref="B4:B11"/>
    <mergeCell ref="C4:D5"/>
    <mergeCell ref="F4:H4"/>
    <mergeCell ref="I4:K4"/>
    <mergeCell ref="L4:N4"/>
    <mergeCell ref="O4:Q4"/>
    <mergeCell ref="R4:T4"/>
    <mergeCell ref="F47:G47"/>
    <mergeCell ref="U8:W8"/>
    <mergeCell ref="U13:W13"/>
    <mergeCell ref="X13:Z13"/>
    <mergeCell ref="F13:H13"/>
    <mergeCell ref="I13:K13"/>
    <mergeCell ref="L13:N13"/>
    <mergeCell ref="O13:Q13"/>
  </mergeCells>
  <phoneticPr fontId="3"/>
  <pageMargins left="0.97" right="0.31496062992125984" top="0.44" bottom="0.15748031496062992" header="0.4" footer="0.19"/>
  <pageSetup paperSize="8" scale="4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年収一覧</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cp:lastModifiedBy>
  <cp:lastPrinted>2019-02-13T07:30:39Z</cp:lastPrinted>
  <dcterms:created xsi:type="dcterms:W3CDTF">2011-07-28T08:47:37Z</dcterms:created>
  <dcterms:modified xsi:type="dcterms:W3CDTF">2019-02-13T07:30:58Z</dcterms:modified>
</cp:coreProperties>
</file>