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874CB1F6-7DA8-479D-A4B6-D689B049B66F}" xr6:coauthVersionLast="47" xr6:coauthVersionMax="47" xr10:uidLastSave="{00000000-0000-0000-0000-000000000000}"/>
  <bookViews>
    <workbookView xWindow="-108" yWindow="-108" windowWidth="23256" windowHeight="13896" tabRatio="873" xr2:uid="{00000000-000D-0000-FFFF-FFFF00000000}"/>
  </bookViews>
  <sheets>
    <sheet name="法人概要" sheetId="23" r:id="rId1"/>
    <sheet name="事業計画及び事業実績" sheetId="103" r:id="rId2"/>
    <sheet name="府の財政的関与" sheetId="104" r:id="rId3"/>
    <sheet name="財務 （大学）" sheetId="89" r:id="rId4"/>
    <sheet name="附表" sheetId="88" r:id="rId5"/>
    <sheet name="純資産変動計算書" sheetId="102" r:id="rId6"/>
  </sheets>
  <definedNames>
    <definedName name="_xlnm.Print_Area" localSheetId="3">'財務 （大学）'!$A$1:$I$67</definedName>
    <definedName name="_xlnm.Print_Area" localSheetId="1">事業計画及び事業実績!$A$1:$U$109</definedName>
    <definedName name="_xlnm.Print_Area" localSheetId="5">純資産変動計算書!$A$1:$S$28</definedName>
    <definedName name="_xlnm.Print_Area" localSheetId="2">府の財政的関与!$A$1:$N$42</definedName>
    <definedName name="_xlnm.Print_Area" localSheetId="4">附表!$A$1:$M$81</definedName>
    <definedName name="_xlnm.Print_Area" localSheetId="0">法人概要!$A$1:$W$30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0" i="103" l="1"/>
  <c r="N26" i="103" l="1"/>
  <c r="N97" i="103" l="1"/>
  <c r="N95" i="103"/>
  <c r="N93" i="103"/>
  <c r="N92" i="103"/>
  <c r="N91" i="103"/>
  <c r="N107" i="103"/>
  <c r="N84" i="103" l="1"/>
  <c r="N65" i="103"/>
  <c r="N63" i="103"/>
  <c r="N64" i="103"/>
  <c r="N62" i="103"/>
  <c r="N61" i="103"/>
  <c r="N60" i="103"/>
  <c r="N54" i="103"/>
  <c r="N52" i="103"/>
  <c r="N51" i="103"/>
  <c r="N41" i="103" l="1"/>
  <c r="N40" i="103"/>
  <c r="N39" i="103"/>
  <c r="N38" i="103"/>
  <c r="N37" i="103"/>
  <c r="N36" i="103"/>
  <c r="N35" i="103"/>
  <c r="N34" i="103"/>
  <c r="N33" i="103"/>
  <c r="N32" i="103"/>
  <c r="N31" i="103"/>
  <c r="N30" i="103"/>
  <c r="N29" i="103"/>
  <c r="N28" i="103"/>
  <c r="N27" i="103"/>
  <c r="N21" i="103"/>
  <c r="N20" i="103"/>
  <c r="N19" i="103"/>
  <c r="N18" i="103"/>
  <c r="N17" i="103"/>
  <c r="N16" i="103"/>
  <c r="N15" i="103"/>
  <c r="N14" i="103"/>
  <c r="N13" i="103"/>
  <c r="N12" i="103"/>
  <c r="N11" i="103"/>
  <c r="N10" i="103"/>
  <c r="N9" i="103"/>
  <c r="N8" i="103"/>
  <c r="J100" i="103" l="1"/>
  <c r="J84" i="103"/>
  <c r="N66" i="103"/>
  <c r="J66" i="103"/>
</calcChain>
</file>

<file path=xl/sharedStrings.xml><?xml version="1.0" encoding="utf-8"?>
<sst xmlns="http://schemas.openxmlformats.org/spreadsheetml/2006/main" count="917" uniqueCount="404">
  <si>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</si>
  <si>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</si>
  <si>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</si>
  <si>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２．役職員の状況</t>
    <rPh sb="2" eb="5">
      <t>ヤクショクイン</t>
    </rPh>
    <rPh sb="6" eb="8">
      <t>ジョウキョウ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</si>
  <si>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</si>
  <si>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</si>
  <si>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</si>
  <si>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</si>
  <si>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</si>
  <si>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</si>
  <si>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</si>
  <si>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</si>
  <si>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</si>
  <si>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</si>
  <si>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</si>
  <si>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管理職</t>
    <rPh sb="0" eb="2">
      <t>カンリ</t>
    </rPh>
    <rPh sb="2" eb="3">
      <t>ショク</t>
    </rPh>
    <phoneticPr fontId="2"/>
  </si>
  <si>
    <t>一般職</t>
    <rPh sb="0" eb="2">
      <t>イッパン</t>
    </rPh>
    <rPh sb="2" eb="3">
      <t>ショク</t>
    </rPh>
    <phoneticPr fontId="2"/>
  </si>
  <si>
    <t>職員</t>
    <rPh sb="0" eb="2">
      <t>ショクイン</t>
    </rPh>
    <phoneticPr fontId="2"/>
  </si>
  <si>
    <t>１．法人の概要</t>
    <rPh sb="2" eb="4">
      <t>ホウジン</t>
    </rPh>
    <rPh sb="5" eb="7">
      <t>ガイヨウ</t>
    </rPh>
    <phoneticPr fontId="2"/>
  </si>
  <si>
    <t>区　　分</t>
    <rPh sb="0" eb="1">
      <t>ク</t>
    </rPh>
    <rPh sb="3" eb="4">
      <t>ブン</t>
    </rPh>
    <phoneticPr fontId="2"/>
  </si>
  <si>
    <t>代表者名</t>
    <rPh sb="0" eb="2">
      <t>ダイヒョウ</t>
    </rPh>
    <rPh sb="2" eb="3">
      <t>シャ</t>
    </rPh>
    <rPh sb="3" eb="4">
      <t>メイ</t>
    </rPh>
    <phoneticPr fontId="2"/>
  </si>
  <si>
    <t>常勤役員</t>
    <rPh sb="0" eb="2">
      <t>ジョウキン</t>
    </rPh>
    <rPh sb="2" eb="4">
      <t>ヤクイン</t>
    </rPh>
    <phoneticPr fontId="2"/>
  </si>
  <si>
    <t>常勤</t>
    <rPh sb="0" eb="2">
      <t>ジョウキン</t>
    </rPh>
    <phoneticPr fontId="2"/>
  </si>
  <si>
    <t>その他</t>
    <rPh sb="2" eb="3">
      <t>タ</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</si>
  <si>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</si>
  <si>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</si>
  <si>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</si>
  <si>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</si>
  <si>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</si>
  <si>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</si>
  <si>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</si>
  <si>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</si>
  <si>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</si>
  <si>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 xml:space="preserve"> 歳</t>
    <rPh sb="1" eb="2">
      <t>サイ</t>
    </rPh>
    <phoneticPr fontId="2"/>
  </si>
  <si>
    <t>役職名</t>
    <rPh sb="0" eb="3">
      <t>ヤクショクメイ</t>
    </rPh>
    <phoneticPr fontId="2"/>
  </si>
  <si>
    <t>氏名</t>
    <rPh sb="0" eb="2">
      <t>シメイ</t>
    </rPh>
    <phoneticPr fontId="2"/>
  </si>
  <si>
    <t>４．大阪府の財政的関与の状況</t>
    <phoneticPr fontId="2"/>
  </si>
  <si>
    <t>【事業計画及び事業実績】</t>
    <rPh sb="1" eb="3">
      <t>ジギョウ</t>
    </rPh>
    <rPh sb="3" eb="5">
      <t>ケイカク</t>
    </rPh>
    <rPh sb="5" eb="6">
      <t>オヨ</t>
    </rPh>
    <rPh sb="7" eb="9">
      <t>ジギョウ</t>
    </rPh>
    <rPh sb="9" eb="11">
      <t>ジッセキ</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</si>
  <si>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</si>
  <si>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</si>
  <si>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</si>
  <si>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事　項</t>
    <rPh sb="0" eb="1">
      <t>コト</t>
    </rPh>
    <rPh sb="2" eb="3">
      <t>コウ</t>
    </rPh>
    <phoneticPr fontId="2"/>
  </si>
  <si>
    <t>備　考</t>
    <rPh sb="0" eb="1">
      <t>ソナエ</t>
    </rPh>
    <rPh sb="2" eb="3">
      <t>コウ</t>
    </rPh>
    <phoneticPr fontId="2"/>
  </si>
  <si>
    <t>事　業　量　</t>
    <rPh sb="0" eb="1">
      <t>コト</t>
    </rPh>
    <rPh sb="2" eb="3">
      <t>ギョウ</t>
    </rPh>
    <rPh sb="4" eb="5">
      <t>リョウ</t>
    </rPh>
    <phoneticPr fontId="2"/>
  </si>
  <si>
    <t>合　　　　　計</t>
    <rPh sb="0" eb="1">
      <t>ゴウ</t>
    </rPh>
    <rPh sb="6" eb="7">
      <t>ケイ</t>
    </rPh>
    <phoneticPr fontId="2"/>
  </si>
  <si>
    <t>（単位：千円）</t>
    <rPh sb="1" eb="3">
      <t>タンイ</t>
    </rPh>
    <rPh sb="4" eb="6">
      <t>センエン</t>
    </rPh>
    <phoneticPr fontId="2"/>
  </si>
  <si>
    <t>３．主要事業の概要　</t>
    <phoneticPr fontId="2"/>
  </si>
  <si>
    <t>資本金</t>
    <rPh sb="0" eb="3">
      <t>シホンキン</t>
    </rPh>
    <phoneticPr fontId="2"/>
  </si>
  <si>
    <t>定数</t>
    <rPh sb="0" eb="2">
      <t>テイスウ</t>
    </rPh>
    <phoneticPr fontId="2"/>
  </si>
  <si>
    <t>備考</t>
    <rPh sb="0" eb="2">
      <t>ビコウ</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</si>
  <si>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</si>
  <si>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</si>
  <si>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</si>
  <si>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</si>
  <si>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</si>
  <si>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</si>
  <si>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</si>
  <si>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</si>
  <si>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主　な
出資団体
（出資割合）</t>
    <rPh sb="0" eb="1">
      <t>オモ</t>
    </rPh>
    <rPh sb="4" eb="6">
      <t>シュッシ</t>
    </rPh>
    <rPh sb="6" eb="8">
      <t>ダンタイ</t>
    </rPh>
    <rPh sb="10" eb="12">
      <t>シュッシ</t>
    </rPh>
    <rPh sb="12" eb="14">
      <t>ワリアイ</t>
    </rPh>
    <phoneticPr fontId="2"/>
  </si>
  <si>
    <t>大阪府</t>
    <rPh sb="0" eb="3">
      <t>オオサカフ</t>
    </rPh>
    <phoneticPr fontId="2"/>
  </si>
  <si>
    <t>その他の団体</t>
    <rPh sb="2" eb="3">
      <t>タ</t>
    </rPh>
    <rPh sb="4" eb="6">
      <t>ダンタイ</t>
    </rPh>
    <phoneticPr fontId="2"/>
  </si>
  <si>
    <t>資本金総額</t>
    <rPh sb="0" eb="3">
      <t>シホンキン</t>
    </rPh>
    <rPh sb="3" eb="4">
      <t>ソウ</t>
    </rPh>
    <rPh sb="4" eb="5">
      <t>ガク</t>
    </rPh>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</si>
  <si>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</si>
  <si>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</si>
  <si>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</si>
  <si>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</si>
  <si>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</si>
  <si>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</si>
  <si>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</si>
  <si>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</si>
  <si>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</si>
  <si>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</si>
  <si>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損益計算書</t>
    <rPh sb="0" eb="2">
      <t>ソンエキ</t>
    </rPh>
    <rPh sb="2" eb="5">
      <t>ケイサンショ</t>
    </rPh>
    <phoneticPr fontId="2"/>
  </si>
  <si>
    <t xml:space="preserve"> </t>
    <phoneticPr fontId="2"/>
  </si>
  <si>
    <t>保有総額と時価評価額差
(B)－(A)</t>
    <rPh sb="0" eb="2">
      <t>ホユウ</t>
    </rPh>
    <rPh sb="2" eb="4">
      <t>ソウガク</t>
    </rPh>
    <rPh sb="5" eb="7">
      <t>ジカ</t>
    </rPh>
    <rPh sb="7" eb="10">
      <t>ヒョウカガク</t>
    </rPh>
    <rPh sb="10" eb="11">
      <t>サ</t>
    </rPh>
    <phoneticPr fontId="2"/>
  </si>
  <si>
    <t>仕組債の保有状況</t>
    <rPh sb="0" eb="2">
      <t>シクミ</t>
    </rPh>
    <rPh sb="2" eb="3">
      <t>サイ</t>
    </rPh>
    <rPh sb="4" eb="6">
      <t>ホユウ</t>
    </rPh>
    <rPh sb="6" eb="8">
      <t>ジョウキョウ</t>
    </rPh>
    <phoneticPr fontId="2"/>
  </si>
  <si>
    <t>（単位：人）</t>
    <rPh sb="1" eb="3">
      <t>タンイ</t>
    </rPh>
    <rPh sb="4" eb="5">
      <t>ニン</t>
    </rPh>
    <phoneticPr fontId="2"/>
  </si>
  <si>
    <t>理事</t>
    <rPh sb="0" eb="2">
      <t>リジ</t>
    </rPh>
    <phoneticPr fontId="2"/>
  </si>
  <si>
    <t>６．参考資料</t>
    <rPh sb="2" eb="4">
      <t>サンコウ</t>
    </rPh>
    <rPh sb="4" eb="6">
      <t>シリョウ</t>
    </rPh>
    <phoneticPr fontId="2"/>
  </si>
  <si>
    <t>キャッシュ・フロー計算書</t>
    <rPh sb="9" eb="12">
      <t>ケイサンショ</t>
    </rPh>
    <phoneticPr fontId="2"/>
  </si>
  <si>
    <t>（単位：千円）</t>
    <rPh sb="1" eb="3">
      <t>タンイ</t>
    </rPh>
    <phoneticPr fontId="2"/>
  </si>
  <si>
    <t>Ⅰ</t>
    <phoneticPr fontId="2"/>
  </si>
  <si>
    <t>業務活動によるキャッシュ・フロー</t>
    <rPh sb="0" eb="2">
      <t>ギョウム</t>
    </rPh>
    <rPh sb="2" eb="4">
      <t>カツドウ</t>
    </rPh>
    <phoneticPr fontId="2"/>
  </si>
  <si>
    <t>原材料、商品又はサービスの購入による支出</t>
    <rPh sb="0" eb="3">
      <t>ゲンザイリョウ</t>
    </rPh>
    <rPh sb="4" eb="6">
      <t>ショウヒン</t>
    </rPh>
    <rPh sb="6" eb="7">
      <t>マタ</t>
    </rPh>
    <rPh sb="13" eb="15">
      <t>コウニュウ</t>
    </rPh>
    <rPh sb="18" eb="20">
      <t>シシュツ</t>
    </rPh>
    <phoneticPr fontId="2"/>
  </si>
  <si>
    <t>人件費支出</t>
    <rPh sb="0" eb="3">
      <t>ジンケンヒ</t>
    </rPh>
    <rPh sb="3" eb="5">
      <t>シシュツ</t>
    </rPh>
    <phoneticPr fontId="2"/>
  </si>
  <si>
    <t>その他の業務支出</t>
    <rPh sb="2" eb="3">
      <t>タ</t>
    </rPh>
    <rPh sb="4" eb="6">
      <t>ギョウム</t>
    </rPh>
    <rPh sb="6" eb="8">
      <t>シシュツ</t>
    </rPh>
    <phoneticPr fontId="2"/>
  </si>
  <si>
    <t>運営費交付金収入</t>
    <rPh sb="0" eb="3">
      <t>ウンエイヒ</t>
    </rPh>
    <rPh sb="3" eb="6">
      <t>コウフキン</t>
    </rPh>
    <rPh sb="6" eb="8">
      <t>シュウニュウ</t>
    </rPh>
    <phoneticPr fontId="2"/>
  </si>
  <si>
    <t>授業料収入</t>
    <rPh sb="0" eb="3">
      <t>ジュギョウリョウ</t>
    </rPh>
    <rPh sb="3" eb="5">
      <t>シュウニュウ</t>
    </rPh>
    <phoneticPr fontId="2"/>
  </si>
  <si>
    <t>入学金収入</t>
    <rPh sb="0" eb="3">
      <t>ニュウガクキン</t>
    </rPh>
    <rPh sb="3" eb="5">
      <t>シュウニュウ</t>
    </rPh>
    <phoneticPr fontId="2"/>
  </si>
  <si>
    <t>検定料収入</t>
    <rPh sb="0" eb="2">
      <t>ケンテイ</t>
    </rPh>
    <rPh sb="2" eb="3">
      <t>リョウ</t>
    </rPh>
    <rPh sb="3" eb="5">
      <t>シュウニュウ</t>
    </rPh>
    <phoneticPr fontId="2"/>
  </si>
  <si>
    <t>受託事業等収入</t>
    <rPh sb="0" eb="2">
      <t>ジュタク</t>
    </rPh>
    <rPh sb="2" eb="4">
      <t>ジギョウ</t>
    </rPh>
    <rPh sb="4" eb="5">
      <t>トウ</t>
    </rPh>
    <rPh sb="5" eb="7">
      <t>シュウニュウ</t>
    </rPh>
    <phoneticPr fontId="2"/>
  </si>
  <si>
    <t>補助金等収入</t>
    <rPh sb="0" eb="2">
      <t>ホジョ</t>
    </rPh>
    <rPh sb="2" eb="3">
      <t>キン</t>
    </rPh>
    <rPh sb="3" eb="4">
      <t>トウ</t>
    </rPh>
    <rPh sb="4" eb="6">
      <t>シュウニュウ</t>
    </rPh>
    <phoneticPr fontId="2"/>
  </si>
  <si>
    <t>寄附金収入</t>
    <rPh sb="0" eb="3">
      <t>キフキン</t>
    </rPh>
    <rPh sb="3" eb="5">
      <t>シュウニュウ</t>
    </rPh>
    <phoneticPr fontId="2"/>
  </si>
  <si>
    <t>その他の業務収入</t>
    <rPh sb="2" eb="3">
      <t>タ</t>
    </rPh>
    <rPh sb="4" eb="6">
      <t>ギョウム</t>
    </rPh>
    <rPh sb="6" eb="8">
      <t>シュウニュウ</t>
    </rPh>
    <phoneticPr fontId="2"/>
  </si>
  <si>
    <t>Ⅱ</t>
    <phoneticPr fontId="2"/>
  </si>
  <si>
    <t>投資活動によるキャッシュ・フロー</t>
    <rPh sb="0" eb="2">
      <t>トウシ</t>
    </rPh>
    <rPh sb="2" eb="4">
      <t>カツドウ</t>
    </rPh>
    <phoneticPr fontId="2"/>
  </si>
  <si>
    <t>有価証券の取得による支出</t>
    <rPh sb="0" eb="2">
      <t>ユウカ</t>
    </rPh>
    <rPh sb="2" eb="4">
      <t>ショウケン</t>
    </rPh>
    <rPh sb="5" eb="7">
      <t>シュトク</t>
    </rPh>
    <rPh sb="6" eb="7">
      <t>シュウシュ</t>
    </rPh>
    <rPh sb="10" eb="12">
      <t>シシュツ</t>
    </rPh>
    <phoneticPr fontId="2"/>
  </si>
  <si>
    <t>有価証券の償還による収入</t>
    <rPh sb="0" eb="2">
      <t>ユウカ</t>
    </rPh>
    <rPh sb="2" eb="4">
      <t>ショウケン</t>
    </rPh>
    <rPh sb="5" eb="7">
      <t>ショウカン</t>
    </rPh>
    <rPh sb="10" eb="12">
      <t>シュウニュウ</t>
    </rPh>
    <phoneticPr fontId="2"/>
  </si>
  <si>
    <t>定期預金の払戻による収入</t>
    <rPh sb="0" eb="2">
      <t>テイキ</t>
    </rPh>
    <rPh sb="2" eb="4">
      <t>ヨキン</t>
    </rPh>
    <rPh sb="5" eb="7">
      <t>ハライモドシ</t>
    </rPh>
    <rPh sb="10" eb="12">
      <t>シュウニュウ</t>
    </rPh>
    <phoneticPr fontId="2"/>
  </si>
  <si>
    <t>有形固定資産の取得による支出</t>
    <rPh sb="0" eb="2">
      <t>ユウケイ</t>
    </rPh>
    <rPh sb="2" eb="6">
      <t>コテイシサン</t>
    </rPh>
    <rPh sb="7" eb="9">
      <t>シュトク</t>
    </rPh>
    <rPh sb="12" eb="14">
      <t>シシュツ</t>
    </rPh>
    <phoneticPr fontId="2"/>
  </si>
  <si>
    <t>無形固定資産の取得による支出</t>
    <rPh sb="0" eb="2">
      <t>ムケイ</t>
    </rPh>
    <rPh sb="2" eb="6">
      <t>コテイシサン</t>
    </rPh>
    <rPh sb="7" eb="9">
      <t>シュトク</t>
    </rPh>
    <rPh sb="12" eb="14">
      <t>シシュツ</t>
    </rPh>
    <phoneticPr fontId="2"/>
  </si>
  <si>
    <t>　　　　　小計</t>
    <rPh sb="5" eb="7">
      <t>ショウケイ</t>
    </rPh>
    <phoneticPr fontId="2"/>
  </si>
  <si>
    <t>利息及び配当金の受取額</t>
    <rPh sb="0" eb="2">
      <t>リソク</t>
    </rPh>
    <rPh sb="2" eb="3">
      <t>オヨ</t>
    </rPh>
    <rPh sb="4" eb="7">
      <t>ハイトウキン</t>
    </rPh>
    <rPh sb="8" eb="10">
      <t>ウケトリ</t>
    </rPh>
    <rPh sb="10" eb="11">
      <t>ガク</t>
    </rPh>
    <phoneticPr fontId="2"/>
  </si>
  <si>
    <t>Ⅲ</t>
    <phoneticPr fontId="2"/>
  </si>
  <si>
    <t>財務活動によるキャッシュ・フロー</t>
    <rPh sb="0" eb="2">
      <t>ザイム</t>
    </rPh>
    <rPh sb="2" eb="4">
      <t>カツドウ</t>
    </rPh>
    <phoneticPr fontId="2"/>
  </si>
  <si>
    <t>リース債務の返済による支出</t>
    <rPh sb="3" eb="5">
      <t>サイム</t>
    </rPh>
    <rPh sb="6" eb="8">
      <t>ヘンサイ</t>
    </rPh>
    <rPh sb="11" eb="13">
      <t>シシュツ</t>
    </rPh>
    <phoneticPr fontId="2"/>
  </si>
  <si>
    <t>割賦未払金の返済による支出</t>
    <phoneticPr fontId="2"/>
  </si>
  <si>
    <t>利息の支払額</t>
    <rPh sb="0" eb="2">
      <t>リソク</t>
    </rPh>
    <rPh sb="3" eb="5">
      <t>シハライ</t>
    </rPh>
    <rPh sb="5" eb="6">
      <t>ガク</t>
    </rPh>
    <phoneticPr fontId="2"/>
  </si>
  <si>
    <t>Ⅳ</t>
    <phoneticPr fontId="2"/>
  </si>
  <si>
    <t>Ⅴ</t>
    <phoneticPr fontId="2"/>
  </si>
  <si>
    <t>Ⅵ</t>
    <phoneticPr fontId="2"/>
  </si>
  <si>
    <t>資金期首残高</t>
    <rPh sb="0" eb="2">
      <t>シキン</t>
    </rPh>
    <rPh sb="2" eb="4">
      <t>キシュ</t>
    </rPh>
    <rPh sb="4" eb="6">
      <t>ザンダカ</t>
    </rPh>
    <phoneticPr fontId="2"/>
  </si>
  <si>
    <t>資金期末残高</t>
    <rPh sb="0" eb="2">
      <t>シキン</t>
    </rPh>
    <rPh sb="2" eb="4">
      <t>キマツ</t>
    </rPh>
    <rPh sb="4" eb="6">
      <t>ザンダカ</t>
    </rPh>
    <phoneticPr fontId="2"/>
  </si>
  <si>
    <t>(注）</t>
    <rPh sb="1" eb="2">
      <t>チュウ</t>
    </rPh>
    <phoneticPr fontId="2"/>
  </si>
  <si>
    <t>資金の期末残高の貸借対照表科目別の内訳</t>
    <rPh sb="0" eb="2">
      <t>シキン</t>
    </rPh>
    <rPh sb="3" eb="5">
      <t>キマツ</t>
    </rPh>
    <rPh sb="5" eb="6">
      <t>ザン</t>
    </rPh>
    <rPh sb="6" eb="7">
      <t>ダカ</t>
    </rPh>
    <rPh sb="8" eb="10">
      <t>タイシャク</t>
    </rPh>
    <rPh sb="10" eb="13">
      <t>タイショウヒョウ</t>
    </rPh>
    <rPh sb="13" eb="15">
      <t>カモク</t>
    </rPh>
    <rPh sb="15" eb="16">
      <t>ベツ</t>
    </rPh>
    <rPh sb="17" eb="19">
      <t>ウチワケ</t>
    </rPh>
    <phoneticPr fontId="2"/>
  </si>
  <si>
    <t>　　　　　　　　現金及び預金勘定</t>
    <rPh sb="8" eb="10">
      <t>ゲンキン</t>
    </rPh>
    <rPh sb="10" eb="11">
      <t>オヨ</t>
    </rPh>
    <rPh sb="12" eb="14">
      <t>ヨキン</t>
    </rPh>
    <rPh sb="14" eb="16">
      <t>カンジョウ</t>
    </rPh>
    <phoneticPr fontId="2"/>
  </si>
  <si>
    <t>重要な非資金取引</t>
    <rPh sb="0" eb="2">
      <t>ジュウヨウ</t>
    </rPh>
    <rPh sb="3" eb="4">
      <t>ヒ</t>
    </rPh>
    <rPh sb="4" eb="6">
      <t>シキン</t>
    </rPh>
    <rPh sb="6" eb="8">
      <t>トリヒキ</t>
    </rPh>
    <phoneticPr fontId="2"/>
  </si>
  <si>
    <t>　　　　　　　　(１)寄附受による資産の増加</t>
    <rPh sb="11" eb="13">
      <t>キフ</t>
    </rPh>
    <rPh sb="13" eb="14">
      <t>ウケ</t>
    </rPh>
    <rPh sb="17" eb="19">
      <t>シサン</t>
    </rPh>
    <rPh sb="20" eb="22">
      <t>ゾウカ</t>
    </rPh>
    <phoneticPr fontId="2"/>
  </si>
  <si>
    <t>　　　　　　　　　　　　有形固定資産</t>
    <rPh sb="12" eb="14">
      <t>ユウケイ</t>
    </rPh>
    <rPh sb="14" eb="16">
      <t>コテイ</t>
    </rPh>
    <rPh sb="16" eb="18">
      <t>シサン</t>
    </rPh>
    <phoneticPr fontId="2"/>
  </si>
  <si>
    <t>　　　　　　　　(２)リース契約による資産の増加</t>
    <rPh sb="14" eb="16">
      <t>ケイヤク</t>
    </rPh>
    <rPh sb="19" eb="21">
      <t>シサン</t>
    </rPh>
    <rPh sb="22" eb="24">
      <t>ゾウカ</t>
    </rPh>
    <phoneticPr fontId="2"/>
  </si>
  <si>
    <t>（単位：千円）</t>
    <rPh sb="1" eb="3">
      <t>タンイ</t>
    </rPh>
    <phoneticPr fontId="4"/>
  </si>
  <si>
    <t>雑損</t>
    <rPh sb="0" eb="1">
      <t>ザツ</t>
    </rPh>
    <rPh sb="1" eb="2">
      <t>ソン</t>
    </rPh>
    <phoneticPr fontId="2"/>
  </si>
  <si>
    <t>監事</t>
    <rPh sb="0" eb="2">
      <t>カンジ</t>
    </rPh>
    <phoneticPr fontId="2"/>
  </si>
  <si>
    <t>　</t>
    <phoneticPr fontId="2"/>
  </si>
  <si>
    <t>現金及び預金</t>
    <rPh sb="0" eb="2">
      <t>ゲンキン</t>
    </rPh>
    <rPh sb="2" eb="3">
      <t>オヨ</t>
    </rPh>
    <rPh sb="4" eb="6">
      <t>ヨキン</t>
    </rPh>
    <phoneticPr fontId="2"/>
  </si>
  <si>
    <t>未収入金</t>
    <rPh sb="0" eb="2">
      <t>ミシュウ</t>
    </rPh>
    <rPh sb="2" eb="4">
      <t>ニュウキン</t>
    </rPh>
    <phoneticPr fontId="2"/>
  </si>
  <si>
    <t>その他流動資産</t>
    <rPh sb="2" eb="3">
      <t>タ</t>
    </rPh>
    <rPh sb="3" eb="5">
      <t>リュウドウ</t>
    </rPh>
    <rPh sb="5" eb="7">
      <t>シサン</t>
    </rPh>
    <phoneticPr fontId="2"/>
  </si>
  <si>
    <t>投資その他資産</t>
    <rPh sb="0" eb="2">
      <t>トウシ</t>
    </rPh>
    <rPh sb="4" eb="5">
      <t>タ</t>
    </rPh>
    <rPh sb="5" eb="7">
      <t>シサン</t>
    </rPh>
    <phoneticPr fontId="2"/>
  </si>
  <si>
    <t>運営交付金債務</t>
    <rPh sb="0" eb="2">
      <t>ウンエイ</t>
    </rPh>
    <rPh sb="2" eb="5">
      <t>コウフキン</t>
    </rPh>
    <rPh sb="5" eb="7">
      <t>サイム</t>
    </rPh>
    <phoneticPr fontId="2"/>
  </si>
  <si>
    <t>長期寄附金債務</t>
    <rPh sb="0" eb="2">
      <t>チョウキ</t>
    </rPh>
    <rPh sb="2" eb="5">
      <t>キフキン</t>
    </rPh>
    <rPh sb="5" eb="7">
      <t>サイム</t>
    </rPh>
    <phoneticPr fontId="2"/>
  </si>
  <si>
    <t>長期未払金</t>
    <rPh sb="0" eb="2">
      <t>チョウキ</t>
    </rPh>
    <rPh sb="2" eb="4">
      <t>ミハラ</t>
    </rPh>
    <rPh sb="4" eb="5">
      <t>キン</t>
    </rPh>
    <phoneticPr fontId="2"/>
  </si>
  <si>
    <t>その他固定負債</t>
    <rPh sb="2" eb="3">
      <t>タ</t>
    </rPh>
    <rPh sb="3" eb="5">
      <t>コテイ</t>
    </rPh>
    <rPh sb="5" eb="7">
      <t>フサイ</t>
    </rPh>
    <phoneticPr fontId="2"/>
  </si>
  <si>
    <t>純資産合計</t>
    <rPh sb="0" eb="3">
      <t>ジュンシサン</t>
    </rPh>
    <rPh sb="3" eb="5">
      <t>ゴウケイ</t>
    </rPh>
    <phoneticPr fontId="2"/>
  </si>
  <si>
    <t>資本剰余金</t>
    <rPh sb="0" eb="2">
      <t>シホン</t>
    </rPh>
    <rPh sb="2" eb="5">
      <t>ジョウヨキン</t>
    </rPh>
    <phoneticPr fontId="2"/>
  </si>
  <si>
    <t>利益剰余金</t>
    <rPh sb="0" eb="2">
      <t>リエキ</t>
    </rPh>
    <rPh sb="2" eb="5">
      <t>ジョウヨキン</t>
    </rPh>
    <phoneticPr fontId="2"/>
  </si>
  <si>
    <t>目的積立金</t>
    <rPh sb="0" eb="2">
      <t>モクテキ</t>
    </rPh>
    <rPh sb="2" eb="4">
      <t>ツミタテ</t>
    </rPh>
    <rPh sb="4" eb="5">
      <t>キン</t>
    </rPh>
    <phoneticPr fontId="2"/>
  </si>
  <si>
    <t>積立金</t>
    <rPh sb="0" eb="2">
      <t>ツミタテ</t>
    </rPh>
    <rPh sb="2" eb="3">
      <t>キン</t>
    </rPh>
    <phoneticPr fontId="2"/>
  </si>
  <si>
    <t>前中期目標期間繰越積立金</t>
    <rPh sb="0" eb="1">
      <t>ゼン</t>
    </rPh>
    <rPh sb="1" eb="3">
      <t>チュウキ</t>
    </rPh>
    <rPh sb="3" eb="5">
      <t>モクヒョウ</t>
    </rPh>
    <rPh sb="5" eb="7">
      <t>キカン</t>
    </rPh>
    <rPh sb="7" eb="9">
      <t>クリコシ</t>
    </rPh>
    <rPh sb="9" eb="11">
      <t>ツミタテ</t>
    </rPh>
    <rPh sb="11" eb="12">
      <t>キン</t>
    </rPh>
    <phoneticPr fontId="2"/>
  </si>
  <si>
    <t>当期未処分利益</t>
    <rPh sb="0" eb="2">
      <t>トウキ</t>
    </rPh>
    <rPh sb="2" eb="5">
      <t>ミショブン</t>
    </rPh>
    <rPh sb="5" eb="7">
      <t>リエキ</t>
    </rPh>
    <phoneticPr fontId="2"/>
  </si>
  <si>
    <t>その他有価証券評価差額金</t>
    <rPh sb="2" eb="3">
      <t>タ</t>
    </rPh>
    <rPh sb="3" eb="5">
      <t>ユウカ</t>
    </rPh>
    <rPh sb="5" eb="7">
      <t>ショウケン</t>
    </rPh>
    <rPh sb="7" eb="9">
      <t>ヒョウカ</t>
    </rPh>
    <rPh sb="9" eb="11">
      <t>サガク</t>
    </rPh>
    <rPh sb="11" eb="12">
      <t>キン</t>
    </rPh>
    <phoneticPr fontId="2"/>
  </si>
  <si>
    <t>負債純資産合計</t>
    <rPh sb="0" eb="2">
      <t>フサイ</t>
    </rPh>
    <rPh sb="2" eb="5">
      <t>ジュンシサン</t>
    </rPh>
    <rPh sb="5" eb="7">
      <t>ゴウケイ</t>
    </rPh>
    <phoneticPr fontId="2"/>
  </si>
  <si>
    <t>　</t>
    <phoneticPr fontId="2"/>
  </si>
  <si>
    <t>経常収益</t>
    <rPh sb="0" eb="2">
      <t>ケイジョウ</t>
    </rPh>
    <rPh sb="2" eb="4">
      <t>シュウエキ</t>
    </rPh>
    <phoneticPr fontId="2"/>
  </si>
  <si>
    <t>運営費交付金収益</t>
    <rPh sb="0" eb="3">
      <t>ウンエイヒ</t>
    </rPh>
    <rPh sb="3" eb="6">
      <t>コウフキン</t>
    </rPh>
    <rPh sb="6" eb="8">
      <t>シュウエキ</t>
    </rPh>
    <phoneticPr fontId="2"/>
  </si>
  <si>
    <t>学生等納付金収益</t>
    <rPh sb="0" eb="3">
      <t>ガクセイトウ</t>
    </rPh>
    <rPh sb="3" eb="6">
      <t>ノウフキン</t>
    </rPh>
    <rPh sb="6" eb="8">
      <t>シュウエキ</t>
    </rPh>
    <phoneticPr fontId="2"/>
  </si>
  <si>
    <t>受託研究・事業等収益</t>
    <rPh sb="0" eb="2">
      <t>ジュタク</t>
    </rPh>
    <rPh sb="2" eb="4">
      <t>ケンキュウ</t>
    </rPh>
    <rPh sb="5" eb="7">
      <t>ジギョウ</t>
    </rPh>
    <rPh sb="7" eb="8">
      <t>トウ</t>
    </rPh>
    <rPh sb="8" eb="10">
      <t>シュウエキ</t>
    </rPh>
    <phoneticPr fontId="2"/>
  </si>
  <si>
    <t>補助金等収益</t>
    <rPh sb="0" eb="3">
      <t>ホジョキン</t>
    </rPh>
    <rPh sb="3" eb="4">
      <t>トウ</t>
    </rPh>
    <rPh sb="4" eb="6">
      <t>シュウエキ</t>
    </rPh>
    <phoneticPr fontId="2"/>
  </si>
  <si>
    <t>その他収益</t>
    <rPh sb="2" eb="3">
      <t>タ</t>
    </rPh>
    <rPh sb="3" eb="5">
      <t>シュウエキ</t>
    </rPh>
    <phoneticPr fontId="2"/>
  </si>
  <si>
    <t>経常費用</t>
    <rPh sb="0" eb="2">
      <t>ケイジョウ</t>
    </rPh>
    <rPh sb="2" eb="4">
      <t>ヒヨウ</t>
    </rPh>
    <phoneticPr fontId="2"/>
  </si>
  <si>
    <t>業務費</t>
    <rPh sb="0" eb="2">
      <t>ギョウム</t>
    </rPh>
    <rPh sb="2" eb="3">
      <t>ヒ</t>
    </rPh>
    <phoneticPr fontId="2"/>
  </si>
  <si>
    <t>教育研究経費</t>
    <rPh sb="0" eb="2">
      <t>キョウイク</t>
    </rPh>
    <rPh sb="2" eb="4">
      <t>ケンキュウ</t>
    </rPh>
    <rPh sb="4" eb="6">
      <t>ケイヒ</t>
    </rPh>
    <phoneticPr fontId="2"/>
  </si>
  <si>
    <t>受託研究等経費</t>
    <rPh sb="0" eb="2">
      <t>ジュタク</t>
    </rPh>
    <rPh sb="2" eb="4">
      <t>ケンキュウ</t>
    </rPh>
    <rPh sb="4" eb="5">
      <t>トウ</t>
    </rPh>
    <rPh sb="5" eb="7">
      <t>ケイヒ</t>
    </rPh>
    <phoneticPr fontId="2"/>
  </si>
  <si>
    <t>人件費</t>
    <rPh sb="0" eb="3">
      <t>ジンケンヒ</t>
    </rPh>
    <phoneticPr fontId="2"/>
  </si>
  <si>
    <t>一般管理費</t>
    <rPh sb="0" eb="2">
      <t>イッパン</t>
    </rPh>
    <rPh sb="2" eb="4">
      <t>カンリ</t>
    </rPh>
    <rPh sb="4" eb="5">
      <t>ヒ</t>
    </rPh>
    <phoneticPr fontId="2"/>
  </si>
  <si>
    <t>財務費用</t>
    <rPh sb="0" eb="2">
      <t>ザイム</t>
    </rPh>
    <rPh sb="2" eb="4">
      <t>ヒヨウ</t>
    </rPh>
    <phoneticPr fontId="2"/>
  </si>
  <si>
    <t>経常利益・損失</t>
    <rPh sb="0" eb="2">
      <t>ケイジョウ</t>
    </rPh>
    <rPh sb="2" eb="4">
      <t>リエキ</t>
    </rPh>
    <rPh sb="5" eb="7">
      <t>ソンシツ</t>
    </rPh>
    <phoneticPr fontId="2"/>
  </si>
  <si>
    <t>臨時利益</t>
    <rPh sb="0" eb="2">
      <t>リンジ</t>
    </rPh>
    <rPh sb="2" eb="4">
      <t>リエキ</t>
    </rPh>
    <phoneticPr fontId="2"/>
  </si>
  <si>
    <t>臨時損失</t>
    <rPh sb="0" eb="2">
      <t>リンジ</t>
    </rPh>
    <rPh sb="2" eb="4">
      <t>ソンシツ</t>
    </rPh>
    <phoneticPr fontId="2"/>
  </si>
  <si>
    <t>当期純利益・損失</t>
    <rPh sb="0" eb="2">
      <t>トウキ</t>
    </rPh>
    <rPh sb="2" eb="3">
      <t>ジュン</t>
    </rPh>
    <rPh sb="3" eb="5">
      <t>リエキ</t>
    </rPh>
    <rPh sb="6" eb="8">
      <t>ソンシツ</t>
    </rPh>
    <phoneticPr fontId="2"/>
  </si>
  <si>
    <t>目的積立金取崩額</t>
    <rPh sb="0" eb="2">
      <t>モクテキ</t>
    </rPh>
    <rPh sb="2" eb="4">
      <t>ツミタテ</t>
    </rPh>
    <rPh sb="4" eb="5">
      <t>キン</t>
    </rPh>
    <rPh sb="5" eb="7">
      <t>トリクズシ</t>
    </rPh>
    <rPh sb="7" eb="8">
      <t>ガク</t>
    </rPh>
    <phoneticPr fontId="2"/>
  </si>
  <si>
    <t>前中期目標期間繰越積立金取崩額</t>
    <rPh sb="0" eb="1">
      <t>ゼン</t>
    </rPh>
    <rPh sb="1" eb="3">
      <t>チュウキ</t>
    </rPh>
    <rPh sb="3" eb="5">
      <t>モクヒョウ</t>
    </rPh>
    <rPh sb="5" eb="7">
      <t>キカン</t>
    </rPh>
    <rPh sb="7" eb="9">
      <t>クリコシ</t>
    </rPh>
    <rPh sb="9" eb="11">
      <t>ツミタテ</t>
    </rPh>
    <rPh sb="11" eb="12">
      <t>キン</t>
    </rPh>
    <rPh sb="12" eb="14">
      <t>トリクズシ</t>
    </rPh>
    <rPh sb="14" eb="15">
      <t>ガク</t>
    </rPh>
    <phoneticPr fontId="2"/>
  </si>
  <si>
    <t>当期総利益</t>
    <rPh sb="0" eb="2">
      <t>トウキ</t>
    </rPh>
    <rPh sb="2" eb="5">
      <t>ソウリエキ</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</si>
  <si>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</si>
  <si>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５．財務状況</t>
    <phoneticPr fontId="2"/>
  </si>
  <si>
    <t>千円</t>
    <phoneticPr fontId="2"/>
  </si>
  <si>
    <t>役員の定数・任期・選任方法</t>
    <rPh sb="0" eb="2">
      <t>ヤクイン</t>
    </rPh>
    <rPh sb="3" eb="5">
      <t>テイスウ</t>
    </rPh>
    <rPh sb="6" eb="8">
      <t>ニンキ</t>
    </rPh>
    <rPh sb="9" eb="11">
      <t>センニン</t>
    </rPh>
    <rPh sb="11" eb="13">
      <t>ホウホウ</t>
    </rPh>
    <phoneticPr fontId="2"/>
  </si>
  <si>
    <t>人</t>
    <rPh sb="0" eb="1">
      <t>ヒト</t>
    </rPh>
    <phoneticPr fontId="2"/>
  </si>
  <si>
    <t>人以内</t>
    <rPh sb="0" eb="1">
      <t>ヒト</t>
    </rPh>
    <rPh sb="1" eb="3">
      <t>イナイ</t>
    </rPh>
    <phoneticPr fontId="2"/>
  </si>
  <si>
    <t>常勤職員計</t>
    <rPh sb="0" eb="2">
      <t>ジョウキン</t>
    </rPh>
    <rPh sb="2" eb="4">
      <t>ショクイン</t>
    </rPh>
    <rPh sb="4" eb="5">
      <t>ケイ</t>
    </rPh>
    <phoneticPr fontId="2"/>
  </si>
  <si>
    <t>旧法人承継積立金</t>
    <rPh sb="0" eb="3">
      <t>キュウホウジン</t>
    </rPh>
    <rPh sb="3" eb="5">
      <t>ショウケイ</t>
    </rPh>
    <rPh sb="5" eb="7">
      <t>ツミタテ</t>
    </rPh>
    <rPh sb="7" eb="8">
      <t>キン</t>
    </rPh>
    <phoneticPr fontId="2"/>
  </si>
  <si>
    <t>旧法人承継積立金取崩額</t>
  </si>
  <si>
    <t>Ⅰ　資本金</t>
    <rPh sb="2" eb="5">
      <t>シホンキン</t>
    </rPh>
    <phoneticPr fontId="18"/>
  </si>
  <si>
    <t>Ⅱ　資本剰余金</t>
    <rPh sb="2" eb="4">
      <t>シホン</t>
    </rPh>
    <rPh sb="4" eb="7">
      <t>ジョウヨキン</t>
    </rPh>
    <phoneticPr fontId="18"/>
  </si>
  <si>
    <t>Ⅳ　評価・換算差額等</t>
    <rPh sb="2" eb="4">
      <t>ヒョウカ</t>
    </rPh>
    <rPh sb="5" eb="7">
      <t>カンザン</t>
    </rPh>
    <rPh sb="7" eb="9">
      <t>サガク</t>
    </rPh>
    <rPh sb="9" eb="10">
      <t>トウ</t>
    </rPh>
    <phoneticPr fontId="18"/>
  </si>
  <si>
    <t>設立団体
出資金</t>
    <rPh sb="0" eb="2">
      <t>セツリツ</t>
    </rPh>
    <rPh sb="2" eb="4">
      <t>ダンタイ</t>
    </rPh>
    <rPh sb="5" eb="7">
      <t>シュッシ</t>
    </rPh>
    <rPh sb="7" eb="8">
      <t>キン</t>
    </rPh>
    <phoneticPr fontId="18"/>
  </si>
  <si>
    <t>積立金</t>
    <rPh sb="0" eb="3">
      <t>ツミタテキン</t>
    </rPh>
    <phoneticPr fontId="18"/>
  </si>
  <si>
    <t>当期首残高</t>
    <rPh sb="0" eb="1">
      <t>トウ</t>
    </rPh>
    <rPh sb="1" eb="3">
      <t>キシュ</t>
    </rPh>
    <rPh sb="3" eb="5">
      <t>ザンダカ</t>
    </rPh>
    <phoneticPr fontId="18"/>
  </si>
  <si>
    <t>当期変動額</t>
    <rPh sb="0" eb="2">
      <t>トウキ</t>
    </rPh>
    <rPh sb="2" eb="4">
      <t>ヘンドウ</t>
    </rPh>
    <rPh sb="4" eb="5">
      <t>ガク</t>
    </rPh>
    <phoneticPr fontId="18"/>
  </si>
  <si>
    <t>　Ⅰ　資本金の当期変動額</t>
    <rPh sb="3" eb="6">
      <t>シホンキン</t>
    </rPh>
    <rPh sb="7" eb="9">
      <t>トウキ</t>
    </rPh>
    <rPh sb="9" eb="11">
      <t>ヘンドウ</t>
    </rPh>
    <rPh sb="11" eb="12">
      <t>ガク</t>
    </rPh>
    <phoneticPr fontId="18"/>
  </si>
  <si>
    <t>　Ⅱ　資本剰余金の当期変動額</t>
    <rPh sb="3" eb="5">
      <t>シホン</t>
    </rPh>
    <rPh sb="5" eb="8">
      <t>ジョウヨキン</t>
    </rPh>
    <rPh sb="9" eb="11">
      <t>トウキ</t>
    </rPh>
    <rPh sb="11" eb="13">
      <t>ヘンドウ</t>
    </rPh>
    <rPh sb="13" eb="14">
      <t>ガク</t>
    </rPh>
    <phoneticPr fontId="18"/>
  </si>
  <si>
    <t xml:space="preserve">   　　　 固定資産の取得</t>
    <rPh sb="7" eb="11">
      <t>コテイシサン</t>
    </rPh>
    <rPh sb="12" eb="14">
      <t>シュトク</t>
    </rPh>
    <phoneticPr fontId="18"/>
  </si>
  <si>
    <t xml:space="preserve">   　　　 固定資産の除売却</t>
    <rPh sb="7" eb="11">
      <t>コテイシサン</t>
    </rPh>
    <rPh sb="12" eb="13">
      <t>ジョ</t>
    </rPh>
    <rPh sb="13" eb="15">
      <t>バイキャク</t>
    </rPh>
    <phoneticPr fontId="18"/>
  </si>
  <si>
    <t>　　　　　減価償却</t>
    <rPh sb="5" eb="7">
      <t>ゲンカ</t>
    </rPh>
    <rPh sb="7" eb="9">
      <t>ショウキャク</t>
    </rPh>
    <phoneticPr fontId="18"/>
  </si>
  <si>
    <t>　　　　　固定資産の減損</t>
    <rPh sb="5" eb="9">
      <t>コテイシサン</t>
    </rPh>
    <rPh sb="10" eb="12">
      <t>ゲンソン</t>
    </rPh>
    <phoneticPr fontId="18"/>
  </si>
  <si>
    <t>　　　　　時の経過による資産除去債務の増加</t>
    <phoneticPr fontId="18"/>
  </si>
  <si>
    <t>　Ⅲ　利益剰余金（又は繰越欠損金）の当期変動額</t>
    <rPh sb="3" eb="5">
      <t>リエキ</t>
    </rPh>
    <rPh sb="5" eb="8">
      <t>ジョウヨキン</t>
    </rPh>
    <rPh sb="9" eb="10">
      <t>マタ</t>
    </rPh>
    <rPh sb="11" eb="13">
      <t>クリコシ</t>
    </rPh>
    <rPh sb="13" eb="16">
      <t>ケッソンキン</t>
    </rPh>
    <rPh sb="18" eb="20">
      <t>トウキ</t>
    </rPh>
    <rPh sb="20" eb="22">
      <t>ヘンドウ</t>
    </rPh>
    <rPh sb="22" eb="23">
      <t>ガク</t>
    </rPh>
    <phoneticPr fontId="18"/>
  </si>
  <si>
    <t>　（１）　利益の処分又は損失の処理</t>
    <rPh sb="5" eb="7">
      <t>リエキ</t>
    </rPh>
    <rPh sb="8" eb="10">
      <t>ショブン</t>
    </rPh>
    <rPh sb="10" eb="11">
      <t>マタ</t>
    </rPh>
    <rPh sb="12" eb="14">
      <t>ソンシツ</t>
    </rPh>
    <rPh sb="15" eb="17">
      <t>ショリ</t>
    </rPh>
    <phoneticPr fontId="18"/>
  </si>
  <si>
    <t>　　　　　利益処分による積立</t>
    <phoneticPr fontId="18"/>
  </si>
  <si>
    <t>　　　　　利益処分（又は損失処理）による取り崩し</t>
    <phoneticPr fontId="18"/>
  </si>
  <si>
    <t>　（２）　その他</t>
    <rPh sb="7" eb="8">
      <t>タ</t>
    </rPh>
    <phoneticPr fontId="18"/>
  </si>
  <si>
    <t>　　　　　当期純利益（又は当期純損失）</t>
    <rPh sb="5" eb="7">
      <t>トウキ</t>
    </rPh>
    <rPh sb="7" eb="10">
      <t>ジュンリエキ</t>
    </rPh>
    <phoneticPr fontId="18"/>
  </si>
  <si>
    <t>　　　　　目的積立金取崩額</t>
    <rPh sb="5" eb="7">
      <t>モクテキ</t>
    </rPh>
    <rPh sb="7" eb="10">
      <t>ツミタテキン</t>
    </rPh>
    <rPh sb="10" eb="12">
      <t>トリクズ</t>
    </rPh>
    <rPh sb="12" eb="13">
      <t>ガク</t>
    </rPh>
    <phoneticPr fontId="18"/>
  </si>
  <si>
    <t>　Ⅳ　評価・換算差額等の当期変動額（純額）</t>
    <rPh sb="3" eb="5">
      <t>ヒョウカ</t>
    </rPh>
    <rPh sb="6" eb="8">
      <t>カンザン</t>
    </rPh>
    <rPh sb="8" eb="10">
      <t>サガク</t>
    </rPh>
    <rPh sb="10" eb="11">
      <t>トウ</t>
    </rPh>
    <rPh sb="12" eb="14">
      <t>トウキ</t>
    </rPh>
    <rPh sb="14" eb="16">
      <t>ヘンドウ</t>
    </rPh>
    <rPh sb="16" eb="17">
      <t>ガク</t>
    </rPh>
    <rPh sb="18" eb="20">
      <t>ジュンガク</t>
    </rPh>
    <phoneticPr fontId="18"/>
  </si>
  <si>
    <t>当期変動額合計</t>
    <rPh sb="0" eb="2">
      <t>トウキ</t>
    </rPh>
    <rPh sb="2" eb="4">
      <t>ヘンドウ</t>
    </rPh>
    <rPh sb="4" eb="5">
      <t>ガク</t>
    </rPh>
    <rPh sb="5" eb="7">
      <t>ゴウケイ</t>
    </rPh>
    <phoneticPr fontId="18"/>
  </si>
  <si>
    <t>当期末残高</t>
    <rPh sb="0" eb="1">
      <t>トウ</t>
    </rPh>
    <rPh sb="1" eb="3">
      <t>キマツ</t>
    </rPh>
    <rPh sb="3" eb="5">
      <t>ザンダカ</t>
    </rPh>
    <phoneticPr fontId="18"/>
  </si>
  <si>
    <t>純資産変動計算書</t>
    <rPh sb="0" eb="3">
      <t>ジュンシサン</t>
    </rPh>
    <rPh sb="3" eb="5">
      <t>ヘンドウ</t>
    </rPh>
    <rPh sb="5" eb="8">
      <t>ケイサンショ</t>
    </rPh>
    <phoneticPr fontId="2"/>
  </si>
  <si>
    <t>資本
剰余金</t>
    <rPh sb="0" eb="2">
      <t>シホン</t>
    </rPh>
    <rPh sb="3" eb="6">
      <t>ジョウヨキン</t>
    </rPh>
    <phoneticPr fontId="18"/>
  </si>
  <si>
    <t>当期未処分利益
（又は当期未処理損失）</t>
    <rPh sb="0" eb="2">
      <t>トウキ</t>
    </rPh>
    <rPh sb="2" eb="5">
      <t>ミショブン</t>
    </rPh>
    <rPh sb="5" eb="7">
      <t>リエキ</t>
    </rPh>
    <rPh sb="9" eb="10">
      <t>マタ</t>
    </rPh>
    <rPh sb="11" eb="13">
      <t>トウキ</t>
    </rPh>
    <rPh sb="13" eb="16">
      <t>ミショリ</t>
    </rPh>
    <rPh sb="16" eb="18">
      <t>ソンシツ</t>
    </rPh>
    <phoneticPr fontId="18"/>
  </si>
  <si>
    <t>その他
有価証券評価差額金</t>
    <rPh sb="2" eb="3">
      <t>タ</t>
    </rPh>
    <rPh sb="4" eb="6">
      <t>ユウカ</t>
    </rPh>
    <rPh sb="6" eb="8">
      <t>ショウケン</t>
    </rPh>
    <rPh sb="8" eb="10">
      <t>ヒョウカ</t>
    </rPh>
    <rPh sb="10" eb="12">
      <t>サガク</t>
    </rPh>
    <rPh sb="12" eb="13">
      <t>キン</t>
    </rPh>
    <phoneticPr fontId="18"/>
  </si>
  <si>
    <t>評価・換算差額等
合計</t>
    <rPh sb="0" eb="2">
      <t>ヒョウカ</t>
    </rPh>
    <rPh sb="3" eb="5">
      <t>カンザン</t>
    </rPh>
    <rPh sb="5" eb="7">
      <t>サガク</t>
    </rPh>
    <rPh sb="7" eb="8">
      <t>トウ</t>
    </rPh>
    <rPh sb="9" eb="11">
      <t>ゴウケイ</t>
    </rPh>
    <phoneticPr fontId="18"/>
  </si>
  <si>
    <t>純資産
合計</t>
    <rPh sb="0" eb="3">
      <t>ジュンシサン</t>
    </rPh>
    <rPh sb="4" eb="6">
      <t>ゴウケイ</t>
    </rPh>
    <phoneticPr fontId="18"/>
  </si>
  <si>
    <t>令和５年度</t>
    <rPh sb="0" eb="2">
      <t>レイワ</t>
    </rPh>
    <rPh sb="3" eb="5">
      <t>ネンド</t>
    </rPh>
    <rPh sb="4" eb="5">
      <t>ド</t>
    </rPh>
    <phoneticPr fontId="2"/>
  </si>
  <si>
    <t>実績</t>
    <rPh sb="0" eb="2">
      <t>ジッセキ</t>
    </rPh>
    <phoneticPr fontId="2"/>
  </si>
  <si>
    <t>事　業　名</t>
    <rPh sb="0" eb="1">
      <t>コト</t>
    </rPh>
    <rPh sb="2" eb="3">
      <t>ゴウ</t>
    </rPh>
    <rPh sb="4" eb="5">
      <t>ナ</t>
    </rPh>
    <phoneticPr fontId="2"/>
  </si>
  <si>
    <t>当初予算</t>
    <rPh sb="0" eb="2">
      <t>トウショ</t>
    </rPh>
    <rPh sb="2" eb="4">
      <t>ヨサン</t>
    </rPh>
    <phoneticPr fontId="2"/>
  </si>
  <si>
    <t>令和５年度</t>
    <rPh sb="0" eb="2">
      <t>レイワ</t>
    </rPh>
    <rPh sb="3" eb="5">
      <t>ネンド</t>
    </rPh>
    <phoneticPr fontId="2"/>
  </si>
  <si>
    <t>令和４年度</t>
    <rPh sb="0" eb="2">
      <t>レイワ</t>
    </rPh>
    <rPh sb="3" eb="5">
      <t>ネンド</t>
    </rPh>
    <rPh sb="4" eb="5">
      <t>ド</t>
    </rPh>
    <phoneticPr fontId="2"/>
  </si>
  <si>
    <t>令和６年度</t>
    <rPh sb="0" eb="2">
      <t>レイワ</t>
    </rPh>
    <rPh sb="3" eb="5">
      <t>ネンド</t>
    </rPh>
    <rPh sb="4" eb="5">
      <t>ド</t>
    </rPh>
    <phoneticPr fontId="2"/>
  </si>
  <si>
    <t>令和７年度</t>
    <rPh sb="0" eb="1">
      <t>レイ</t>
    </rPh>
    <rPh sb="1" eb="2">
      <t>カズ</t>
    </rPh>
    <rPh sb="3" eb="5">
      <t>ネンド</t>
    </rPh>
    <rPh sb="4" eb="5">
      <t>ガンネン</t>
    </rPh>
    <phoneticPr fontId="2"/>
  </si>
  <si>
    <t>【令和７年７月１日現在】</t>
    <rPh sb="1" eb="2">
      <t>レイ</t>
    </rPh>
    <rPh sb="2" eb="3">
      <t>カズ</t>
    </rPh>
    <rPh sb="4" eb="5">
      <t>ネン</t>
    </rPh>
    <rPh sb="5" eb="6">
      <t>ヘイネン</t>
    </rPh>
    <rPh sb="6" eb="7">
      <t>ガツ</t>
    </rPh>
    <rPh sb="8" eb="9">
      <t>ニチ</t>
    </rPh>
    <rPh sb="9" eb="11">
      <t>ゲンザイ</t>
    </rPh>
    <phoneticPr fontId="2"/>
  </si>
  <si>
    <t>令和６年度計画</t>
    <rPh sb="0" eb="2">
      <t>レイワ</t>
    </rPh>
    <rPh sb="3" eb="5">
      <t>ネンド</t>
    </rPh>
    <rPh sb="5" eb="7">
      <t>ケイカク</t>
    </rPh>
    <phoneticPr fontId="2"/>
  </si>
  <si>
    <t>令和６年度実績</t>
    <rPh sb="0" eb="2">
      <t>レイワ</t>
    </rPh>
    <rPh sb="3" eb="5">
      <t>ネンド</t>
    </rPh>
    <rPh sb="5" eb="7">
      <t>ジッセキ</t>
    </rPh>
    <phoneticPr fontId="2"/>
  </si>
  <si>
    <t>令和７年度計画</t>
    <rPh sb="0" eb="2">
      <t>レイワ</t>
    </rPh>
    <rPh sb="3" eb="5">
      <t>ネンド</t>
    </rPh>
    <rPh sb="5" eb="7">
      <t>ケイカク</t>
    </rPh>
    <phoneticPr fontId="2"/>
  </si>
  <si>
    <t>令和６年度</t>
    <rPh sb="0" eb="2">
      <t>レイワ</t>
    </rPh>
    <rPh sb="3" eb="5">
      <t>ネンド</t>
    </rPh>
    <phoneticPr fontId="2"/>
  </si>
  <si>
    <t>（内訳）</t>
    <rPh sb="1" eb="3">
      <t>ウチワケ</t>
    </rPh>
    <phoneticPr fontId="2"/>
  </si>
  <si>
    <t>当初予算</t>
    <phoneticPr fontId="2"/>
  </si>
  <si>
    <t>理事長</t>
    <rPh sb="0" eb="3">
      <t>リジチョウ</t>
    </rPh>
    <phoneticPr fontId="2"/>
  </si>
  <si>
    <t>副理事長</t>
    <rPh sb="0" eb="1">
      <t>フク</t>
    </rPh>
    <rPh sb="1" eb="3">
      <t>リジ</t>
    </rPh>
    <rPh sb="3" eb="4">
      <t>チョウ</t>
    </rPh>
    <phoneticPr fontId="2"/>
  </si>
  <si>
    <t>副理事長</t>
    <rPh sb="0" eb="3">
      <t>フクリジ</t>
    </rPh>
    <rPh sb="3" eb="4">
      <t>ナガ</t>
    </rPh>
    <phoneticPr fontId="2"/>
  </si>
  <si>
    <t>2年以上6年を超えない範囲内において、
学長選考会議の議を経て法人の規程で定める学長の任期による</t>
    <phoneticPr fontId="2"/>
  </si>
  <si>
    <t>理事長が定める</t>
    <rPh sb="0" eb="3">
      <t>リジチョウ</t>
    </rPh>
    <rPh sb="4" eb="5">
      <t>サダ</t>
    </rPh>
    <phoneticPr fontId="2"/>
  </si>
  <si>
    <t>任命後4年以内に終了する事業年度のうち
最終のものについての財務諸表の承認の日まで</t>
    <rPh sb="0" eb="2">
      <t>ニンメイ</t>
    </rPh>
    <rPh sb="2" eb="3">
      <t>ゴ</t>
    </rPh>
    <rPh sb="4" eb="5">
      <t>ネン</t>
    </rPh>
    <rPh sb="5" eb="7">
      <t>イナイ</t>
    </rPh>
    <rPh sb="8" eb="10">
      <t>シュウリョウ</t>
    </rPh>
    <rPh sb="12" eb="14">
      <t>ジギョウ</t>
    </rPh>
    <rPh sb="14" eb="16">
      <t>ネンド</t>
    </rPh>
    <rPh sb="20" eb="22">
      <t>サイシュウ</t>
    </rPh>
    <rPh sb="30" eb="32">
      <t>ザイム</t>
    </rPh>
    <rPh sb="32" eb="34">
      <t>ショヒョウ</t>
    </rPh>
    <rPh sb="35" eb="37">
      <t>ショウニン</t>
    </rPh>
    <rPh sb="38" eb="39">
      <t>ヒ</t>
    </rPh>
    <phoneticPr fontId="2"/>
  </si>
  <si>
    <t xml:space="preserve">         理事長は、知事及び市長が協議の上、任命する
         副理事長は、学長選考会議の選考に基づき理事長が任命する
         理事は、理事長が任命する
         監事は、知事及び市長が協議の上、任命する</t>
    <phoneticPr fontId="2"/>
  </si>
  <si>
    <t>福島　伸一</t>
    <rPh sb="0" eb="2">
      <t>フクシマ</t>
    </rPh>
    <rPh sb="3" eb="5">
      <t>シンイチ</t>
    </rPh>
    <phoneticPr fontId="2"/>
  </si>
  <si>
    <t>R9.3.31</t>
    <phoneticPr fontId="2"/>
  </si>
  <si>
    <t>副理事長</t>
    <rPh sb="0" eb="4">
      <t>フクリジチョウ</t>
    </rPh>
    <phoneticPr fontId="2"/>
  </si>
  <si>
    <t>大阪公立大学長</t>
    <rPh sb="2" eb="3">
      <t>コウ</t>
    </rPh>
    <phoneticPr fontId="2"/>
  </si>
  <si>
    <t>酒井　隆行</t>
    <phoneticPr fontId="2"/>
  </si>
  <si>
    <t>（元大阪府教育長）</t>
    <rPh sb="1" eb="2">
      <t>モト</t>
    </rPh>
    <phoneticPr fontId="2"/>
  </si>
  <si>
    <t>櫻木　弘之</t>
    <rPh sb="0" eb="2">
      <t>サクラギ</t>
    </rPh>
    <rPh sb="3" eb="5">
      <t>ヒロユキ</t>
    </rPh>
    <phoneticPr fontId="2"/>
  </si>
  <si>
    <t>大阪公立大学副学長</t>
    <rPh sb="2" eb="3">
      <t>コウ</t>
    </rPh>
    <rPh sb="6" eb="7">
      <t>フク</t>
    </rPh>
    <rPh sb="7" eb="8">
      <t>ガク</t>
    </rPh>
    <phoneticPr fontId="2"/>
  </si>
  <si>
    <t>高橋　哲也</t>
    <rPh sb="0" eb="2">
      <t>タカハシ</t>
    </rPh>
    <rPh sb="3" eb="5">
      <t>テツヤ</t>
    </rPh>
    <phoneticPr fontId="2"/>
  </si>
  <si>
    <t>重松　孝昌</t>
    <rPh sb="0" eb="2">
      <t>シゲマツ</t>
    </rPh>
    <rPh sb="3" eb="4">
      <t>タカ</t>
    </rPh>
    <rPh sb="4" eb="5">
      <t>マサ</t>
    </rPh>
    <phoneticPr fontId="2"/>
  </si>
  <si>
    <t>大阪公立大学副学長</t>
    <rPh sb="0" eb="2">
      <t>オオサカ</t>
    </rPh>
    <rPh sb="2" eb="4">
      <t>コウリツ</t>
    </rPh>
    <rPh sb="4" eb="6">
      <t>ダイガク</t>
    </rPh>
    <rPh sb="6" eb="9">
      <t>フクガクチョウ</t>
    </rPh>
    <phoneticPr fontId="2"/>
  </si>
  <si>
    <t>中村　博亮</t>
    <rPh sb="0" eb="2">
      <t>ナカムラ</t>
    </rPh>
    <rPh sb="3" eb="4">
      <t>ヒロシ</t>
    </rPh>
    <rPh sb="4" eb="5">
      <t>スケ</t>
    </rPh>
    <phoneticPr fontId="2"/>
  </si>
  <si>
    <t>大阪公立大学医学部附属病院長</t>
    <rPh sb="2" eb="3">
      <t>コウ</t>
    </rPh>
    <rPh sb="6" eb="9">
      <t>イガクブ</t>
    </rPh>
    <rPh sb="9" eb="11">
      <t>フゾク</t>
    </rPh>
    <rPh sb="11" eb="14">
      <t>ビョウインチョウ</t>
    </rPh>
    <phoneticPr fontId="2"/>
  </si>
  <si>
    <t>宮部　義幸</t>
    <rPh sb="0" eb="2">
      <t>ミヤベ</t>
    </rPh>
    <rPh sb="3" eb="4">
      <t>ギ</t>
    </rPh>
    <rPh sb="4" eb="5">
      <t>ユキ</t>
    </rPh>
    <phoneticPr fontId="24"/>
  </si>
  <si>
    <t>帯野　久美子</t>
    <rPh sb="0" eb="1">
      <t>オビ</t>
    </rPh>
    <rPh sb="1" eb="2">
      <t>ノ</t>
    </rPh>
    <rPh sb="3" eb="6">
      <t>クミコ</t>
    </rPh>
    <phoneticPr fontId="24"/>
  </si>
  <si>
    <t>(株)インターアクト・ジャパン代表取締役</t>
    <phoneticPr fontId="2"/>
  </si>
  <si>
    <t>藤沢　久美</t>
    <rPh sb="0" eb="2">
      <t>フジサワ</t>
    </rPh>
    <rPh sb="3" eb="5">
      <t>クミ</t>
    </rPh>
    <phoneticPr fontId="24"/>
  </si>
  <si>
    <t>(株)国際社会経済研究所理事長</t>
    <phoneticPr fontId="2"/>
  </si>
  <si>
    <t>藤本　加代子</t>
    <rPh sb="0" eb="2">
      <t>フジモト</t>
    </rPh>
    <rPh sb="3" eb="6">
      <t>カヨコ</t>
    </rPh>
    <phoneticPr fontId="2"/>
  </si>
  <si>
    <t>フジモトゆめグループ代表</t>
    <rPh sb="10" eb="12">
      <t>ダイヒョウ</t>
    </rPh>
    <phoneticPr fontId="2"/>
  </si>
  <si>
    <t>白井　 　弘</t>
    <rPh sb="0" eb="2">
      <t>シライ</t>
    </rPh>
    <rPh sb="5" eb="6">
      <t>ヒロシ</t>
    </rPh>
    <phoneticPr fontId="2"/>
  </si>
  <si>
    <t>公認会計士</t>
    <rPh sb="0" eb="2">
      <t>コウニン</t>
    </rPh>
    <rPh sb="2" eb="4">
      <t>カイケイ</t>
    </rPh>
    <rPh sb="4" eb="5">
      <t>シ</t>
    </rPh>
    <phoneticPr fontId="2"/>
  </si>
  <si>
    <t>前田　裕子</t>
    <rPh sb="0" eb="2">
      <t>マエダ</t>
    </rPh>
    <rPh sb="3" eb="5">
      <t>ユウコ</t>
    </rPh>
    <phoneticPr fontId="2"/>
  </si>
  <si>
    <t>(株)セルバンク取締役</t>
    <rPh sb="8" eb="11">
      <t>トリシマリヤク</t>
    </rPh>
    <phoneticPr fontId="2"/>
  </si>
  <si>
    <t>理事長　　福島　伸一</t>
    <rPh sb="5" eb="7">
      <t>フクシマ</t>
    </rPh>
    <rPh sb="8" eb="10">
      <t>シンイチ</t>
    </rPh>
    <phoneticPr fontId="2"/>
  </si>
  <si>
    <t>平成３１年４月１日</t>
  </si>
  <si>
    <t>副首都推進局公立大学法人担当課</t>
    <phoneticPr fontId="2"/>
  </si>
  <si>
    <t>学生収容定員</t>
  </si>
  <si>
    <t>（令和 ６年 ５月 １日現在）</t>
    <phoneticPr fontId="2"/>
  </si>
  <si>
    <t>学域・学部</t>
  </si>
  <si>
    <t>収容定員</t>
  </si>
  <si>
    <t>現代システム科学域</t>
  </si>
  <si>
    <t>文学部</t>
  </si>
  <si>
    <t>法学部</t>
  </si>
  <si>
    <t>経済学部</t>
  </si>
  <si>
    <t>商学部</t>
  </si>
  <si>
    <t>理学部</t>
  </si>
  <si>
    <t>工学部</t>
  </si>
  <si>
    <t>農学部</t>
  </si>
  <si>
    <t>獣医学部</t>
  </si>
  <si>
    <t>医学部医学科</t>
  </si>
  <si>
    <t>医学部リハビリテーション学科</t>
    <phoneticPr fontId="2"/>
  </si>
  <si>
    <t>看護学部</t>
  </si>
  <si>
    <t>生活科学部</t>
  </si>
  <si>
    <t>合計</t>
  </si>
  <si>
    <t>研究科</t>
  </si>
  <si>
    <t>現代システム科学研究科</t>
    <phoneticPr fontId="2"/>
  </si>
  <si>
    <t>文学研究科</t>
  </si>
  <si>
    <t>法学研究科</t>
  </si>
  <si>
    <t>経済学研究科</t>
  </si>
  <si>
    <t>経営学研究科</t>
  </si>
  <si>
    <t>都市経営研究科</t>
  </si>
  <si>
    <t>情報学研究科</t>
  </si>
  <si>
    <t>理学研究科</t>
  </si>
  <si>
    <t>工学研究科</t>
  </si>
  <si>
    <t>農学研究科</t>
  </si>
  <si>
    <t>獣医学研究科</t>
  </si>
  <si>
    <t>医学研究科</t>
  </si>
  <si>
    <t>リハビリテーション学研究科</t>
  </si>
  <si>
    <t>看護学研究科</t>
  </si>
  <si>
    <t>生活科学研究科</t>
  </si>
  <si>
    <t>大学の設置・運営</t>
  </si>
  <si>
    <t>（大阪公立大学）</t>
  </si>
  <si>
    <t>教育研究</t>
  </si>
  <si>
    <t>（令和 ７年 ５月 １日現在）</t>
    <phoneticPr fontId="2"/>
  </si>
  <si>
    <t>学域</t>
  </si>
  <si>
    <t>工学域</t>
  </si>
  <si>
    <t>生命環境科学域</t>
  </si>
  <si>
    <t>地域保健学域</t>
  </si>
  <si>
    <t>生命環境科学研究科</t>
  </si>
  <si>
    <t>理学系研究科</t>
  </si>
  <si>
    <t>人間社会システム科学研究科</t>
  </si>
  <si>
    <t>総合リハビリテーション学研究科</t>
  </si>
  <si>
    <t>大学の設置・運営
（大阪府立大学）</t>
    <rPh sb="0" eb="2">
      <t>ダイガク</t>
    </rPh>
    <rPh sb="3" eb="5">
      <t>セッチ</t>
    </rPh>
    <rPh sb="6" eb="8">
      <t>ウンエイ</t>
    </rPh>
    <rPh sb="10" eb="12">
      <t>オオサカ</t>
    </rPh>
    <rPh sb="12" eb="14">
      <t>フリツ</t>
    </rPh>
    <rPh sb="14" eb="16">
      <t>ダイガク</t>
    </rPh>
    <phoneticPr fontId="2"/>
  </si>
  <si>
    <t>大学の設置・運営
（大阪市立大学）</t>
    <phoneticPr fontId="2"/>
  </si>
  <si>
    <t>学部</t>
  </si>
  <si>
    <t>医学部看護学科</t>
  </si>
  <si>
    <t>創造都市研究科</t>
  </si>
  <si>
    <t>学科・専攻科名</t>
  </si>
  <si>
    <t>総合工学システム学科</t>
  </si>
  <si>
    <t>総合工学システム専攻</t>
  </si>
  <si>
    <t>高等専門学校の設置・運営</t>
    <rPh sb="0" eb="2">
      <t>コウトウ</t>
    </rPh>
    <rPh sb="2" eb="4">
      <t>センモン</t>
    </rPh>
    <rPh sb="4" eb="6">
      <t>ガッコウ</t>
    </rPh>
    <rPh sb="7" eb="9">
      <t>セッチ</t>
    </rPh>
    <rPh sb="10" eb="12">
      <t>ウンエイ</t>
    </rPh>
    <phoneticPr fontId="2"/>
  </si>
  <si>
    <t>新型コロナウイルス感染症患者等入院病床確保緊急支援事業費補助金</t>
    <rPh sb="27" eb="28">
      <t>ヒ</t>
    </rPh>
    <rPh sb="28" eb="31">
      <t>ホジョキン</t>
    </rPh>
    <phoneticPr fontId="2"/>
  </si>
  <si>
    <t>新型コロナウイルス感染症患者等入院医療機関設備等整備事業補助金</t>
  </si>
  <si>
    <t>大阪府新型コロナウイルス感染症患者等入院医療機関における
外国人患者の受入れ体制確保事業補助金</t>
    <rPh sb="0" eb="3">
      <t>オオサカフ</t>
    </rPh>
    <rPh sb="3" eb="5">
      <t>シンガタ</t>
    </rPh>
    <rPh sb="12" eb="15">
      <t>カンセンショウ</t>
    </rPh>
    <rPh sb="15" eb="17">
      <t>カンジャ</t>
    </rPh>
    <rPh sb="17" eb="18">
      <t>トウ</t>
    </rPh>
    <rPh sb="18" eb="20">
      <t>ニュウイン</t>
    </rPh>
    <rPh sb="20" eb="24">
      <t>イリョウキカン</t>
    </rPh>
    <rPh sb="29" eb="34">
      <t>ガイコクジンカンジャ</t>
    </rPh>
    <rPh sb="35" eb="36">
      <t>ウ</t>
    </rPh>
    <rPh sb="36" eb="37">
      <t>イ</t>
    </rPh>
    <rPh sb="38" eb="40">
      <t>タイセイ</t>
    </rPh>
    <rPh sb="40" eb="42">
      <t>カクホ</t>
    </rPh>
    <rPh sb="42" eb="44">
      <t>ジギョウ</t>
    </rPh>
    <rPh sb="44" eb="47">
      <t>ホジョキン</t>
    </rPh>
    <phoneticPr fontId="2"/>
  </si>
  <si>
    <t>大阪府臨時発熱外来体制整備費補助金</t>
    <rPh sb="0" eb="3">
      <t>オオサカフ</t>
    </rPh>
    <rPh sb="3" eb="5">
      <t>リンジ</t>
    </rPh>
    <rPh sb="5" eb="7">
      <t>ハツネツ</t>
    </rPh>
    <rPh sb="7" eb="9">
      <t>ガイライ</t>
    </rPh>
    <rPh sb="9" eb="11">
      <t>タイセイ</t>
    </rPh>
    <rPh sb="11" eb="13">
      <t>セイビ</t>
    </rPh>
    <rPh sb="13" eb="14">
      <t>ヒ</t>
    </rPh>
    <rPh sb="14" eb="17">
      <t>ホジョキン</t>
    </rPh>
    <phoneticPr fontId="2"/>
  </si>
  <si>
    <t>訪問看護専門研修事業費補助金</t>
    <rPh sb="0" eb="2">
      <t>ホウモン</t>
    </rPh>
    <rPh sb="2" eb="4">
      <t>カンゴ</t>
    </rPh>
    <rPh sb="4" eb="6">
      <t>センモン</t>
    </rPh>
    <rPh sb="6" eb="8">
      <t>ケンシュウ</t>
    </rPh>
    <rPh sb="8" eb="11">
      <t>ジギョウヒ</t>
    </rPh>
    <rPh sb="11" eb="14">
      <t>ホジョキン</t>
    </rPh>
    <phoneticPr fontId="2"/>
  </si>
  <si>
    <t>がん診療連携拠点病院機能強化事業補助金　　</t>
    <rPh sb="16" eb="19">
      <t>ホジョキン</t>
    </rPh>
    <phoneticPr fontId="2"/>
  </si>
  <si>
    <t>大阪府看護職員等処遇改善事業補助金</t>
    <rPh sb="0" eb="3">
      <t>オオサカフ</t>
    </rPh>
    <rPh sb="3" eb="5">
      <t>カンゴ</t>
    </rPh>
    <rPh sb="5" eb="7">
      <t>ショクイン</t>
    </rPh>
    <rPh sb="7" eb="8">
      <t>トウ</t>
    </rPh>
    <rPh sb="8" eb="12">
      <t>ショグウカイゼン</t>
    </rPh>
    <rPh sb="12" eb="14">
      <t>ジギョウ</t>
    </rPh>
    <rPh sb="14" eb="17">
      <t>ホジョキン</t>
    </rPh>
    <phoneticPr fontId="2"/>
  </si>
  <si>
    <t>その他補助金</t>
    <rPh sb="2" eb="3">
      <t>タ</t>
    </rPh>
    <rPh sb="3" eb="6">
      <t>ホジョキン</t>
    </rPh>
    <phoneticPr fontId="2"/>
  </si>
  <si>
    <t>-</t>
  </si>
  <si>
    <t>※</t>
    <phoneticPr fontId="2"/>
  </si>
  <si>
    <t>府制度分</t>
    <rPh sb="0" eb="1">
      <t>フ</t>
    </rPh>
    <rPh sb="1" eb="3">
      <t>セイド</t>
    </rPh>
    <rPh sb="3" eb="4">
      <t>ブン</t>
    </rPh>
    <phoneticPr fontId="2"/>
  </si>
  <si>
    <t>国庫10/10</t>
    <rPh sb="0" eb="2">
      <t>コッコ</t>
    </rPh>
    <phoneticPr fontId="2"/>
  </si>
  <si>
    <t>災害用医療物資確保・供給業務委託事業</t>
    <phoneticPr fontId="2"/>
  </si>
  <si>
    <t>（随契）</t>
    <rPh sb="1" eb="3">
      <t>ズイケイ</t>
    </rPh>
    <phoneticPr fontId="2"/>
  </si>
  <si>
    <t>調査法解剖等業務委託</t>
    <rPh sb="0" eb="2">
      <t>チョウサ</t>
    </rPh>
    <rPh sb="2" eb="3">
      <t>ホウ</t>
    </rPh>
    <rPh sb="3" eb="5">
      <t>カイボウ</t>
    </rPh>
    <rPh sb="5" eb="6">
      <t>トウ</t>
    </rPh>
    <rPh sb="6" eb="8">
      <t>ギョウム</t>
    </rPh>
    <rPh sb="8" eb="10">
      <t>イタク</t>
    </rPh>
    <phoneticPr fontId="2"/>
  </si>
  <si>
    <t>新型コロナウイルス感染症に係る検査業務</t>
    <phoneticPr fontId="2"/>
  </si>
  <si>
    <t>その他調査・研究委託</t>
    <phoneticPr fontId="2"/>
  </si>
  <si>
    <t>運営費交付金等</t>
    <phoneticPr fontId="2"/>
  </si>
  <si>
    <t>大阪府授業料等減免費交付金等</t>
    <rPh sb="0" eb="3">
      <t>オオサカフ</t>
    </rPh>
    <rPh sb="3" eb="6">
      <t>ジュギョウリョウ</t>
    </rPh>
    <rPh sb="6" eb="7">
      <t>トウ</t>
    </rPh>
    <rPh sb="7" eb="9">
      <t>ゲンメン</t>
    </rPh>
    <rPh sb="9" eb="10">
      <t>ヒ</t>
    </rPh>
    <rPh sb="10" eb="13">
      <t>コウフキン</t>
    </rPh>
    <rPh sb="13" eb="14">
      <t>トウ</t>
    </rPh>
    <phoneticPr fontId="2"/>
  </si>
  <si>
    <t>その他調査・研究委託等</t>
    <phoneticPr fontId="2"/>
  </si>
  <si>
    <t>国制度分</t>
    <rPh sb="0" eb="1">
      <t>クニ</t>
    </rPh>
    <rPh sb="1" eb="3">
      <t>セイド</t>
    </rPh>
    <rPh sb="3" eb="4">
      <t>ブン</t>
    </rPh>
    <phoneticPr fontId="2"/>
  </si>
  <si>
    <t>附属病院収入</t>
    <rPh sb="0" eb="2">
      <t>フゾク</t>
    </rPh>
    <rPh sb="2" eb="4">
      <t>ビョウイン</t>
    </rPh>
    <rPh sb="4" eb="6">
      <t>シュウニュウ</t>
    </rPh>
    <phoneticPr fontId="2"/>
  </si>
  <si>
    <t>受託研究収入</t>
    <rPh sb="0" eb="2">
      <t>ジュタク</t>
    </rPh>
    <rPh sb="2" eb="4">
      <t>ケンキュウ</t>
    </rPh>
    <rPh sb="4" eb="6">
      <t>シュウニュウ</t>
    </rPh>
    <phoneticPr fontId="2"/>
  </si>
  <si>
    <t>共同研究収入</t>
    <rPh sb="0" eb="2">
      <t>キョウドウ</t>
    </rPh>
    <rPh sb="2" eb="4">
      <t>ケンキュウ</t>
    </rPh>
    <rPh sb="4" eb="6">
      <t>シュウニュウ</t>
    </rPh>
    <phoneticPr fontId="2"/>
  </si>
  <si>
    <t>預り金等増減</t>
    <rPh sb="0" eb="1">
      <t>アズカ</t>
    </rPh>
    <rPh sb="2" eb="3">
      <t>カネ</t>
    </rPh>
    <rPh sb="3" eb="4">
      <t>トウ</t>
    </rPh>
    <rPh sb="4" eb="6">
      <t>ゾウゲン</t>
    </rPh>
    <phoneticPr fontId="2"/>
  </si>
  <si>
    <t>定期預金の取得による支出</t>
    <rPh sb="0" eb="2">
      <t>テイキ</t>
    </rPh>
    <rPh sb="2" eb="4">
      <t>ヨキン</t>
    </rPh>
    <rPh sb="5" eb="7">
      <t>シュトク</t>
    </rPh>
    <rPh sb="10" eb="12">
      <t>シシュツ</t>
    </rPh>
    <phoneticPr fontId="2"/>
  </si>
  <si>
    <t>施設費による収入</t>
    <rPh sb="0" eb="2">
      <t>シセツ</t>
    </rPh>
    <rPh sb="2" eb="3">
      <t>ヒ</t>
    </rPh>
    <rPh sb="6" eb="8">
      <t>シュウニュウ</t>
    </rPh>
    <phoneticPr fontId="2"/>
  </si>
  <si>
    <t>長期借入金の返済による支出</t>
    <rPh sb="0" eb="2">
      <t>チョウキ</t>
    </rPh>
    <rPh sb="2" eb="4">
      <t>カリイレ</t>
    </rPh>
    <rPh sb="4" eb="5">
      <t>キン</t>
    </rPh>
    <rPh sb="6" eb="8">
      <t>ヘンサイ</t>
    </rPh>
    <rPh sb="11" eb="13">
      <t>シシュツ</t>
    </rPh>
    <phoneticPr fontId="2"/>
  </si>
  <si>
    <t>長期借入による収入</t>
    <rPh sb="0" eb="2">
      <t>チョウキ</t>
    </rPh>
    <rPh sb="2" eb="4">
      <t>カリイレ</t>
    </rPh>
    <rPh sb="7" eb="9">
      <t>シュウニュウ</t>
    </rPh>
    <phoneticPr fontId="2"/>
  </si>
  <si>
    <t>資金増減額</t>
    <rPh sb="0" eb="2">
      <t>シキン</t>
    </rPh>
    <rPh sb="2" eb="5">
      <t>ゾウゲンガク</t>
    </rPh>
    <phoneticPr fontId="2"/>
  </si>
  <si>
    <t>※単位未満は四捨五入を原則としたため、内訳の計と合計が一致しない場合がある。</t>
    <phoneticPr fontId="2"/>
  </si>
  <si>
    <t>　　　　　　　　定期預金</t>
    <rPh sb="8" eb="12">
      <t>テイキヨキン</t>
    </rPh>
    <phoneticPr fontId="2"/>
  </si>
  <si>
    <t>　　　　　　　　　　　　　　資金期末残高</t>
    <rPh sb="14" eb="16">
      <t>シキン</t>
    </rPh>
    <rPh sb="16" eb="18">
      <t>キマツ</t>
    </rPh>
    <rPh sb="18" eb="20">
      <t>ザンダカ</t>
    </rPh>
    <phoneticPr fontId="2"/>
  </si>
  <si>
    <t>預り金の受入及び払出については、相殺した純額の増減により表示</t>
    <rPh sb="0" eb="1">
      <t>アズカ</t>
    </rPh>
    <rPh sb="2" eb="3">
      <t>キン</t>
    </rPh>
    <rPh sb="4" eb="6">
      <t>ウケイレ</t>
    </rPh>
    <rPh sb="6" eb="7">
      <t>オヨ</t>
    </rPh>
    <rPh sb="8" eb="10">
      <t>ハライダシ</t>
    </rPh>
    <rPh sb="16" eb="18">
      <t>ソウサイ</t>
    </rPh>
    <rPh sb="20" eb="21">
      <t>ジュン</t>
    </rPh>
    <rPh sb="21" eb="22">
      <t>ガク</t>
    </rPh>
    <rPh sb="23" eb="25">
      <t>ゾウゲン</t>
    </rPh>
    <rPh sb="28" eb="30">
      <t>ヒョウジ</t>
    </rPh>
    <phoneticPr fontId="2"/>
  </si>
  <si>
    <t>Ⅲ　利益剰余金（又は繰越欠損金）</t>
    <rPh sb="2" eb="4">
      <t>リエキ</t>
    </rPh>
    <rPh sb="4" eb="7">
      <t>ジョウヨキン</t>
    </rPh>
    <rPh sb="8" eb="9">
      <t>マタ</t>
    </rPh>
    <rPh sb="10" eb="12">
      <t>クリコシ</t>
    </rPh>
    <rPh sb="12" eb="15">
      <t>ケッソンキン</t>
    </rPh>
    <phoneticPr fontId="2"/>
  </si>
  <si>
    <t>減価償却相当
累計額（△）</t>
    <rPh sb="0" eb="2">
      <t>ゲンカ</t>
    </rPh>
    <rPh sb="2" eb="4">
      <t>ショウキャク</t>
    </rPh>
    <rPh sb="4" eb="6">
      <t>ソウトウ</t>
    </rPh>
    <rPh sb="7" eb="10">
      <t>ルイケイガク</t>
    </rPh>
    <phoneticPr fontId="18"/>
  </si>
  <si>
    <t>教育、研究及び
診療の質の向上及び
組織運営の改善積立金</t>
    <rPh sb="0" eb="2">
      <t>キョウイク</t>
    </rPh>
    <rPh sb="3" eb="5">
      <t>ケンキュウ</t>
    </rPh>
    <rPh sb="5" eb="6">
      <t>オヨ</t>
    </rPh>
    <rPh sb="8" eb="10">
      <t>シンリョウ</t>
    </rPh>
    <rPh sb="11" eb="12">
      <t>シツ</t>
    </rPh>
    <rPh sb="13" eb="15">
      <t>コウジョウ</t>
    </rPh>
    <rPh sb="15" eb="16">
      <t>オヨ</t>
    </rPh>
    <rPh sb="18" eb="20">
      <t>ソシキ</t>
    </rPh>
    <rPh sb="20" eb="22">
      <t>ウンエイ</t>
    </rPh>
    <rPh sb="23" eb="25">
      <t>カイゼン</t>
    </rPh>
    <rPh sb="25" eb="28">
      <t>ツミタテキン</t>
    </rPh>
    <phoneticPr fontId="18"/>
  </si>
  <si>
    <t>旧法人承継積立金</t>
    <rPh sb="0" eb="3">
      <t>キュウホウジン</t>
    </rPh>
    <rPh sb="3" eb="5">
      <t>ショウケイ</t>
    </rPh>
    <rPh sb="5" eb="8">
      <t>ツミタテキン</t>
    </rPh>
    <phoneticPr fontId="18"/>
  </si>
  <si>
    <t>うち当期総利益
または当期総損失</t>
    <rPh sb="2" eb="4">
      <t>トウキ</t>
    </rPh>
    <rPh sb="4" eb="7">
      <t>ソウリエキ</t>
    </rPh>
    <rPh sb="11" eb="13">
      <t>トウキ</t>
    </rPh>
    <rPh sb="13" eb="14">
      <t>ソウ</t>
    </rPh>
    <rPh sb="14" eb="16">
      <t>ソンシツ</t>
    </rPh>
    <phoneticPr fontId="18"/>
  </si>
  <si>
    <t>　　　　　旧法人承継積立金取崩額</t>
    <rPh sb="5" eb="8">
      <t>キュウホウジン</t>
    </rPh>
    <rPh sb="8" eb="10">
      <t>ショウケイ</t>
    </rPh>
    <rPh sb="10" eb="13">
      <t>ツミタテキン</t>
    </rPh>
    <rPh sb="13" eb="15">
      <t>トリクズシ</t>
    </rPh>
    <rPh sb="15" eb="16">
      <t>ガク</t>
    </rPh>
    <phoneticPr fontId="18"/>
  </si>
  <si>
    <t>大阪市</t>
    <rPh sb="0" eb="3">
      <t>オオサカシ</t>
    </rPh>
    <phoneticPr fontId="2"/>
  </si>
  <si>
    <r>
      <rPr>
        <sz val="10"/>
        <rFont val="ＭＳ Ｐゴシック"/>
        <family val="3"/>
        <charset val="128"/>
      </rPr>
      <t>保有総額</t>
    </r>
    <r>
      <rPr>
        <sz val="8"/>
        <rFont val="ＭＳ Ｐゴシック"/>
        <family val="3"/>
        <charset val="128"/>
      </rPr>
      <t xml:space="preserve">
</t>
    </r>
    <r>
      <rPr>
        <sz val="6.5"/>
        <rFont val="ＭＳ Ｐゴシック"/>
        <family val="3"/>
        <charset val="128"/>
      </rPr>
      <t>&lt;令和6年3月31日時点&gt;</t>
    </r>
    <rPh sb="0" eb="2">
      <t>ホユウ</t>
    </rPh>
    <rPh sb="2" eb="4">
      <t>ソウガク</t>
    </rPh>
    <rPh sb="6" eb="8">
      <t>レイワ</t>
    </rPh>
    <rPh sb="9" eb="10">
      <t>ネン</t>
    </rPh>
    <rPh sb="10" eb="11">
      <t>ヘイネン</t>
    </rPh>
    <rPh sb="11" eb="12">
      <t>ガツ</t>
    </rPh>
    <rPh sb="14" eb="15">
      <t>ニチ</t>
    </rPh>
    <phoneticPr fontId="2"/>
  </si>
  <si>
    <r>
      <rPr>
        <sz val="10"/>
        <rFont val="ＭＳ Ｐゴシック"/>
        <family val="3"/>
        <charset val="128"/>
      </rPr>
      <t>保有総額（A）</t>
    </r>
    <r>
      <rPr>
        <sz val="8"/>
        <rFont val="ＭＳ Ｐゴシック"/>
        <family val="3"/>
        <charset val="128"/>
      </rPr>
      <t xml:space="preserve">
</t>
    </r>
    <r>
      <rPr>
        <sz val="6.5"/>
        <rFont val="ＭＳ Ｐゴシック"/>
        <family val="3"/>
        <charset val="128"/>
      </rPr>
      <t>&lt;令和7年3月31日時点&gt;</t>
    </r>
    <rPh sb="0" eb="2">
      <t>ホユウ</t>
    </rPh>
    <rPh sb="2" eb="4">
      <t>ソウガク</t>
    </rPh>
    <rPh sb="9" eb="11">
      <t>レイワ</t>
    </rPh>
    <rPh sb="12" eb="13">
      <t>ネン</t>
    </rPh>
    <rPh sb="13" eb="14">
      <t>ヘイネン</t>
    </rPh>
    <rPh sb="14" eb="15">
      <t>ガツ</t>
    </rPh>
    <rPh sb="17" eb="18">
      <t>ニチ</t>
    </rPh>
    <phoneticPr fontId="2"/>
  </si>
  <si>
    <r>
      <rPr>
        <sz val="9"/>
        <rFont val="ＭＳ Ｐゴシック"/>
        <family val="3"/>
        <charset val="128"/>
      </rPr>
      <t>時価評価額(B)</t>
    </r>
    <r>
      <rPr>
        <sz val="8"/>
        <rFont val="ＭＳ Ｐゴシック"/>
        <family val="3"/>
        <charset val="128"/>
      </rPr>
      <t xml:space="preserve">
</t>
    </r>
    <r>
      <rPr>
        <sz val="6.5"/>
        <rFont val="ＭＳ Ｐゴシック"/>
        <family val="3"/>
        <charset val="128"/>
      </rPr>
      <t>&lt;令和7年3月31日時点&gt;</t>
    </r>
    <rPh sb="0" eb="2">
      <t>ジカ</t>
    </rPh>
    <rPh sb="2" eb="5">
      <t>ヒョウカガク</t>
    </rPh>
    <rPh sb="10" eb="12">
      <t>レイワ</t>
    </rPh>
    <rPh sb="13" eb="14">
      <t>ネン</t>
    </rPh>
    <rPh sb="14" eb="15">
      <t>ヘイネン</t>
    </rPh>
    <rPh sb="15" eb="16">
      <t>ガツ</t>
    </rPh>
    <rPh sb="18" eb="19">
      <t>ニチ</t>
    </rPh>
    <phoneticPr fontId="2"/>
  </si>
  <si>
    <t>-</t>
    <phoneticPr fontId="2"/>
  </si>
  <si>
    <t>徳永　文稔</t>
    <rPh sb="0" eb="2">
      <t>トクナガ</t>
    </rPh>
    <rPh sb="3" eb="5">
      <t>フミノリ</t>
    </rPh>
    <phoneticPr fontId="2"/>
  </si>
  <si>
    <t>R11.3.31</t>
    <phoneticPr fontId="2"/>
  </si>
  <si>
    <t>０６（６９６７）1８６０</t>
    <phoneticPr fontId="2"/>
  </si>
  <si>
    <t>大阪市城東区森之宮一丁目6番85号</t>
    <rPh sb="0" eb="3">
      <t>オオサカシ</t>
    </rPh>
    <rPh sb="3" eb="6">
      <t>ジョウトウク</t>
    </rPh>
    <rPh sb="6" eb="12">
      <t>モリノミヤイッチョウメ</t>
    </rPh>
    <rPh sb="13" eb="14">
      <t>バン</t>
    </rPh>
    <rPh sb="16" eb="17">
      <t>ゴウ</t>
    </rPh>
    <phoneticPr fontId="2"/>
  </si>
  <si>
    <t>長期性預金の取得による支出</t>
    <rPh sb="0" eb="2">
      <t>チョウキ</t>
    </rPh>
    <rPh sb="2" eb="5">
      <t>セイヨキン</t>
    </rPh>
    <rPh sb="6" eb="8">
      <t>シュトク</t>
    </rPh>
    <rPh sb="11" eb="13">
      <t>シシュツ</t>
    </rPh>
    <phoneticPr fontId="2"/>
  </si>
  <si>
    <t>　　　　　　　　(３)出資を受けたことによる資産の増加</t>
    <rPh sb="11" eb="13">
      <t>シュッシ</t>
    </rPh>
    <rPh sb="14" eb="15">
      <t>ウ</t>
    </rPh>
    <rPh sb="22" eb="24">
      <t>シサン</t>
    </rPh>
    <rPh sb="25" eb="27">
      <t>ゾウカ</t>
    </rPh>
    <phoneticPr fontId="11"/>
  </si>
  <si>
    <t>当期総損失</t>
    <rPh sb="0" eb="1">
      <t>トウ</t>
    </rPh>
    <rPh sb="1" eb="2">
      <t>キ</t>
    </rPh>
    <rPh sb="2" eb="3">
      <t>ソウ</t>
    </rPh>
    <rPh sb="3" eb="5">
      <t>ソンシツ</t>
    </rPh>
    <phoneticPr fontId="4"/>
  </si>
  <si>
    <t>Ⅱ　損失処理額</t>
    <phoneticPr fontId="2"/>
  </si>
  <si>
    <t>（１）旧法人承継積立金取崩額</t>
  </si>
  <si>
    <t xml:space="preserve">
</t>
  </si>
  <si>
    <t>（２）積立金取崩額</t>
    <rPh sb="3" eb="5">
      <t>ツミタテ</t>
    </rPh>
    <rPh sb="5" eb="6">
      <t>キン</t>
    </rPh>
    <rPh sb="6" eb="7">
      <t>ト</t>
    </rPh>
    <rPh sb="7" eb="8">
      <t>クズ</t>
    </rPh>
    <rPh sb="8" eb="9">
      <t>ガク</t>
    </rPh>
    <phoneticPr fontId="11"/>
  </si>
  <si>
    <t>（３）教育、研究及び診療の質の向上並びに組織運営の改善積立金取崩額</t>
    <phoneticPr fontId="2"/>
  </si>
  <si>
    <t>Ⅲ　積立金振替額</t>
    <phoneticPr fontId="2"/>
  </si>
  <si>
    <t>（２）教育、研究及び診療の質の向上並びに組織運営の改善積立金取崩額</t>
    <phoneticPr fontId="2"/>
  </si>
  <si>
    <t>Ⅳ　利益処分額</t>
    <phoneticPr fontId="2"/>
  </si>
  <si>
    <t>積立金</t>
    <rPh sb="0" eb="2">
      <t>ツミタテ</t>
    </rPh>
    <rPh sb="2" eb="3">
      <t>キン</t>
    </rPh>
    <phoneticPr fontId="11"/>
  </si>
  <si>
    <t>現員</t>
    <rPh sb="0" eb="2">
      <t>ゲンイン</t>
    </rPh>
    <phoneticPr fontId="2"/>
  </si>
  <si>
    <t>資産除去債務の履行による支出</t>
    <phoneticPr fontId="2"/>
  </si>
  <si>
    <t xml:space="preserve">   　　　 出資金の受入</t>
    <rPh sb="7" eb="10">
      <t>シュッシキン</t>
    </rPh>
    <rPh sb="11" eb="13">
      <t>ウケイレ</t>
    </rPh>
    <phoneticPr fontId="18"/>
  </si>
  <si>
    <t>訪問看護ネットワーク事業費（機能強化支援事業）補助金</t>
    <rPh sb="10" eb="12">
      <t>ジギョウ</t>
    </rPh>
    <rPh sb="12" eb="13">
      <t>ヒ</t>
    </rPh>
    <rPh sb="14" eb="16">
      <t>キノウ</t>
    </rPh>
    <rPh sb="16" eb="18">
      <t>キョウカ</t>
    </rPh>
    <rPh sb="18" eb="20">
      <t>シエン</t>
    </rPh>
    <rPh sb="20" eb="22">
      <t>ジギョウ</t>
    </rPh>
    <rPh sb="23" eb="26">
      <t>ホジョキン</t>
    </rPh>
    <phoneticPr fontId="2"/>
  </si>
  <si>
    <t>令和7年度運営費交付金（大学12,678,380千円、高専1,255,419千円）等</t>
    <rPh sb="0" eb="2">
      <t>レイワ</t>
    </rPh>
    <rPh sb="3" eb="5">
      <t>ネンド</t>
    </rPh>
    <rPh sb="4" eb="5">
      <t>ド</t>
    </rPh>
    <rPh sb="5" eb="8">
      <t>ウンエイヒ</t>
    </rPh>
    <rPh sb="41" eb="42">
      <t>ナド</t>
    </rPh>
    <phoneticPr fontId="1"/>
  </si>
  <si>
    <t>資本剰余金
合計</t>
    <rPh sb="0" eb="5">
      <t>シホンジョウヨキン</t>
    </rPh>
    <rPh sb="6" eb="8">
      <t>ゴウケイ</t>
    </rPh>
    <phoneticPr fontId="18"/>
  </si>
  <si>
    <t>利益剰余金（又は繰越欠損金）
合計</t>
    <rPh sb="0" eb="5">
      <t>リエキジョウヨキン</t>
    </rPh>
    <rPh sb="6" eb="7">
      <t>マタ</t>
    </rPh>
    <rPh sb="8" eb="13">
      <t>クリコシケッソンキン</t>
    </rPh>
    <rPh sb="15" eb="17">
      <t>ゴウケイ</t>
    </rPh>
    <phoneticPr fontId="2"/>
  </si>
  <si>
    <t>減損損失
相当
累計額（△）</t>
    <rPh sb="0" eb="2">
      <t>ゲンソン</t>
    </rPh>
    <rPh sb="2" eb="4">
      <t>ソンシツ</t>
    </rPh>
    <rPh sb="5" eb="7">
      <t>ソウトウ</t>
    </rPh>
    <rPh sb="8" eb="11">
      <t>ルイケイガク</t>
    </rPh>
    <phoneticPr fontId="18"/>
  </si>
  <si>
    <t>利息費用
相当
累計額（△）</t>
    <rPh sb="0" eb="2">
      <t>リソク</t>
    </rPh>
    <rPh sb="2" eb="4">
      <t>ヒヨウ</t>
    </rPh>
    <rPh sb="5" eb="7">
      <t>ソウトウ</t>
    </rPh>
    <rPh sb="8" eb="11">
      <t>ルイケイガク</t>
    </rPh>
    <phoneticPr fontId="18"/>
  </si>
  <si>
    <t>除売却差額
相当
累計額（△）</t>
    <rPh sb="0" eb="1">
      <t>ジョ</t>
    </rPh>
    <rPh sb="1" eb="3">
      <t>バイキャク</t>
    </rPh>
    <rPh sb="3" eb="5">
      <t>サガク</t>
    </rPh>
    <rPh sb="6" eb="8">
      <t>ソウトウ</t>
    </rPh>
    <rPh sb="9" eb="12">
      <t>ルイケイガク</t>
    </rPh>
    <phoneticPr fontId="18"/>
  </si>
  <si>
    <t>丸尾　利恵</t>
    <rPh sb="0" eb="2">
      <t>マルオ</t>
    </rPh>
    <rPh sb="3" eb="5">
      <t>リエ</t>
    </rPh>
    <rPh sb="4" eb="5">
      <t>メグミ</t>
    </rPh>
    <phoneticPr fontId="2"/>
  </si>
  <si>
    <t>https://www.upc-osaka.ac.jp</t>
    <phoneticPr fontId="2"/>
  </si>
  <si>
    <t>学生現員数</t>
    <rPh sb="2" eb="4">
      <t>ゲンイン</t>
    </rPh>
    <rPh sb="4" eb="5">
      <t>スウ</t>
    </rPh>
    <phoneticPr fontId="2"/>
  </si>
  <si>
    <t>周産期母子医療センター運営事業補助金</t>
    <rPh sb="0" eb="3">
      <t>シュウサンキ</t>
    </rPh>
    <phoneticPr fontId="2"/>
  </si>
  <si>
    <t>R8年度財務諸表
承認日</t>
    <rPh sb="2" eb="4">
      <t>ネンド</t>
    </rPh>
    <rPh sb="4" eb="6">
      <t>ザイム</t>
    </rPh>
    <rPh sb="6" eb="8">
      <t>ショヒョウ</t>
    </rPh>
    <rPh sb="9" eb="11">
      <t>ショウニン</t>
    </rPh>
    <rPh sb="11" eb="12">
      <t>ビ</t>
    </rPh>
    <phoneticPr fontId="2"/>
  </si>
  <si>
    <r>
      <t>この公立大学法人は、豊かな人間性と高い知性を備え応用力や実践力に富む優れた人材の育成と真理の探究を使命とし、広い分野の総合的な知識と高度な専門的学術を教授研究するとともに、都市を学問創造の場と捉え、社会の諸問題について英知を結集し、併せて地域・産業界との連携のもと高度な研究を推進し、その成果を社会へ還元することにより、地域社会及び国際社会の発展に寄与するため、地方独立行政法人法（平成15年法律第118号）に基づき、大学及び高等専門学校を設置し、及び管理することを目的とする。</t>
    </r>
    <r>
      <rPr>
        <sz val="8"/>
        <rFont val="ＭＳ Ｐゴシック"/>
        <family val="3"/>
        <charset val="128"/>
      </rPr>
      <t>（平成31年4月、公立大学法人大阪府立大学と公立大学法人大阪市立大学が新設合併し、公立大学法人大阪として新たに業務を開始。）</t>
    </r>
    <rPh sb="240" eb="242">
      <t>ヘイセイ</t>
    </rPh>
    <rPh sb="244" eb="245">
      <t>ネン</t>
    </rPh>
    <rPh sb="246" eb="247">
      <t>ガツ</t>
    </rPh>
    <rPh sb="248" eb="250">
      <t>コウリツ</t>
    </rPh>
    <rPh sb="250" eb="252">
      <t>ダイガク</t>
    </rPh>
    <rPh sb="252" eb="254">
      <t>ホウジン</t>
    </rPh>
    <rPh sb="254" eb="256">
      <t>オオサカ</t>
    </rPh>
    <rPh sb="256" eb="258">
      <t>フリツ</t>
    </rPh>
    <rPh sb="258" eb="260">
      <t>ダイガク</t>
    </rPh>
    <rPh sb="261" eb="263">
      <t>コウリツ</t>
    </rPh>
    <rPh sb="263" eb="265">
      <t>ダイガク</t>
    </rPh>
    <rPh sb="265" eb="267">
      <t>ホウジン</t>
    </rPh>
    <rPh sb="267" eb="269">
      <t>オオサカ</t>
    </rPh>
    <rPh sb="269" eb="271">
      <t>シリツ</t>
    </rPh>
    <rPh sb="271" eb="273">
      <t>ダイガク</t>
    </rPh>
    <rPh sb="274" eb="276">
      <t>シンセツ</t>
    </rPh>
    <rPh sb="276" eb="278">
      <t>ガッペイ</t>
    </rPh>
    <rPh sb="280" eb="282">
      <t>コウリツ</t>
    </rPh>
    <rPh sb="282" eb="284">
      <t>ダイガク</t>
    </rPh>
    <rPh sb="284" eb="286">
      <t>ホウジン</t>
    </rPh>
    <rPh sb="286" eb="288">
      <t>オオサカ</t>
    </rPh>
    <rPh sb="291" eb="292">
      <t>アラ</t>
    </rPh>
    <rPh sb="294" eb="296">
      <t>ギョウム</t>
    </rPh>
    <rPh sb="297" eb="299">
      <t>カイシ</t>
    </rPh>
    <phoneticPr fontId="2"/>
  </si>
  <si>
    <t>令和4年度1件、令和5年度1件、令和6年度1件  令和7年度3件 ※</t>
    <rPh sb="0" eb="2">
      <t>レイワ</t>
    </rPh>
    <rPh sb="3" eb="5">
      <t>ネンド</t>
    </rPh>
    <rPh sb="6" eb="7">
      <t>ケン</t>
    </rPh>
    <rPh sb="8" eb="10">
      <t>レイワ</t>
    </rPh>
    <rPh sb="11" eb="13">
      <t>ネンド</t>
    </rPh>
    <rPh sb="14" eb="15">
      <t>ケン</t>
    </rPh>
    <phoneticPr fontId="2"/>
  </si>
  <si>
    <t>損失の処理に関する書類</t>
    <rPh sb="0" eb="2">
      <t>ソンシツ</t>
    </rPh>
    <rPh sb="3" eb="5">
      <t>ショリ</t>
    </rPh>
    <rPh sb="6" eb="7">
      <t>カン</t>
    </rPh>
    <rPh sb="9" eb="11">
      <t>ショルイ</t>
    </rPh>
    <phoneticPr fontId="2"/>
  </si>
  <si>
    <t>公立大学法人　大阪</t>
  </si>
  <si>
    <r>
      <t>【各年度７</t>
    </r>
    <r>
      <rPr>
        <sz val="11"/>
        <rFont val="ＭＳ Ｐゴシック"/>
        <family val="3"/>
        <charset val="128"/>
      </rPr>
      <t>月１日時点】</t>
    </r>
    <rPh sb="1" eb="4">
      <t>カクネンド</t>
    </rPh>
    <rPh sb="5" eb="6">
      <t>ガツ</t>
    </rPh>
    <rPh sb="7" eb="8">
      <t>ニチ</t>
    </rPh>
    <rPh sb="8" eb="10">
      <t>ジテン</t>
    </rPh>
    <phoneticPr fontId="2"/>
  </si>
  <si>
    <r>
      <t>給与に関する状況（</t>
    </r>
    <r>
      <rPr>
        <sz val="11"/>
        <rFont val="ＭＳ Ｐゴシック"/>
        <family val="3"/>
        <charset val="128"/>
      </rPr>
      <t>令和６年度）</t>
    </r>
    <rPh sb="0" eb="2">
      <t>キュウヨ</t>
    </rPh>
    <rPh sb="3" eb="4">
      <t>カン</t>
    </rPh>
    <rPh sb="6" eb="8">
      <t>ジョウキョウ</t>
    </rPh>
    <rPh sb="9" eb="11">
      <t>レイワ</t>
    </rPh>
    <rPh sb="12" eb="14">
      <t>ネンド</t>
    </rPh>
    <rPh sb="13" eb="14">
      <t>ガンネン</t>
    </rPh>
    <phoneticPr fontId="2"/>
  </si>
  <si>
    <r>
      <rPr>
        <sz val="11"/>
        <rFont val="ＭＳ Ｐゴシック"/>
        <family val="3"/>
        <charset val="128"/>
      </rPr>
      <t>大阪公立大学施設整備費補助金</t>
    </r>
    <rPh sb="0" eb="6">
      <t>オオサカコウリツダイガク</t>
    </rPh>
    <phoneticPr fontId="2"/>
  </si>
  <si>
    <r>
      <rPr>
        <sz val="11"/>
        <rFont val="ＭＳ Ｐゴシック"/>
        <family val="3"/>
        <charset val="128"/>
      </rPr>
      <t>大阪公立大学等授業料等支援補助金等</t>
    </r>
    <rPh sb="0" eb="6">
      <t>オオサカコウリツダイガク</t>
    </rPh>
    <rPh sb="6" eb="7">
      <t>トウ</t>
    </rPh>
    <rPh sb="7" eb="10">
      <t>ジュギョウリョウ</t>
    </rPh>
    <rPh sb="10" eb="11">
      <t>トウ</t>
    </rPh>
    <rPh sb="11" eb="13">
      <t>シエン</t>
    </rPh>
    <rPh sb="13" eb="16">
      <t>ホジョキン</t>
    </rPh>
    <rPh sb="16" eb="17">
      <t>トウ</t>
    </rPh>
    <phoneticPr fontId="2"/>
  </si>
  <si>
    <r>
      <t>新大学学舎整備事業補助金</t>
    </r>
    <r>
      <rPr>
        <sz val="11"/>
        <rFont val="ＭＳ Ｐゴシック"/>
        <family val="3"/>
        <charset val="128"/>
      </rPr>
      <t>等</t>
    </r>
    <rPh sb="0" eb="1">
      <t>シン</t>
    </rPh>
    <rPh sb="1" eb="3">
      <t>ダイガク</t>
    </rPh>
    <rPh sb="3" eb="4">
      <t>ガク</t>
    </rPh>
    <rPh sb="4" eb="5">
      <t>シャ</t>
    </rPh>
    <rPh sb="5" eb="7">
      <t>セイビ</t>
    </rPh>
    <rPh sb="7" eb="9">
      <t>ジギョウ</t>
    </rPh>
    <rPh sb="9" eb="12">
      <t>ホジョキン</t>
    </rPh>
    <rPh sb="12" eb="13">
      <t>ナド</t>
    </rPh>
    <phoneticPr fontId="2"/>
  </si>
  <si>
    <r>
      <t>その他（交付金・分担金・負担金・出</t>
    </r>
    <r>
      <rPr>
        <sz val="11"/>
        <rFont val="ＭＳ Ｐゴシック"/>
        <family val="3"/>
        <charset val="128"/>
      </rPr>
      <t>資金等）</t>
    </r>
    <rPh sb="2" eb="3">
      <t>タ</t>
    </rPh>
    <rPh sb="4" eb="7">
      <t>コウフキン</t>
    </rPh>
    <rPh sb="8" eb="11">
      <t>ブンタンキン</t>
    </rPh>
    <rPh sb="12" eb="15">
      <t>フタンキン</t>
    </rPh>
    <rPh sb="16" eb="18">
      <t>シュッシ</t>
    </rPh>
    <rPh sb="18" eb="19">
      <t>キン</t>
    </rPh>
    <rPh sb="19" eb="20">
      <t>トウ</t>
    </rPh>
    <phoneticPr fontId="2"/>
  </si>
  <si>
    <r>
      <t>（</t>
    </r>
    <r>
      <rPr>
        <sz val="10"/>
        <rFont val="ＭＳ Ｐゴシック"/>
        <family val="3"/>
        <charset val="128"/>
      </rPr>
      <t>交付金</t>
    </r>
    <r>
      <rPr>
        <sz val="11"/>
        <rFont val="ＭＳ Ｐゴシック"/>
        <family val="3"/>
        <charset val="128"/>
      </rPr>
      <t>）</t>
    </r>
    <rPh sb="1" eb="4">
      <t>コウフキン</t>
    </rPh>
    <phoneticPr fontId="2"/>
  </si>
  <si>
    <r>
      <t>（</t>
    </r>
    <r>
      <rPr>
        <sz val="10"/>
        <rFont val="ＭＳ Ｐゴシック"/>
        <family val="3"/>
        <charset val="128"/>
      </rPr>
      <t>負担金</t>
    </r>
    <r>
      <rPr>
        <sz val="11"/>
        <rFont val="ＭＳ Ｐゴシック"/>
        <family val="3"/>
        <charset val="128"/>
      </rPr>
      <t>）</t>
    </r>
    <rPh sb="1" eb="4">
      <t>フタンキン</t>
    </rPh>
    <phoneticPr fontId="2"/>
  </si>
  <si>
    <r>
      <t>寄</t>
    </r>
    <r>
      <rPr>
        <sz val="11"/>
        <rFont val="ＭＳ Ｐゴシック"/>
        <family val="3"/>
        <charset val="128"/>
      </rPr>
      <t>附金収益</t>
    </r>
    <rPh sb="0" eb="3">
      <t>キフキン</t>
    </rPh>
    <rPh sb="3" eb="5">
      <t>シュウエキ</t>
    </rPh>
    <phoneticPr fontId="2"/>
  </si>
  <si>
    <t>Ⅰ　当期未処理損失</t>
    <rPh sb="2" eb="3">
      <t>トウ</t>
    </rPh>
    <rPh sb="3" eb="4">
      <t>キ</t>
    </rPh>
    <rPh sb="4" eb="5">
      <t>ミ</t>
    </rPh>
    <rPh sb="5" eb="7">
      <t>ショリ</t>
    </rPh>
    <rPh sb="7" eb="9">
      <t>ソンシツ</t>
    </rPh>
    <phoneticPr fontId="4"/>
  </si>
  <si>
    <t>新型コロナウイルス感染症類似症状患者受入れのための救急・周産期・小児医療体制確保事業補助金</t>
  </si>
  <si>
    <t>大阪コロナ重症センター等における医療従事者派遣事業補助金</t>
  </si>
  <si>
    <t>大阪府新型コロナウイルス感染症に係る特殊勤務手当支給事業補助金</t>
  </si>
  <si>
    <t>大阪府新型コロナウイルス感染症に係る医療従事者宿泊施設等確保事業補助金</t>
  </si>
  <si>
    <t>救急搬送患者受入促進事業費補助金　　</t>
  </si>
  <si>
    <t>新人看護職員研修事業補助金　</t>
  </si>
  <si>
    <t>疾病予防対策事業費等補助金［感染症対策特別促進事業：肝炎部分］</t>
  </si>
  <si>
    <t>※</t>
  </si>
  <si>
    <t>※新型コロナウイルス感染症に係る補助金及び委託料については、
　感染状況等により大きく変動するため令和6年度の予算額には記載していない、又は
　含めていない。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</si>
</sst>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0_ "/>
    <numFmt numFmtId="179" formatCode="0_ "/>
    <numFmt numFmtId="180" formatCode="#,##0_);[Red]\(#,##0\)"/>
    <numFmt numFmtId="181" formatCode="#,##0;&quot;△ &quot;#,##0"/>
    <numFmt numFmtId="182" formatCode="0_);\(0\)"/>
  </numFmts>
  <fonts count="35"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font>
    <font>
      <b/>
      <sz val="10"/>
      <name val="ＭＳ Ｐゴシック"/>
      <family val="3"/>
      <charset val="128"/>
    </font>
    <font>
      <i/>
      <sz val="11"/>
      <name val="ＭＳ Ｐゴシック"/>
      <family val="3"/>
      <charset val="128"/>
    </font>
    <font>
      <b/>
      <sz val="9"/>
      <name val="ＭＳ Ｐゴシック"/>
      <family val="3"/>
      <charset val="128"/>
    </font>
    <font>
      <sz val="8"/>
      <name val="ＭＳ Ｐゴシック"/>
      <family val="3"/>
      <charset val="128"/>
    </font>
    <font>
      <b/>
      <sz val="11"/>
      <color rgb="FFFF0000"/>
      <name val="ＭＳ Ｐゴシック"/>
      <family val="3"/>
      <charset val="128"/>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ajor"/>
    </font>
    <font>
      <sz val="10"/>
      <name val="ＭＳ Ｐゴシック"/>
      <family val="3"/>
      <charset val="128"/>
      <scheme val="major"/>
    </font>
    <font>
      <b/>
      <sz val="10"/>
      <color rgb="FFFF0000"/>
      <name val="ＭＳ Ｐゴシック"/>
      <family val="3"/>
      <charset val="128"/>
      <scheme val="major"/>
    </font>
    <font>
      <b/>
      <sz val="12"/>
      <name val="ＭＳ Ｐゴシック"/>
      <family val="3"/>
      <charset val="128"/>
      <scheme val="major"/>
    </font>
    <font>
      <sz val="10"/>
      <name val="ＭＳ Ｐゴシック"/>
      <family val="3"/>
      <charset val="128"/>
      <scheme val="minor"/>
    </font>
    <font>
      <sz val="6"/>
      <name val="ＭＳ Ｐゴシック"/>
      <family val="2"/>
      <charset val="128"/>
      <scheme val="minor"/>
    </font>
    <font>
      <sz val="10"/>
      <color rgb="FFFF0000"/>
      <name val="ＭＳ Ｐゴシック"/>
      <family val="3"/>
      <charset val="128"/>
    </font>
    <font>
      <sz val="11.5"/>
      <color theme="1"/>
      <name val="ＭＳ Ｐゴシック"/>
      <family val="3"/>
      <charset val="128"/>
    </font>
    <font>
      <sz val="11.5"/>
      <name val="ＭＳ Ｐゴシック"/>
      <family val="3"/>
      <charset val="128"/>
    </font>
    <font>
      <strike/>
      <sz val="11.5"/>
      <color theme="1"/>
      <name val="ＭＳ Ｐゴシック"/>
      <family val="3"/>
      <charset val="128"/>
    </font>
    <font>
      <strike/>
      <sz val="11.5"/>
      <name val="ＭＳ Ｐゴシック"/>
      <family val="3"/>
      <charset val="128"/>
    </font>
    <font>
      <sz val="10"/>
      <color theme="1"/>
      <name val="ＭＳ Ｐゴシック"/>
      <family val="3"/>
      <charset val="128"/>
    </font>
    <font>
      <sz val="6.5"/>
      <name val="ＭＳ Ｐゴシック"/>
      <family val="3"/>
      <charset val="128"/>
    </font>
    <font>
      <sz val="11.5"/>
      <color rgb="FFFF0000"/>
      <name val="ＭＳ Ｐゴシック"/>
      <family val="3"/>
      <charset val="128"/>
    </font>
    <font>
      <strike/>
      <sz val="11.5"/>
      <color rgb="FFFF0000"/>
      <name val="ＭＳ Ｐゴシック"/>
      <family val="3"/>
      <charset val="128"/>
    </font>
    <font>
      <sz val="5"/>
      <name val="ＭＳ Ｐゴシック"/>
      <family val="3"/>
      <charset val="12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9" tint="-0.249977111117893"/>
        <bgColor indexed="64"/>
      </patternFill>
    </fill>
  </fills>
  <borders count="17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style="thin">
        <color indexed="64"/>
      </right>
      <top style="hair">
        <color indexed="64"/>
      </top>
      <bottom/>
      <diagonal/>
    </border>
    <border>
      <left/>
      <right/>
      <top style="thin">
        <color indexed="64"/>
      </top>
      <bottom style="hair">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hair">
        <color indexed="64"/>
      </top>
      <bottom style="medium">
        <color indexed="64"/>
      </bottom>
      <diagonal/>
    </border>
    <border>
      <left/>
      <right/>
      <top style="double">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thin">
        <color indexed="64"/>
      </right>
      <top/>
      <bottom style="double">
        <color indexed="64"/>
      </bottom>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style="thin">
        <color indexed="64"/>
      </left>
      <right/>
      <top/>
      <bottom style="hair">
        <color indexed="64"/>
      </bottom>
      <diagonal/>
    </border>
    <border>
      <left style="medium">
        <color indexed="64"/>
      </left>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s>
  <cellStyleXfs count="13">
    <xf numFmtId="0" fontId="0" fillId="0" borderId="0"/>
    <xf numFmtId="9" fontId="8" fillId="0" borderId="0" applyFont="0" applyFill="0" applyBorder="0" applyAlignment="0" applyProtection="0"/>
    <xf numFmtId="0" fontId="10"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xf numFmtId="0" fontId="8" fillId="0" borderId="0">
      <alignment vertical="center"/>
    </xf>
    <xf numFmtId="0" fontId="8" fillId="0" borderId="0"/>
    <xf numFmtId="0" fontId="1" fillId="0" borderId="0"/>
    <xf numFmtId="0" fontId="17" fillId="0" borderId="0"/>
    <xf numFmtId="38" fontId="1" fillId="0" borderId="0" applyFont="0" applyFill="0" applyBorder="0" applyAlignment="0" applyProtection="0"/>
  </cellStyleXfs>
  <cellXfs count="897">
    <xf numFmtId="0" fontId="0" fillId="0" borderId="0" xfId="0"/>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righ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4" fillId="0" borderId="0" xfId="0" applyFont="1"/>
    <xf numFmtId="179" fontId="6" fillId="0" borderId="0" xfId="0" applyNumberFormat="1" applyFont="1" applyAlignment="1">
      <alignment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3" fillId="0" borderId="0" xfId="0" applyFont="1"/>
    <xf numFmtId="180" fontId="6" fillId="0" borderId="2" xfId="0" applyNumberFormat="1" applyFont="1" applyBorder="1" applyAlignment="1">
      <alignment horizontal="right" vertical="center"/>
    </xf>
    <xf numFmtId="0" fontId="4" fillId="0" borderId="2" xfId="0" applyFont="1" applyBorder="1" applyAlignment="1">
      <alignment horizontal="center" vertical="center"/>
    </xf>
    <xf numFmtId="176" fontId="6" fillId="0" borderId="2" xfId="0" applyNumberFormat="1" applyFont="1" applyBorder="1" applyAlignment="1">
      <alignment horizontal="center" vertical="center" shrinkToFit="1"/>
    </xf>
    <xf numFmtId="0" fontId="8" fillId="0" borderId="0" xfId="0" applyFont="1" applyAlignment="1">
      <alignment vertical="center"/>
    </xf>
    <xf numFmtId="0" fontId="0" fillId="0" borderId="0" xfId="0" applyAlignment="1">
      <alignment horizontal="center" vertical="center"/>
    </xf>
    <xf numFmtId="177" fontId="4" fillId="0" borderId="0" xfId="0" applyNumberFormat="1" applyFont="1" applyAlignment="1">
      <alignment horizontal="center" vertical="center" shrinkToFit="1"/>
    </xf>
    <xf numFmtId="0" fontId="4" fillId="0" borderId="11" xfId="0" applyFont="1" applyBorder="1" applyAlignment="1">
      <alignment horizontal="center" vertical="center"/>
    </xf>
    <xf numFmtId="181" fontId="0" fillId="0" borderId="5" xfId="4" applyNumberFormat="1" applyFont="1" applyFill="1" applyBorder="1" applyAlignment="1">
      <alignment vertical="center" shrinkToFit="1"/>
    </xf>
    <xf numFmtId="0" fontId="4" fillId="0" borderId="72" xfId="0" applyFont="1" applyBorder="1" applyAlignment="1">
      <alignment horizontal="center" vertical="center"/>
    </xf>
    <xf numFmtId="181" fontId="0" fillId="0" borderId="0" xfId="4" applyNumberFormat="1" applyFont="1" applyFill="1" applyBorder="1" applyAlignment="1">
      <alignment vertical="center" shrinkToFit="1"/>
    </xf>
    <xf numFmtId="38" fontId="8" fillId="0" borderId="0" xfId="4" applyFont="1" applyAlignment="1"/>
    <xf numFmtId="38" fontId="8" fillId="0" borderId="0" xfId="4" applyFont="1" applyBorder="1"/>
    <xf numFmtId="38" fontId="8" fillId="0" borderId="0" xfId="4" applyFont="1"/>
    <xf numFmtId="0" fontId="12" fillId="0" borderId="0" xfId="0" applyFont="1"/>
    <xf numFmtId="0" fontId="5" fillId="0" borderId="0" xfId="0" applyFont="1"/>
    <xf numFmtId="0" fontId="14" fillId="0" borderId="0" xfId="0" applyFont="1"/>
    <xf numFmtId="0" fontId="4" fillId="0" borderId="11" xfId="0" applyFont="1" applyBorder="1"/>
    <xf numFmtId="0" fontId="4" fillId="0" borderId="37" xfId="0" applyFont="1" applyBorder="1"/>
    <xf numFmtId="0" fontId="4" fillId="0" borderId="58" xfId="0" applyFont="1" applyBorder="1" applyAlignment="1">
      <alignment vertical="center"/>
    </xf>
    <xf numFmtId="0" fontId="4" fillId="0" borderId="7" xfId="0" applyFont="1" applyBorder="1"/>
    <xf numFmtId="0" fontId="16" fillId="0" borderId="0" xfId="0" applyFont="1"/>
    <xf numFmtId="180" fontId="8" fillId="0" borderId="0" xfId="4" applyNumberFormat="1" applyFont="1" applyAlignment="1">
      <alignment horizontal="right"/>
    </xf>
    <xf numFmtId="0" fontId="3" fillId="0" borderId="0" xfId="0" applyFont="1" applyAlignment="1">
      <alignment horizontal="left" vertical="center" shrinkToFit="1"/>
    </xf>
    <xf numFmtId="0" fontId="13" fillId="0" borderId="0" xfId="0" applyFont="1" applyAlignment="1">
      <alignment horizontal="left" vertical="center" shrinkToFit="1"/>
    </xf>
    <xf numFmtId="180" fontId="8" fillId="0" borderId="0" xfId="4" applyNumberFormat="1" applyFont="1"/>
    <xf numFmtId="38" fontId="4" fillId="0" borderId="77" xfId="3" applyFont="1" applyFill="1" applyBorder="1" applyAlignment="1" applyProtection="1">
      <alignment vertical="center" shrinkToFit="1"/>
      <protection locked="0"/>
    </xf>
    <xf numFmtId="38" fontId="4" fillId="0" borderId="78" xfId="3" applyFont="1" applyFill="1" applyBorder="1" applyAlignment="1" applyProtection="1">
      <alignment vertical="center" shrinkToFit="1"/>
      <protection locked="0"/>
    </xf>
    <xf numFmtId="0" fontId="4" fillId="3" borderId="82" xfId="0" applyFont="1" applyFill="1" applyBorder="1" applyAlignment="1">
      <alignment horizontal="left" vertical="center"/>
    </xf>
    <xf numFmtId="0" fontId="0" fillId="0" borderId="0" xfId="0" applyAlignment="1">
      <alignment horizontal="center"/>
    </xf>
    <xf numFmtId="0" fontId="4" fillId="3" borderId="102" xfId="0" applyFont="1" applyFill="1" applyBorder="1" applyAlignment="1">
      <alignment horizontal="left" vertical="center"/>
    </xf>
    <xf numFmtId="0" fontId="7" fillId="3" borderId="0" xfId="0" applyFont="1" applyFill="1" applyAlignment="1">
      <alignment vertical="center"/>
    </xf>
    <xf numFmtId="0" fontId="6" fillId="3" borderId="0" xfId="0" applyFont="1" applyFill="1" applyAlignment="1">
      <alignment vertical="center"/>
    </xf>
    <xf numFmtId="0" fontId="4" fillId="0" borderId="0" xfId="0" applyFont="1" applyAlignment="1">
      <alignment horizontal="left" vertical="center"/>
    </xf>
    <xf numFmtId="0" fontId="4" fillId="3" borderId="132" xfId="0" applyFont="1" applyFill="1" applyBorder="1" applyAlignment="1">
      <alignment horizontal="left" vertical="center"/>
    </xf>
    <xf numFmtId="0" fontId="4" fillId="3" borderId="97" xfId="0" applyFont="1" applyFill="1" applyBorder="1" applyAlignment="1">
      <alignment horizontal="left" vertical="center"/>
    </xf>
    <xf numFmtId="49" fontId="4" fillId="0" borderId="9" xfId="0" applyNumberFormat="1" applyFont="1" applyBorder="1" applyAlignment="1">
      <alignment horizontal="center" vertical="center" shrinkToFit="1"/>
    </xf>
    <xf numFmtId="0" fontId="19" fillId="0" borderId="0" xfId="11" applyFont="1" applyAlignment="1">
      <alignment vertical="center"/>
    </xf>
    <xf numFmtId="0" fontId="19" fillId="0" borderId="0" xfId="11" applyFont="1" applyAlignment="1">
      <alignment horizontal="center" vertical="center"/>
    </xf>
    <xf numFmtId="0" fontId="21" fillId="0" borderId="0" xfId="11" applyFont="1" applyAlignment="1">
      <alignment horizontal="left"/>
    </xf>
    <xf numFmtId="0" fontId="22" fillId="0" borderId="0" xfId="0" applyFont="1" applyAlignment="1">
      <alignment vertical="center"/>
    </xf>
    <xf numFmtId="0" fontId="3" fillId="0" borderId="0" xfId="0" applyFont="1" applyAlignment="1">
      <alignment vertical="center"/>
    </xf>
    <xf numFmtId="0" fontId="0" fillId="0" borderId="4" xfId="0" applyBorder="1"/>
    <xf numFmtId="38" fontId="4" fillId="0" borderId="120" xfId="3" applyFont="1" applyFill="1" applyBorder="1" applyAlignment="1" applyProtection="1">
      <alignment vertical="center" shrinkToFit="1"/>
      <protection locked="0"/>
    </xf>
    <xf numFmtId="38" fontId="4" fillId="0" borderId="62" xfId="3" applyFont="1" applyFill="1" applyBorder="1" applyAlignment="1" applyProtection="1">
      <alignment vertical="center" shrinkToFit="1"/>
      <protection locked="0"/>
    </xf>
    <xf numFmtId="38" fontId="4" fillId="0" borderId="156" xfId="3" applyFont="1" applyFill="1" applyBorder="1" applyAlignment="1" applyProtection="1">
      <alignment vertical="center" shrinkToFit="1"/>
      <protection locked="0"/>
    </xf>
    <xf numFmtId="38" fontId="4" fillId="0" borderId="87" xfId="3" applyFont="1" applyFill="1" applyBorder="1" applyAlignment="1" applyProtection="1">
      <alignment vertical="center" shrinkToFit="1"/>
      <protection locked="0"/>
    </xf>
    <xf numFmtId="38" fontId="4" fillId="0" borderId="3" xfId="3" applyFont="1" applyFill="1" applyBorder="1" applyAlignment="1" applyProtection="1">
      <alignment vertical="center" shrinkToFit="1"/>
      <protection locked="0"/>
    </xf>
    <xf numFmtId="38" fontId="4" fillId="0" borderId="38" xfId="3" applyFont="1" applyFill="1" applyBorder="1" applyAlignment="1" applyProtection="1">
      <alignment vertical="center" shrinkToFit="1"/>
      <protection locked="0"/>
    </xf>
    <xf numFmtId="38" fontId="4" fillId="0" borderId="23" xfId="3" applyFont="1" applyFill="1" applyBorder="1" applyAlignment="1" applyProtection="1">
      <alignment vertical="center" shrinkToFit="1"/>
      <protection locked="0"/>
    </xf>
    <xf numFmtId="38" fontId="4" fillId="0" borderId="36" xfId="3" applyFont="1" applyFill="1" applyBorder="1" applyAlignment="1" applyProtection="1">
      <alignment vertical="center" shrinkToFit="1"/>
      <protection locked="0"/>
    </xf>
    <xf numFmtId="38" fontId="4" fillId="0" borderId="160" xfId="3" applyFont="1" applyFill="1" applyBorder="1" applyAlignment="1" applyProtection="1">
      <alignment vertical="center" shrinkToFit="1"/>
      <protection locked="0"/>
    </xf>
    <xf numFmtId="181" fontId="6" fillId="0" borderId="2" xfId="0" applyNumberFormat="1" applyFont="1" applyBorder="1" applyAlignment="1">
      <alignment horizontal="right" vertical="center" shrinkToFit="1"/>
    </xf>
    <xf numFmtId="181" fontId="6" fillId="0" borderId="0" xfId="0" applyNumberFormat="1" applyFont="1" applyAlignment="1">
      <alignment horizontal="right" vertical="center" shrinkToFit="1"/>
    </xf>
    <xf numFmtId="181" fontId="6" fillId="0" borderId="23" xfId="0" applyNumberFormat="1" applyFont="1" applyBorder="1" applyAlignment="1">
      <alignment horizontal="right" vertical="center" shrinkToFit="1"/>
    </xf>
    <xf numFmtId="181" fontId="6" fillId="0" borderId="23" xfId="0" applyNumberFormat="1" applyFont="1" applyBorder="1" applyAlignment="1">
      <alignment vertical="center" shrinkToFit="1"/>
    </xf>
    <xf numFmtId="181" fontId="6" fillId="0" borderId="0" xfId="0" applyNumberFormat="1" applyFont="1" applyAlignment="1">
      <alignment vertical="center" shrinkToFit="1"/>
    </xf>
    <xf numFmtId="181" fontId="6" fillId="2" borderId="24" xfId="0" applyNumberFormat="1" applyFont="1" applyFill="1" applyBorder="1" applyAlignment="1">
      <alignment vertical="center" shrinkToFit="1"/>
    </xf>
    <xf numFmtId="181" fontId="6" fillId="2" borderId="154" xfId="0" applyNumberFormat="1" applyFont="1" applyFill="1" applyBorder="1" applyAlignment="1">
      <alignment vertical="center" shrinkToFit="1"/>
    </xf>
    <xf numFmtId="181" fontId="6" fillId="2" borderId="20" xfId="0" applyNumberFormat="1" applyFont="1" applyFill="1" applyBorder="1" applyAlignment="1">
      <alignment vertical="center" shrinkToFit="1"/>
    </xf>
    <xf numFmtId="181" fontId="6" fillId="2" borderId="25" xfId="0" applyNumberFormat="1" applyFont="1" applyFill="1" applyBorder="1" applyAlignment="1">
      <alignment vertical="center" shrinkToFit="1"/>
    </xf>
    <xf numFmtId="181" fontId="6" fillId="2" borderId="15" xfId="0" applyNumberFormat="1" applyFont="1" applyFill="1" applyBorder="1" applyAlignment="1">
      <alignment vertical="center" shrinkToFit="1"/>
    </xf>
    <xf numFmtId="181" fontId="6" fillId="2" borderId="46" xfId="0" applyNumberFormat="1" applyFont="1" applyFill="1" applyBorder="1" applyAlignment="1" applyProtection="1">
      <alignment vertical="center" shrinkToFit="1"/>
      <protection locked="0"/>
    </xf>
    <xf numFmtId="181" fontId="6" fillId="2" borderId="45" xfId="0" applyNumberFormat="1" applyFont="1" applyFill="1" applyBorder="1" applyAlignment="1" applyProtection="1">
      <alignment vertical="center" shrinkToFit="1"/>
      <protection locked="0"/>
    </xf>
    <xf numFmtId="181" fontId="6" fillId="2" borderId="158" xfId="0" applyNumberFormat="1" applyFont="1" applyFill="1" applyBorder="1" applyAlignment="1" applyProtection="1">
      <alignment vertical="center" shrinkToFit="1"/>
      <protection locked="0"/>
    </xf>
    <xf numFmtId="181" fontId="6" fillId="2" borderId="71" xfId="0" applyNumberFormat="1" applyFont="1" applyFill="1" applyBorder="1" applyAlignment="1" applyProtection="1">
      <alignment vertical="center" shrinkToFit="1"/>
      <protection locked="0"/>
    </xf>
    <xf numFmtId="181" fontId="6" fillId="2" borderId="100" xfId="0" applyNumberFormat="1" applyFont="1" applyFill="1" applyBorder="1" applyAlignment="1" applyProtection="1">
      <alignment vertical="center" shrinkToFit="1"/>
      <protection locked="0"/>
    </xf>
    <xf numFmtId="181" fontId="6" fillId="2" borderId="59" xfId="0" applyNumberFormat="1" applyFont="1" applyFill="1" applyBorder="1" applyAlignment="1" applyProtection="1">
      <alignment vertical="center" shrinkToFit="1"/>
      <protection locked="0"/>
    </xf>
    <xf numFmtId="181" fontId="6" fillId="2" borderId="159" xfId="0" applyNumberFormat="1" applyFont="1" applyFill="1" applyBorder="1" applyAlignment="1" applyProtection="1">
      <alignment vertical="center" shrinkToFit="1"/>
      <protection locked="0"/>
    </xf>
    <xf numFmtId="181" fontId="6" fillId="2" borderId="75" xfId="0" applyNumberFormat="1" applyFont="1" applyFill="1" applyBorder="1" applyAlignment="1" applyProtection="1">
      <alignment vertical="center" shrinkToFit="1"/>
      <protection locked="0"/>
    </xf>
    <xf numFmtId="38" fontId="0" fillId="4" borderId="21" xfId="4" applyFont="1" applyFill="1" applyBorder="1" applyAlignment="1">
      <alignment horizontal="center" vertical="center" shrinkToFit="1"/>
    </xf>
    <xf numFmtId="38" fontId="0" fillId="4" borderId="45" xfId="4" applyFont="1" applyFill="1" applyBorder="1" applyAlignment="1">
      <alignment horizontal="center" vertical="center" shrinkToFit="1"/>
    </xf>
    <xf numFmtId="180" fontId="8" fillId="4" borderId="71" xfId="4" applyNumberFormat="1" applyFont="1" applyFill="1" applyBorder="1" applyAlignment="1">
      <alignment horizontal="center" vertical="center" shrinkToFit="1"/>
    </xf>
    <xf numFmtId="0" fontId="15" fillId="4" borderId="15" xfId="0" applyFont="1" applyFill="1" applyBorder="1" applyAlignment="1">
      <alignment horizontal="center" vertical="center" wrapText="1"/>
    </xf>
    <xf numFmtId="181" fontId="15" fillId="4" borderId="15" xfId="4" applyNumberFormat="1" applyFont="1" applyFill="1" applyBorder="1" applyAlignment="1">
      <alignment horizontal="center" vertical="center" wrapText="1" shrinkToFit="1"/>
    </xf>
    <xf numFmtId="0" fontId="7" fillId="2" borderId="3" xfId="0" applyFont="1" applyFill="1" applyBorder="1" applyAlignment="1">
      <alignment vertical="center"/>
    </xf>
    <xf numFmtId="0" fontId="7" fillId="2" borderId="4" xfId="0" applyFont="1" applyFill="1" applyBorder="1" applyAlignment="1">
      <alignment vertical="center"/>
    </xf>
    <xf numFmtId="0" fontId="7" fillId="2" borderId="108" xfId="0" applyFont="1" applyFill="1" applyBorder="1" applyAlignment="1">
      <alignment vertical="center"/>
    </xf>
    <xf numFmtId="0" fontId="7" fillId="2" borderId="109" xfId="0" applyFont="1" applyFill="1" applyBorder="1" applyAlignment="1">
      <alignment vertical="center"/>
    </xf>
    <xf numFmtId="0" fontId="7" fillId="2" borderId="24" xfId="0" applyFont="1" applyFill="1" applyBorder="1" applyAlignment="1">
      <alignment vertical="center"/>
    </xf>
    <xf numFmtId="0" fontId="7" fillId="2" borderId="63" xfId="0" applyFont="1" applyFill="1" applyBorder="1" applyAlignment="1">
      <alignment vertical="center"/>
    </xf>
    <xf numFmtId="0" fontId="3" fillId="2" borderId="23"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4" fillId="0" borderId="25" xfId="0" applyFont="1" applyBorder="1" applyAlignment="1" applyProtection="1">
      <alignment horizontal="distributed" vertical="center" shrinkToFit="1"/>
      <protection locked="0"/>
    </xf>
    <xf numFmtId="0" fontId="4" fillId="0" borderId="15" xfId="0" applyFont="1" applyBorder="1" applyAlignment="1" applyProtection="1">
      <alignment horizontal="center" vertical="center" shrinkToFit="1"/>
      <protection locked="0"/>
    </xf>
    <xf numFmtId="0" fontId="4" fillId="0" borderId="22" xfId="0" applyFont="1" applyBorder="1" applyAlignment="1" applyProtection="1">
      <alignment horizontal="distributed" vertical="center" shrinkToFit="1"/>
      <protection locked="0"/>
    </xf>
    <xf numFmtId="0" fontId="4" fillId="0" borderId="10" xfId="0" applyFont="1" applyBorder="1" applyAlignment="1" applyProtection="1">
      <alignment horizontal="center" vertical="center" shrinkToFit="1"/>
      <protection locked="0"/>
    </xf>
    <xf numFmtId="0" fontId="23" fillId="0" borderId="10" xfId="0" applyFont="1" applyBorder="1" applyAlignment="1">
      <alignment horizontal="center" vertical="center" wrapText="1"/>
    </xf>
    <xf numFmtId="0" fontId="4" fillId="0" borderId="27" xfId="0" applyFont="1" applyBorder="1" applyAlignment="1" applyProtection="1">
      <alignment horizontal="distributed" vertical="center" shrinkToFit="1"/>
      <protection locked="0"/>
    </xf>
    <xf numFmtId="0" fontId="4" fillId="0" borderId="5" xfId="0" applyFont="1" applyBorder="1" applyAlignment="1" applyProtection="1">
      <alignment horizontal="center" vertical="center" shrinkToFit="1"/>
      <protection locked="0"/>
    </xf>
    <xf numFmtId="0" fontId="5" fillId="0" borderId="10" xfId="0" applyFont="1" applyBorder="1" applyAlignment="1">
      <alignment horizontal="center" vertical="center" shrinkToFit="1"/>
    </xf>
    <xf numFmtId="0" fontId="5" fillId="0" borderId="10" xfId="0" applyFont="1" applyBorder="1" applyAlignment="1">
      <alignment horizontal="left" vertical="center" shrinkToFit="1"/>
    </xf>
    <xf numFmtId="38" fontId="5" fillId="0" borderId="10" xfId="3" applyFont="1" applyFill="1" applyBorder="1" applyAlignment="1">
      <alignment horizontal="right" vertical="center" shrinkToFit="1"/>
    </xf>
    <xf numFmtId="0" fontId="5" fillId="0" borderId="12" xfId="0" applyFont="1" applyBorder="1" applyAlignment="1">
      <alignment horizontal="left" vertical="center" shrinkToFit="1"/>
    </xf>
    <xf numFmtId="0" fontId="5" fillId="0" borderId="4" xfId="0" applyFont="1" applyBorder="1" applyAlignment="1">
      <alignment horizontal="center" vertical="center" shrinkToFit="1"/>
    </xf>
    <xf numFmtId="38" fontId="5" fillId="0" borderId="4" xfId="3" applyFont="1" applyBorder="1" applyAlignment="1">
      <alignment horizontal="right" vertical="center" shrinkToFit="1"/>
    </xf>
    <xf numFmtId="38" fontId="5" fillId="0" borderId="108" xfId="3" applyFont="1" applyBorder="1" applyAlignment="1">
      <alignment horizontal="right" vertical="center" shrinkToFi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38" fontId="5" fillId="0" borderId="10" xfId="3" applyFont="1" applyFill="1" applyBorder="1" applyAlignment="1">
      <alignment horizontal="right" vertical="center" wrapText="1"/>
    </xf>
    <xf numFmtId="0" fontId="5" fillId="0" borderId="10" xfId="0" applyFont="1" applyBorder="1" applyAlignment="1">
      <alignment horizontal="left" vertical="center"/>
    </xf>
    <xf numFmtId="0" fontId="5" fillId="0" borderId="10" xfId="0" applyFont="1" applyBorder="1" applyAlignment="1">
      <alignment horizontal="right" vertical="center" wrapText="1"/>
    </xf>
    <xf numFmtId="3" fontId="5" fillId="0" borderId="10" xfId="0" applyNumberFormat="1" applyFont="1" applyBorder="1" applyAlignment="1">
      <alignment horizontal="right" vertical="center" wrapText="1"/>
    </xf>
    <xf numFmtId="0" fontId="15" fillId="0" borderId="10" xfId="0" applyFont="1" applyBorder="1" applyAlignment="1">
      <alignment horizontal="left" vertical="center"/>
    </xf>
    <xf numFmtId="176" fontId="15" fillId="0" borderId="36" xfId="0" applyNumberFormat="1" applyFont="1" applyBorder="1" applyAlignment="1" applyProtection="1">
      <alignment vertical="center"/>
      <protection locked="0"/>
    </xf>
    <xf numFmtId="0" fontId="4" fillId="0" borderId="168" xfId="0" applyFont="1" applyBorder="1" applyAlignment="1" applyProtection="1">
      <alignment horizontal="center" vertical="center"/>
      <protection locked="0"/>
    </xf>
    <xf numFmtId="0" fontId="4" fillId="0" borderId="132" xfId="0" applyFont="1" applyBorder="1" applyAlignment="1" applyProtection="1">
      <alignment horizontal="center" vertical="center"/>
      <protection locked="0"/>
    </xf>
    <xf numFmtId="0" fontId="4" fillId="0" borderId="170" xfId="0" applyFont="1" applyBorder="1" applyAlignment="1" applyProtection="1">
      <alignment horizontal="left" vertical="center"/>
      <protection locked="0"/>
    </xf>
    <xf numFmtId="0" fontId="4" fillId="0" borderId="171" xfId="0" applyFont="1" applyBorder="1" applyAlignment="1" applyProtection="1">
      <alignment horizontal="left" vertical="center"/>
      <protection locked="0"/>
    </xf>
    <xf numFmtId="0" fontId="4" fillId="0" borderId="172" xfId="0" applyFont="1" applyBorder="1" applyAlignment="1" applyProtection="1">
      <alignment horizontal="left" vertical="center"/>
      <protection locked="0"/>
    </xf>
    <xf numFmtId="0" fontId="4" fillId="0" borderId="17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41" xfId="0" applyFont="1" applyBorder="1" applyAlignment="1" applyProtection="1">
      <alignment horizontal="left" vertical="center"/>
      <protection locked="0"/>
    </xf>
    <xf numFmtId="0" fontId="26" fillId="0" borderId="62" xfId="0" applyFont="1" applyBorder="1" applyAlignment="1">
      <alignment horizontal="center" vertical="center"/>
    </xf>
    <xf numFmtId="180" fontId="26" fillId="0" borderId="48" xfId="0" applyNumberFormat="1" applyFont="1" applyBorder="1" applyAlignment="1">
      <alignment vertical="center"/>
    </xf>
    <xf numFmtId="0" fontId="26" fillId="0" borderId="48" xfId="0" applyFont="1" applyBorder="1" applyAlignment="1">
      <alignment vertical="center"/>
    </xf>
    <xf numFmtId="0" fontId="26" fillId="0" borderId="36" xfId="0" applyFont="1" applyBorder="1" applyAlignment="1">
      <alignment horizontal="center" vertical="center"/>
    </xf>
    <xf numFmtId="180" fontId="26" fillId="0" borderId="0" xfId="0" applyNumberFormat="1" applyFont="1" applyAlignment="1">
      <alignment horizontal="left" vertical="center"/>
    </xf>
    <xf numFmtId="180" fontId="26" fillId="0" borderId="0" xfId="0" applyNumberFormat="1" applyFont="1" applyAlignment="1">
      <alignment vertical="center"/>
    </xf>
    <xf numFmtId="0" fontId="26" fillId="0" borderId="0" xfId="0" applyFont="1" applyAlignment="1">
      <alignment vertical="center"/>
    </xf>
    <xf numFmtId="0" fontId="26" fillId="0" borderId="0" xfId="0" applyFont="1"/>
    <xf numFmtId="180" fontId="26" fillId="0" borderId="0" xfId="12" applyNumberFormat="1" applyFont="1" applyFill="1" applyBorder="1" applyAlignment="1">
      <alignment horizontal="left" vertical="center"/>
    </xf>
    <xf numFmtId="0" fontId="27" fillId="0" borderId="0" xfId="0" applyFont="1" applyAlignment="1">
      <alignment vertical="center"/>
    </xf>
    <xf numFmtId="0" fontId="28" fillId="0" borderId="36" xfId="0" applyFont="1" applyBorder="1" applyAlignment="1">
      <alignment horizontal="center" vertical="center"/>
    </xf>
    <xf numFmtId="180" fontId="26" fillId="0" borderId="0" xfId="12" applyNumberFormat="1" applyFont="1" applyFill="1" applyBorder="1" applyAlignment="1">
      <alignment vertical="center"/>
    </xf>
    <xf numFmtId="38" fontId="5" fillId="0" borderId="0" xfId="12" applyFont="1"/>
    <xf numFmtId="38" fontId="5" fillId="0" borderId="0" xfId="12" applyFont="1" applyAlignment="1">
      <alignment horizontal="right" vertical="center"/>
    </xf>
    <xf numFmtId="38" fontId="4" fillId="0" borderId="0" xfId="12" applyFont="1" applyAlignment="1">
      <alignment horizontal="right" vertical="center"/>
    </xf>
    <xf numFmtId="181" fontId="26" fillId="0" borderId="48" xfId="12" applyNumberFormat="1" applyFont="1" applyBorder="1" applyAlignment="1"/>
    <xf numFmtId="0" fontId="26" fillId="0" borderId="48" xfId="0" applyFont="1" applyBorder="1"/>
    <xf numFmtId="181" fontId="26" fillId="0" borderId="48" xfId="12" applyNumberFormat="1" applyFont="1" applyBorder="1" applyAlignment="1">
      <alignment vertical="center"/>
    </xf>
    <xf numFmtId="181" fontId="26" fillId="0" borderId="0" xfId="12" applyNumberFormat="1" applyFont="1" applyFill="1" applyBorder="1" applyAlignment="1"/>
    <xf numFmtId="181" fontId="26" fillId="0" borderId="0" xfId="12" applyNumberFormat="1" applyFont="1" applyFill="1" applyBorder="1" applyAlignment="1">
      <alignment vertical="center"/>
    </xf>
    <xf numFmtId="181" fontId="26" fillId="0" borderId="0" xfId="12" applyNumberFormat="1" applyFont="1" applyBorder="1" applyAlignment="1"/>
    <xf numFmtId="181" fontId="26" fillId="0" borderId="0" xfId="12" applyNumberFormat="1" applyFont="1" applyBorder="1" applyAlignment="1">
      <alignment vertical="center"/>
    </xf>
    <xf numFmtId="181" fontId="26" fillId="0" borderId="58" xfId="12" applyNumberFormat="1" applyFont="1" applyBorder="1" applyAlignment="1">
      <alignment vertical="center"/>
    </xf>
    <xf numFmtId="0" fontId="27" fillId="0" borderId="0" xfId="0" applyFont="1"/>
    <xf numFmtId="181" fontId="27" fillId="0" borderId="0" xfId="12" applyNumberFormat="1" applyFont="1" applyBorder="1" applyAlignment="1">
      <alignment vertical="center"/>
    </xf>
    <xf numFmtId="181" fontId="26" fillId="0" borderId="58" xfId="12" applyNumberFormat="1" applyFont="1" applyFill="1" applyBorder="1" applyAlignment="1">
      <alignment vertical="center"/>
    </xf>
    <xf numFmtId="0" fontId="26" fillId="0" borderId="59" xfId="0" applyFont="1" applyBorder="1" applyAlignment="1">
      <alignment horizontal="center" vertical="center"/>
    </xf>
    <xf numFmtId="180" fontId="26" fillId="0" borderId="58" xfId="0" applyNumberFormat="1" applyFont="1" applyBorder="1" applyAlignment="1">
      <alignment vertical="center"/>
    </xf>
    <xf numFmtId="0" fontId="26" fillId="0" borderId="58" xfId="0" applyFont="1" applyBorder="1" applyAlignment="1">
      <alignment vertical="center"/>
    </xf>
    <xf numFmtId="181" fontId="26" fillId="0" borderId="58" xfId="12" applyNumberFormat="1" applyFont="1" applyBorder="1" applyAlignment="1"/>
    <xf numFmtId="0" fontId="26" fillId="0" borderId="58" xfId="0" applyFont="1" applyBorder="1"/>
    <xf numFmtId="0" fontId="15" fillId="0" borderId="0" xfId="0" applyFont="1" applyAlignment="1">
      <alignment vertical="center"/>
    </xf>
    <xf numFmtId="0" fontId="26" fillId="0" borderId="0" xfId="0" applyFont="1" applyAlignment="1">
      <alignment horizontal="center" vertical="center"/>
    </xf>
    <xf numFmtId="0" fontId="30" fillId="0" borderId="0" xfId="0" applyFont="1" applyAlignment="1">
      <alignment horizontal="right" vertical="center"/>
    </xf>
    <xf numFmtId="0" fontId="30" fillId="0" borderId="0" xfId="0" applyFont="1" applyAlignment="1">
      <alignment vertical="center"/>
    </xf>
    <xf numFmtId="181" fontId="30" fillId="0" borderId="0" xfId="12" applyNumberFormat="1" applyFont="1" applyAlignment="1">
      <alignment vertical="center"/>
    </xf>
    <xf numFmtId="181" fontId="30" fillId="0" borderId="0" xfId="12" applyNumberFormat="1" applyFont="1" applyAlignment="1">
      <alignment horizontal="right" vertical="center"/>
    </xf>
    <xf numFmtId="182" fontId="30" fillId="0" borderId="0" xfId="0" applyNumberFormat="1" applyFont="1" applyAlignment="1">
      <alignment vertical="center"/>
    </xf>
    <xf numFmtId="0" fontId="30" fillId="0" borderId="0" xfId="0" applyFont="1" applyAlignment="1">
      <alignment horizontal="left" vertical="center"/>
    </xf>
    <xf numFmtId="181" fontId="30" fillId="0" borderId="0" xfId="12" applyNumberFormat="1" applyFont="1" applyFill="1" applyBorder="1" applyAlignment="1">
      <alignment vertical="center"/>
    </xf>
    <xf numFmtId="181" fontId="30" fillId="0" borderId="58" xfId="12" applyNumberFormat="1" applyFont="1" applyFill="1" applyBorder="1" applyAlignment="1">
      <alignment vertical="center"/>
    </xf>
    <xf numFmtId="0" fontId="4" fillId="0" borderId="0" xfId="0" applyFont="1" applyAlignment="1">
      <alignment vertical="center"/>
    </xf>
    <xf numFmtId="0" fontId="25" fillId="0" borderId="0" xfId="0" applyFont="1" applyAlignment="1">
      <alignment vertical="center"/>
    </xf>
    <xf numFmtId="181" fontId="30" fillId="0" borderId="0" xfId="12" applyNumberFormat="1" applyFont="1" applyFill="1" applyAlignment="1">
      <alignment vertical="center"/>
    </xf>
    <xf numFmtId="181" fontId="30" fillId="0" borderId="0" xfId="0" applyNumberFormat="1" applyFont="1" applyAlignment="1">
      <alignment vertical="center"/>
    </xf>
    <xf numFmtId="180" fontId="30" fillId="0" borderId="0" xfId="12" applyNumberFormat="1" applyFont="1" applyFill="1" applyBorder="1" applyAlignment="1">
      <alignment vertical="center"/>
    </xf>
    <xf numFmtId="181" fontId="5" fillId="0" borderId="0" xfId="12" applyNumberFormat="1" applyFont="1" applyAlignment="1"/>
    <xf numFmtId="181" fontId="5" fillId="0" borderId="0" xfId="12" applyNumberFormat="1" applyFont="1" applyFill="1" applyAlignment="1">
      <alignment vertical="center"/>
    </xf>
    <xf numFmtId="181" fontId="27" fillId="0" borderId="0" xfId="12" applyNumberFormat="1" applyFont="1" applyAlignment="1"/>
    <xf numFmtId="181" fontId="27" fillId="0" borderId="0" xfId="12" applyNumberFormat="1" applyFont="1" applyAlignment="1">
      <alignment vertical="center"/>
    </xf>
    <xf numFmtId="181" fontId="27" fillId="0" borderId="0" xfId="12" applyNumberFormat="1" applyFont="1" applyAlignment="1">
      <alignment horizontal="right" vertical="center"/>
    </xf>
    <xf numFmtId="181" fontId="27" fillId="0" borderId="0" xfId="0" applyNumberFormat="1" applyFont="1" applyAlignment="1">
      <alignment vertical="center"/>
    </xf>
    <xf numFmtId="0" fontId="20" fillId="0" borderId="54" xfId="11" applyFont="1" applyBorder="1" applyAlignment="1">
      <alignment horizontal="center" vertical="center"/>
    </xf>
    <xf numFmtId="0" fontId="20" fillId="0" borderId="11" xfId="11" applyFont="1" applyBorder="1" applyAlignment="1">
      <alignment vertical="center" wrapText="1"/>
    </xf>
    <xf numFmtId="0" fontId="20" fillId="0" borderId="10" xfId="11" applyFont="1" applyBorder="1" applyAlignment="1">
      <alignment horizontal="left" vertical="center"/>
    </xf>
    <xf numFmtId="181" fontId="20" fillId="0" borderId="10" xfId="11" applyNumberFormat="1" applyFont="1" applyBorder="1" applyAlignment="1">
      <alignment horizontal="right" vertical="center"/>
    </xf>
    <xf numFmtId="0" fontId="20" fillId="0" borderId="147" xfId="11" applyFont="1" applyBorder="1" applyAlignment="1">
      <alignment vertical="center"/>
    </xf>
    <xf numFmtId="181" fontId="20" fillId="0" borderId="134" xfId="11" applyNumberFormat="1" applyFont="1" applyBorder="1" applyAlignment="1">
      <alignment horizontal="right" vertical="center"/>
    </xf>
    <xf numFmtId="181" fontId="20" fillId="0" borderId="135" xfId="11" applyNumberFormat="1" applyFont="1" applyBorder="1" applyAlignment="1">
      <alignment horizontal="right" vertical="center"/>
    </xf>
    <xf numFmtId="181" fontId="20" fillId="0" borderId="136" xfId="11" applyNumberFormat="1" applyFont="1" applyBorder="1" applyAlignment="1">
      <alignment horizontal="right" vertical="center"/>
    </xf>
    <xf numFmtId="0" fontId="20" fillId="0" borderId="137" xfId="11" applyFont="1" applyBorder="1" applyAlignment="1">
      <alignment horizontal="left" vertical="center"/>
    </xf>
    <xf numFmtId="181" fontId="20" fillId="0" borderId="138" xfId="11" applyNumberFormat="1" applyFont="1" applyBorder="1" applyAlignment="1">
      <alignment horizontal="right" vertical="center"/>
    </xf>
    <xf numFmtId="181" fontId="20" fillId="0" borderId="139" xfId="11" applyNumberFormat="1" applyFont="1" applyBorder="1" applyAlignment="1">
      <alignment horizontal="right" vertical="center"/>
    </xf>
    <xf numFmtId="181" fontId="20" fillId="0" borderId="140" xfId="11" applyNumberFormat="1" applyFont="1" applyBorder="1" applyAlignment="1">
      <alignment horizontal="right" vertical="center"/>
    </xf>
    <xf numFmtId="0" fontId="20" fillId="0" borderId="141" xfId="11" applyFont="1" applyBorder="1" applyAlignment="1">
      <alignment horizontal="left" vertical="center"/>
    </xf>
    <xf numFmtId="181" fontId="20" fillId="0" borderId="142" xfId="11" applyNumberFormat="1" applyFont="1" applyBorder="1" applyAlignment="1">
      <alignment horizontal="right" vertical="center"/>
    </xf>
    <xf numFmtId="181" fontId="20" fillId="0" borderId="143" xfId="11" applyNumberFormat="1" applyFont="1" applyBorder="1" applyAlignment="1">
      <alignment horizontal="right" vertical="center"/>
    </xf>
    <xf numFmtId="181" fontId="20" fillId="0" borderId="144" xfId="11" applyNumberFormat="1" applyFont="1" applyBorder="1" applyAlignment="1">
      <alignment horizontal="right" vertical="center"/>
    </xf>
    <xf numFmtId="0" fontId="20" fillId="0" borderId="145" xfId="11" applyFont="1" applyBorder="1" applyAlignment="1">
      <alignment horizontal="left" vertical="center"/>
    </xf>
    <xf numFmtId="181" fontId="20" fillId="0" borderId="146" xfId="11" applyNumberFormat="1" applyFont="1" applyBorder="1" applyAlignment="1">
      <alignment horizontal="right" vertical="center"/>
    </xf>
    <xf numFmtId="0" fontId="20" fillId="0" borderId="54" xfId="11" applyFont="1" applyBorder="1" applyAlignment="1">
      <alignment horizontal="left" vertical="center"/>
    </xf>
    <xf numFmtId="181" fontId="20" fillId="0" borderId="54" xfId="11" applyNumberFormat="1" applyFont="1" applyBorder="1" applyAlignment="1">
      <alignment horizontal="right" vertical="center"/>
    </xf>
    <xf numFmtId="181" fontId="20" fillId="0" borderId="9" xfId="11" applyNumberFormat="1" applyFont="1" applyBorder="1" applyAlignment="1">
      <alignment horizontal="right" vertical="center"/>
    </xf>
    <xf numFmtId="181" fontId="20" fillId="0" borderId="0" xfId="11" applyNumberFormat="1" applyFont="1" applyAlignment="1">
      <alignment horizontal="right" vertical="center"/>
    </xf>
    <xf numFmtId="38" fontId="4" fillId="0" borderId="78" xfId="3" applyFont="1" applyFill="1" applyBorder="1" applyAlignment="1" applyProtection="1">
      <alignment horizontal="center" vertical="center" shrinkToFit="1"/>
      <protection locked="0"/>
    </xf>
    <xf numFmtId="38" fontId="1" fillId="4" borderId="21" xfId="4" applyFont="1" applyFill="1" applyBorder="1" applyAlignment="1">
      <alignment horizontal="center" vertical="center" shrinkToFit="1"/>
    </xf>
    <xf numFmtId="38" fontId="1" fillId="4" borderId="45" xfId="4" applyFont="1" applyFill="1" applyBorder="1" applyAlignment="1">
      <alignment horizontal="center" vertical="center" shrinkToFit="1"/>
    </xf>
    <xf numFmtId="181" fontId="0" fillId="3" borderId="90" xfId="4" applyNumberFormat="1" applyFont="1" applyFill="1" applyBorder="1" applyAlignment="1" applyProtection="1">
      <alignment vertical="center" shrinkToFit="1"/>
    </xf>
    <xf numFmtId="181" fontId="27" fillId="0" borderId="0" xfId="12" applyNumberFormat="1" applyFont="1" applyFill="1" applyBorder="1" applyAlignment="1">
      <alignment vertical="center"/>
    </xf>
    <xf numFmtId="181" fontId="26" fillId="0" borderId="48" xfId="12" applyNumberFormat="1" applyFont="1" applyFill="1" applyBorder="1" applyAlignment="1">
      <alignment vertical="center"/>
    </xf>
    <xf numFmtId="181" fontId="4" fillId="0" borderId="0" xfId="12" applyNumberFormat="1" applyFont="1" applyBorder="1" applyAlignment="1">
      <alignment vertical="center"/>
    </xf>
    <xf numFmtId="181" fontId="30" fillId="0" borderId="0" xfId="12" applyNumberFormat="1" applyFont="1" applyBorder="1" applyAlignment="1">
      <alignment vertical="center"/>
    </xf>
    <xf numFmtId="181" fontId="4" fillId="0" borderId="73" xfId="12" applyNumberFormat="1" applyFont="1" applyFill="1" applyBorder="1" applyAlignment="1">
      <alignment vertical="center"/>
    </xf>
    <xf numFmtId="0" fontId="25" fillId="0" borderId="58" xfId="0" applyFont="1" applyBorder="1" applyAlignment="1">
      <alignment vertical="center"/>
    </xf>
    <xf numFmtId="181" fontId="25" fillId="0" borderId="58" xfId="12" applyNumberFormat="1" applyFont="1" applyBorder="1" applyAlignment="1">
      <alignment vertical="center"/>
    </xf>
    <xf numFmtId="3" fontId="4" fillId="0" borderId="0" xfId="0" applyNumberFormat="1" applyFont="1"/>
    <xf numFmtId="181" fontId="4" fillId="0" borderId="0" xfId="12" applyNumberFormat="1" applyFont="1" applyAlignment="1">
      <alignment horizontal="right" vertical="center"/>
    </xf>
    <xf numFmtId="181" fontId="5" fillId="0" borderId="0" xfId="12" applyNumberFormat="1" applyFont="1" applyFill="1" applyAlignment="1"/>
    <xf numFmtId="180" fontId="32" fillId="0" borderId="0" xfId="0" applyNumberFormat="1" applyFont="1" applyAlignment="1">
      <alignment vertical="center"/>
    </xf>
    <xf numFmtId="181" fontId="27" fillId="0" borderId="0" xfId="12" applyNumberFormat="1" applyFont="1" applyFill="1" applyBorder="1" applyAlignment="1"/>
    <xf numFmtId="180" fontId="27" fillId="0" borderId="0" xfId="0" applyNumberFormat="1" applyFont="1" applyAlignment="1">
      <alignment vertical="center"/>
    </xf>
    <xf numFmtId="180" fontId="33" fillId="0" borderId="0" xfId="0" applyNumberFormat="1" applyFont="1" applyAlignment="1">
      <alignment vertical="center"/>
    </xf>
    <xf numFmtId="0" fontId="29" fillId="0" borderId="0" xfId="0" applyFont="1" applyAlignment="1">
      <alignment vertical="center"/>
    </xf>
    <xf numFmtId="181" fontId="29" fillId="0" borderId="0" xfId="12" applyNumberFormat="1" applyFont="1" applyFill="1" applyBorder="1" applyAlignment="1"/>
    <xf numFmtId="0" fontId="29" fillId="0" borderId="0" xfId="0" applyFont="1"/>
    <xf numFmtId="181" fontId="27" fillId="0" borderId="58" xfId="12" applyNumberFormat="1" applyFont="1" applyFill="1" applyBorder="1" applyAlignment="1">
      <alignment vertical="center"/>
    </xf>
    <xf numFmtId="38" fontId="27" fillId="0" borderId="0" xfId="12" applyFont="1" applyFill="1" applyAlignment="1">
      <alignment vertical="center"/>
    </xf>
    <xf numFmtId="181" fontId="27" fillId="0" borderId="0" xfId="12" applyNumberFormat="1" applyFont="1" applyFill="1" applyAlignment="1"/>
    <xf numFmtId="38" fontId="4" fillId="0" borderId="128" xfId="3" applyFont="1" applyFill="1" applyBorder="1" applyAlignment="1" applyProtection="1">
      <alignment vertical="center" shrinkToFit="1"/>
      <protection locked="0"/>
    </xf>
    <xf numFmtId="38" fontId="4" fillId="0" borderId="107" xfId="3" applyFont="1" applyFill="1" applyBorder="1" applyAlignment="1" applyProtection="1">
      <alignment vertical="center" shrinkToFit="1"/>
      <protection locked="0"/>
    </xf>
    <xf numFmtId="38" fontId="4" fillId="0" borderId="155" xfId="3" applyFont="1" applyFill="1" applyBorder="1" applyAlignment="1" applyProtection="1">
      <alignment vertical="center" shrinkToFit="1"/>
      <protection locked="0"/>
    </xf>
    <xf numFmtId="38" fontId="4" fillId="0" borderId="157" xfId="3" applyFont="1" applyFill="1" applyBorder="1" applyAlignment="1" applyProtection="1">
      <alignment vertical="center" shrinkToFit="1"/>
      <protection locked="0"/>
    </xf>
    <xf numFmtId="0" fontId="0" fillId="0" borderId="0" xfId="0" applyFont="1"/>
    <xf numFmtId="38" fontId="0" fillId="0" borderId="0" xfId="12" applyFont="1" applyFill="1"/>
    <xf numFmtId="38" fontId="0" fillId="0" borderId="0" xfId="4" applyFont="1" applyFill="1"/>
    <xf numFmtId="38" fontId="0" fillId="0" borderId="0" xfId="4" applyFont="1"/>
    <xf numFmtId="180" fontId="4" fillId="0" borderId="0" xfId="12" applyNumberFormat="1" applyFont="1" applyFill="1" applyBorder="1" applyAlignment="1">
      <alignment vertical="center"/>
    </xf>
    <xf numFmtId="180" fontId="27" fillId="0" borderId="0" xfId="0" applyNumberFormat="1" applyFont="1" applyAlignment="1">
      <alignment horizontal="left" vertical="center"/>
    </xf>
    <xf numFmtId="180" fontId="27" fillId="0" borderId="0" xfId="12" applyNumberFormat="1" applyFont="1" applyFill="1" applyBorder="1" applyAlignment="1">
      <alignment horizontal="left" vertical="center"/>
    </xf>
    <xf numFmtId="181" fontId="20" fillId="0" borderId="0" xfId="3" applyNumberFormat="1" applyFont="1" applyAlignment="1">
      <alignment horizontal="center" vertical="center"/>
    </xf>
    <xf numFmtId="181" fontId="20" fillId="0" borderId="10" xfId="3" applyNumberFormat="1" applyFont="1" applyBorder="1" applyAlignment="1">
      <alignment horizontal="right" vertical="center"/>
    </xf>
    <xf numFmtId="181" fontId="20" fillId="0" borderId="134" xfId="3" applyNumberFormat="1" applyFont="1" applyBorder="1" applyAlignment="1">
      <alignment horizontal="right" vertical="center"/>
    </xf>
    <xf numFmtId="181" fontId="20" fillId="0" borderId="138" xfId="3" applyNumberFormat="1" applyFont="1" applyBorder="1" applyAlignment="1">
      <alignment horizontal="right" vertical="center"/>
    </xf>
    <xf numFmtId="181" fontId="20" fillId="0" borderId="142" xfId="3" applyNumberFormat="1" applyFont="1" applyBorder="1" applyAlignment="1">
      <alignment horizontal="right" vertical="center"/>
    </xf>
    <xf numFmtId="181" fontId="20" fillId="0" borderId="0" xfId="11" applyNumberFormat="1" applyFont="1" applyAlignment="1">
      <alignment vertical="center"/>
    </xf>
    <xf numFmtId="181" fontId="0" fillId="2" borderId="25" xfId="4" applyNumberFormat="1" applyFont="1" applyFill="1" applyBorder="1" applyAlignment="1" applyProtection="1">
      <alignment vertical="center" shrinkToFit="1"/>
    </xf>
    <xf numFmtId="181" fontId="0" fillId="2" borderId="15" xfId="4" applyNumberFormat="1" applyFont="1" applyFill="1" applyBorder="1" applyAlignment="1" applyProtection="1">
      <alignment vertical="center" shrinkToFit="1"/>
    </xf>
    <xf numFmtId="181" fontId="0" fillId="2" borderId="26" xfId="4" applyNumberFormat="1" applyFont="1" applyFill="1" applyBorder="1" applyAlignment="1" applyProtection="1">
      <alignment vertical="center" shrinkToFit="1"/>
    </xf>
    <xf numFmtId="181" fontId="0" fillId="2" borderId="75" xfId="4" applyNumberFormat="1" applyFont="1" applyFill="1" applyBorder="1" applyAlignment="1" applyProtection="1"/>
    <xf numFmtId="0" fontId="0" fillId="2" borderId="56" xfId="0" applyFont="1" applyFill="1" applyBorder="1"/>
    <xf numFmtId="181" fontId="0" fillId="3" borderId="80" xfId="4" applyNumberFormat="1" applyFont="1" applyFill="1" applyBorder="1" applyAlignment="1" applyProtection="1">
      <alignment vertical="center"/>
    </xf>
    <xf numFmtId="181" fontId="0" fillId="3" borderId="81" xfId="4" applyNumberFormat="1" applyFont="1" applyFill="1" applyBorder="1" applyAlignment="1" applyProtection="1">
      <alignment vertical="center"/>
    </xf>
    <xf numFmtId="181" fontId="0" fillId="3" borderId="76" xfId="4" applyNumberFormat="1" applyFont="1" applyFill="1" applyBorder="1" applyAlignment="1" applyProtection="1">
      <alignment vertical="center"/>
    </xf>
    <xf numFmtId="181" fontId="0" fillId="3" borderId="83" xfId="4" applyNumberFormat="1" applyFont="1" applyFill="1" applyBorder="1" applyAlignment="1" applyProtection="1"/>
    <xf numFmtId="181" fontId="0" fillId="3" borderId="84" xfId="4" applyNumberFormat="1" applyFont="1" applyFill="1" applyBorder="1" applyAlignment="1" applyProtection="1">
      <alignment vertical="center"/>
    </xf>
    <xf numFmtId="181" fontId="0" fillId="3" borderId="85" xfId="4" applyNumberFormat="1" applyFont="1" applyFill="1" applyBorder="1" applyAlignment="1" applyProtection="1">
      <alignment vertical="center"/>
    </xf>
    <xf numFmtId="181" fontId="0" fillId="3" borderId="78" xfId="4" applyNumberFormat="1" applyFont="1" applyFill="1" applyBorder="1" applyAlignment="1" applyProtection="1">
      <alignment vertical="center"/>
    </xf>
    <xf numFmtId="181" fontId="0" fillId="3" borderId="87" xfId="4" applyNumberFormat="1" applyFont="1" applyFill="1" applyBorder="1" applyAlignment="1" applyProtection="1"/>
    <xf numFmtId="0" fontId="0" fillId="2" borderId="61" xfId="0" applyFont="1" applyFill="1" applyBorder="1"/>
    <xf numFmtId="181" fontId="0" fillId="3" borderId="88" xfId="4" applyNumberFormat="1" applyFont="1" applyFill="1" applyBorder="1" applyAlignment="1" applyProtection="1">
      <alignment vertical="center"/>
    </xf>
    <xf numFmtId="181" fontId="0" fillId="3" borderId="89" xfId="4" applyNumberFormat="1" applyFont="1" applyFill="1" applyBorder="1" applyAlignment="1" applyProtection="1">
      <alignment vertical="center"/>
    </xf>
    <xf numFmtId="181" fontId="0" fillId="3" borderId="95" xfId="4" applyNumberFormat="1" applyFont="1" applyFill="1" applyBorder="1" applyAlignment="1" applyProtection="1">
      <alignment vertical="center"/>
    </xf>
    <xf numFmtId="181" fontId="0" fillId="3" borderId="91" xfId="4" applyNumberFormat="1" applyFont="1" applyFill="1" applyBorder="1" applyAlignment="1" applyProtection="1"/>
    <xf numFmtId="181" fontId="0" fillId="2" borderId="61" xfId="4" applyNumberFormat="1" applyFont="1" applyFill="1" applyBorder="1" applyAlignment="1" applyProtection="1">
      <alignment vertical="center" shrinkToFit="1"/>
    </xf>
    <xf numFmtId="181" fontId="0" fillId="2" borderId="8" xfId="4" applyNumberFormat="1" applyFont="1" applyFill="1" applyBorder="1" applyAlignment="1" applyProtection="1">
      <alignment vertical="center"/>
    </xf>
    <xf numFmtId="181" fontId="0" fillId="2" borderId="59" xfId="4" applyNumberFormat="1" applyFont="1" applyFill="1" applyBorder="1" applyAlignment="1" applyProtection="1">
      <alignment vertical="center" shrinkToFit="1"/>
    </xf>
    <xf numFmtId="0" fontId="0" fillId="2" borderId="56" xfId="0" applyFont="1" applyFill="1" applyBorder="1" applyAlignment="1">
      <alignment vertical="center"/>
    </xf>
    <xf numFmtId="181" fontId="0" fillId="2" borderId="22" xfId="4" applyNumberFormat="1" applyFont="1" applyFill="1" applyBorder="1" applyAlignment="1" applyProtection="1">
      <alignment vertical="center" shrinkToFit="1"/>
    </xf>
    <xf numFmtId="181" fontId="0" fillId="2" borderId="10" xfId="4" applyNumberFormat="1" applyFont="1" applyFill="1" applyBorder="1" applyAlignment="1" applyProtection="1">
      <alignment vertical="center"/>
    </xf>
    <xf numFmtId="181" fontId="0" fillId="2" borderId="54" xfId="4" applyNumberFormat="1" applyFont="1" applyFill="1" applyBorder="1" applyAlignment="1" applyProtection="1">
      <alignment vertical="center" shrinkToFit="1"/>
    </xf>
    <xf numFmtId="181" fontId="0" fillId="2" borderId="70" xfId="4" applyNumberFormat="1" applyFont="1" applyFill="1" applyBorder="1" applyAlignment="1" applyProtection="1"/>
    <xf numFmtId="0" fontId="0" fillId="0" borderId="60" xfId="0" applyFont="1" applyBorder="1"/>
    <xf numFmtId="0" fontId="0" fillId="3" borderId="76" xfId="0" applyFont="1" applyFill="1" applyBorder="1" applyAlignment="1">
      <alignment vertical="center"/>
    </xf>
    <xf numFmtId="0" fontId="0" fillId="3" borderId="105" xfId="0" applyFont="1" applyFill="1" applyBorder="1" applyAlignment="1">
      <alignment vertical="center"/>
    </xf>
    <xf numFmtId="181" fontId="0" fillId="3" borderId="80" xfId="4" applyNumberFormat="1" applyFont="1" applyFill="1" applyBorder="1" applyAlignment="1" applyProtection="1">
      <alignment vertical="center" shrinkToFit="1"/>
    </xf>
    <xf numFmtId="181" fontId="0" fillId="3" borderId="76" xfId="4" applyNumberFormat="1" applyFont="1" applyFill="1" applyBorder="1" applyAlignment="1" applyProtection="1">
      <alignment vertical="center" shrinkToFit="1"/>
    </xf>
    <xf numFmtId="0" fontId="0" fillId="3" borderId="78" xfId="0" applyFont="1" applyFill="1" applyBorder="1" applyAlignment="1">
      <alignment vertical="center"/>
    </xf>
    <xf numFmtId="0" fontId="0" fillId="3" borderId="99" xfId="0" applyFont="1" applyFill="1" applyBorder="1" applyAlignment="1">
      <alignment vertical="center"/>
    </xf>
    <xf numFmtId="181" fontId="0" fillId="3" borderId="84" xfId="4" applyNumberFormat="1" applyFont="1" applyFill="1" applyBorder="1" applyAlignment="1" applyProtection="1">
      <alignment vertical="center" shrinkToFit="1"/>
    </xf>
    <xf numFmtId="181" fontId="0" fillId="3" borderId="78" xfId="4" applyNumberFormat="1" applyFont="1" applyFill="1" applyBorder="1" applyAlignment="1" applyProtection="1">
      <alignment vertical="center" shrinkToFit="1"/>
    </xf>
    <xf numFmtId="0" fontId="0" fillId="0" borderId="8" xfId="0" applyFont="1" applyBorder="1"/>
    <xf numFmtId="0" fontId="0" fillId="3" borderId="95" xfId="0" applyFont="1" applyFill="1" applyBorder="1" applyAlignment="1">
      <alignment vertical="center"/>
    </xf>
    <xf numFmtId="0" fontId="0" fillId="3" borderId="127" xfId="0" applyFont="1" applyFill="1" applyBorder="1" applyAlignment="1">
      <alignment vertical="center"/>
    </xf>
    <xf numFmtId="181" fontId="0" fillId="3" borderId="88" xfId="4" applyNumberFormat="1" applyFont="1" applyFill="1" applyBorder="1" applyAlignment="1" applyProtection="1">
      <alignment vertical="center" shrinkToFit="1"/>
    </xf>
    <xf numFmtId="181" fontId="0" fillId="3" borderId="95" xfId="4" applyNumberFormat="1" applyFont="1" applyFill="1" applyBorder="1" applyAlignment="1" applyProtection="1">
      <alignment vertical="center" shrinkToFit="1"/>
    </xf>
    <xf numFmtId="181" fontId="0" fillId="2" borderId="53" xfId="4" applyNumberFormat="1" applyFont="1" applyFill="1" applyBorder="1" applyAlignment="1" applyProtection="1">
      <alignment vertical="center" shrinkToFit="1"/>
    </xf>
    <xf numFmtId="0" fontId="0" fillId="2" borderId="61" xfId="0" applyFont="1" applyFill="1" applyBorder="1" applyAlignment="1">
      <alignment vertical="center"/>
    </xf>
    <xf numFmtId="181" fontId="0" fillId="2" borderId="16" xfId="4" applyNumberFormat="1" applyFont="1" applyFill="1" applyBorder="1" applyAlignment="1" applyProtection="1">
      <alignment vertical="center" shrinkToFit="1"/>
    </xf>
    <xf numFmtId="181" fontId="0" fillId="2" borderId="67" xfId="4" applyNumberFormat="1" applyFont="1" applyFill="1" applyBorder="1" applyAlignment="1" applyProtection="1">
      <alignment vertical="center" shrinkToFit="1"/>
    </xf>
    <xf numFmtId="181" fontId="0" fillId="2" borderId="33" xfId="4" applyNumberFormat="1" applyFont="1" applyFill="1" applyBorder="1" applyAlignment="1" applyProtection="1">
      <alignment vertical="center" shrinkToFit="1"/>
    </xf>
    <xf numFmtId="181" fontId="0" fillId="2" borderId="74" xfId="4" applyNumberFormat="1" applyFont="1" applyFill="1" applyBorder="1" applyAlignment="1" applyProtection="1"/>
    <xf numFmtId="181" fontId="0" fillId="2" borderId="10" xfId="4" applyNumberFormat="1" applyFont="1" applyFill="1" applyBorder="1" applyAlignment="1" applyProtection="1">
      <alignment vertical="center" shrinkToFit="1"/>
    </xf>
    <xf numFmtId="181" fontId="0" fillId="2" borderId="8" xfId="4" applyNumberFormat="1" applyFont="1" applyFill="1" applyBorder="1" applyAlignment="1" applyProtection="1">
      <alignment vertical="center" shrinkToFit="1"/>
    </xf>
    <xf numFmtId="181" fontId="0" fillId="2" borderId="21" xfId="4" applyNumberFormat="1" applyFont="1" applyFill="1" applyBorder="1" applyAlignment="1" applyProtection="1">
      <alignment vertical="center" shrinkToFit="1"/>
    </xf>
    <xf numFmtId="181" fontId="0" fillId="2" borderId="44" xfId="4" applyNumberFormat="1" applyFont="1" applyFill="1" applyBorder="1" applyAlignment="1" applyProtection="1">
      <alignment vertical="center" shrinkToFit="1"/>
    </xf>
    <xf numFmtId="181" fontId="0" fillId="2" borderId="45" xfId="4" applyNumberFormat="1" applyFont="1" applyFill="1" applyBorder="1" applyAlignment="1" applyProtection="1">
      <alignment vertical="center" shrinkToFit="1"/>
    </xf>
    <xf numFmtId="181" fontId="0" fillId="2" borderId="71" xfId="4" applyNumberFormat="1" applyFont="1" applyFill="1" applyBorder="1" applyAlignment="1" applyProtection="1"/>
    <xf numFmtId="181" fontId="0" fillId="2" borderId="43" xfId="4" applyNumberFormat="1" applyFont="1" applyFill="1" applyBorder="1" applyAlignment="1" applyProtection="1">
      <alignment vertical="center" shrinkToFit="1"/>
    </xf>
    <xf numFmtId="0" fontId="0" fillId="0" borderId="0" xfId="0" applyFont="1" applyAlignment="1">
      <alignment horizontal="center"/>
    </xf>
    <xf numFmtId="181" fontId="0" fillId="3" borderId="82" xfId="4" applyNumberFormat="1" applyFont="1" applyFill="1" applyBorder="1" applyAlignment="1" applyProtection="1">
      <alignment vertical="center" shrinkToFit="1"/>
    </xf>
    <xf numFmtId="181" fontId="0" fillId="3" borderId="86" xfId="4" applyNumberFormat="1" applyFont="1" applyFill="1" applyBorder="1" applyAlignment="1" applyProtection="1">
      <alignment vertical="center" shrinkToFit="1"/>
    </xf>
    <xf numFmtId="181" fontId="0" fillId="2" borderId="53" xfId="4" applyNumberFormat="1" applyFont="1" applyFill="1" applyBorder="1" applyAlignment="1" applyProtection="1">
      <alignment vertical="center"/>
    </xf>
    <xf numFmtId="181" fontId="0" fillId="2" borderId="26" xfId="12" applyNumberFormat="1" applyFont="1" applyFill="1" applyBorder="1" applyAlignment="1" applyProtection="1">
      <alignment vertical="center" shrinkToFit="1"/>
    </xf>
    <xf numFmtId="181" fontId="0" fillId="2" borderId="59" xfId="12" applyNumberFormat="1" applyFont="1" applyFill="1" applyBorder="1" applyAlignment="1" applyProtection="1">
      <alignment vertical="center" shrinkToFit="1"/>
    </xf>
    <xf numFmtId="181" fontId="0" fillId="0" borderId="76" xfId="4" applyNumberFormat="1" applyFont="1" applyFill="1" applyBorder="1" applyAlignment="1" applyProtection="1">
      <alignment vertical="center" shrinkToFit="1"/>
    </xf>
    <xf numFmtId="181" fontId="0" fillId="0" borderId="78" xfId="4" applyNumberFormat="1" applyFont="1" applyFill="1" applyBorder="1" applyAlignment="1" applyProtection="1">
      <alignment vertical="center" shrinkToFit="1"/>
    </xf>
    <xf numFmtId="181" fontId="0" fillId="0" borderId="90" xfId="12" applyNumberFormat="1" applyFont="1" applyFill="1" applyBorder="1" applyAlignment="1" applyProtection="1">
      <alignment vertical="center" shrinkToFit="1"/>
    </xf>
    <xf numFmtId="181" fontId="0" fillId="2" borderId="36" xfId="4" applyNumberFormat="1" applyFont="1" applyFill="1" applyBorder="1" applyAlignment="1" applyProtection="1">
      <alignment vertical="center" shrinkToFit="1"/>
    </xf>
    <xf numFmtId="181" fontId="0" fillId="3" borderId="97" xfId="4" applyNumberFormat="1" applyFont="1" applyFill="1" applyBorder="1" applyAlignment="1" applyProtection="1">
      <alignment vertical="center" shrinkToFit="1"/>
    </xf>
    <xf numFmtId="181" fontId="0" fillId="3" borderId="133" xfId="4" applyNumberFormat="1" applyFont="1" applyFill="1" applyBorder="1" applyAlignment="1" applyProtection="1">
      <alignment vertical="center" shrinkToFit="1"/>
    </xf>
    <xf numFmtId="181" fontId="0" fillId="2" borderId="6" xfId="4" applyNumberFormat="1" applyFont="1" applyFill="1" applyBorder="1" applyAlignment="1" applyProtection="1">
      <alignment vertical="center" shrinkToFit="1"/>
    </xf>
    <xf numFmtId="181" fontId="0" fillId="2" borderId="38" xfId="4" applyNumberFormat="1" applyFont="1" applyFill="1" applyBorder="1" applyAlignment="1" applyProtection="1">
      <alignment vertical="center" shrinkToFit="1"/>
    </xf>
    <xf numFmtId="0" fontId="0" fillId="0" borderId="0" xfId="0" applyFont="1" applyAlignment="1">
      <alignment horizontal="center" shrinkToFit="1"/>
    </xf>
    <xf numFmtId="181" fontId="0" fillId="0" borderId="0" xfId="4" applyNumberFormat="1" applyFont="1" applyFill="1" applyBorder="1" applyAlignment="1" applyProtection="1">
      <alignment vertical="center" shrinkToFit="1"/>
    </xf>
    <xf numFmtId="38" fontId="4" fillId="0" borderId="156" xfId="3" applyFont="1" applyFill="1" applyBorder="1" applyAlignment="1" applyProtection="1">
      <alignment horizontal="right" vertical="center" shrinkToFit="1"/>
      <protection locked="0"/>
    </xf>
    <xf numFmtId="38" fontId="4" fillId="0" borderId="74" xfId="3" applyFont="1" applyFill="1" applyBorder="1" applyAlignment="1" applyProtection="1">
      <alignment vertical="center" shrinkToFit="1"/>
      <protection locked="0"/>
    </xf>
    <xf numFmtId="0" fontId="0" fillId="0" borderId="36" xfId="0" applyFont="1" applyBorder="1" applyAlignment="1" applyProtection="1">
      <alignment vertical="center"/>
      <protection locked="0"/>
    </xf>
    <xf numFmtId="0" fontId="0" fillId="0" borderId="0" xfId="0" applyFont="1" applyAlignment="1" applyProtection="1">
      <alignment vertical="center"/>
      <protection locked="0"/>
    </xf>
    <xf numFmtId="0" fontId="0" fillId="0" borderId="166" xfId="0" applyFont="1" applyBorder="1" applyAlignment="1" applyProtection="1">
      <alignment horizontal="left" vertical="center"/>
      <protection locked="0"/>
    </xf>
    <xf numFmtId="0" fontId="0" fillId="0" borderId="151" xfId="0" applyFont="1" applyBorder="1" applyAlignment="1" applyProtection="1">
      <alignment horizontal="left" vertical="center"/>
      <protection locked="0"/>
    </xf>
    <xf numFmtId="0" fontId="0" fillId="0" borderId="36" xfId="0" applyFont="1" applyBorder="1" applyAlignment="1" applyProtection="1">
      <alignment horizontal="left" vertical="center"/>
      <protection locked="0"/>
    </xf>
    <xf numFmtId="0" fontId="0" fillId="0" borderId="37" xfId="0" applyFont="1" applyBorder="1" applyAlignment="1" applyProtection="1">
      <alignment horizontal="left" vertical="center"/>
      <protection locked="0"/>
    </xf>
    <xf numFmtId="176" fontId="0" fillId="0" borderId="36" xfId="0" applyNumberFormat="1" applyFont="1" applyBorder="1" applyAlignment="1" applyProtection="1">
      <alignment vertical="center"/>
      <protection locked="0"/>
    </xf>
    <xf numFmtId="176" fontId="0" fillId="0" borderId="0" xfId="0" applyNumberFormat="1" applyFont="1" applyAlignment="1" applyProtection="1">
      <alignment vertical="center"/>
      <protection locked="0"/>
    </xf>
    <xf numFmtId="0" fontId="0" fillId="0" borderId="166" xfId="0" applyFont="1" applyBorder="1" applyAlignment="1" applyProtection="1">
      <alignment vertical="center"/>
      <protection locked="0"/>
    </xf>
    <xf numFmtId="0" fontId="0" fillId="0" borderId="151" xfId="0" applyFont="1" applyBorder="1" applyAlignment="1" applyProtection="1">
      <alignment vertical="center"/>
      <protection locked="0"/>
    </xf>
    <xf numFmtId="0" fontId="0" fillId="0" borderId="37" xfId="0" applyFont="1" applyBorder="1" applyAlignment="1" applyProtection="1">
      <alignment vertical="center"/>
      <protection locked="0"/>
    </xf>
    <xf numFmtId="176" fontId="0" fillId="0" borderId="166" xfId="0" applyNumberFormat="1" applyFont="1" applyBorder="1" applyAlignment="1" applyProtection="1">
      <alignment vertical="center"/>
      <protection locked="0"/>
    </xf>
    <xf numFmtId="176" fontId="0" fillId="0" borderId="151" xfId="0" applyNumberFormat="1" applyFont="1" applyBorder="1" applyAlignment="1" applyProtection="1">
      <alignment vertical="center"/>
      <protection locked="0"/>
    </xf>
    <xf numFmtId="176" fontId="0" fillId="0" borderId="37" xfId="0" applyNumberFormat="1" applyFont="1" applyBorder="1" applyAlignment="1" applyProtection="1">
      <alignment vertical="center"/>
      <protection locked="0"/>
    </xf>
    <xf numFmtId="0" fontId="0" fillId="0" borderId="38" xfId="0" applyFont="1" applyBorder="1" applyAlignment="1" applyProtection="1">
      <alignment vertical="center"/>
      <protection locked="0"/>
    </xf>
    <xf numFmtId="0" fontId="0" fillId="0" borderId="4" xfId="0" applyFont="1" applyBorder="1" applyAlignment="1" applyProtection="1">
      <alignment vertical="center"/>
      <protection locked="0"/>
    </xf>
    <xf numFmtId="0" fontId="0" fillId="0" borderId="167" xfId="0" applyFont="1" applyBorder="1" applyAlignment="1" applyProtection="1">
      <alignment vertical="center"/>
      <protection locked="0"/>
    </xf>
    <xf numFmtId="0" fontId="0" fillId="0" borderId="39" xfId="0" applyFont="1" applyBorder="1" applyAlignment="1" applyProtection="1">
      <alignment vertical="center"/>
      <protection locked="0"/>
    </xf>
    <xf numFmtId="0" fontId="0" fillId="0" borderId="2" xfId="0" applyFont="1" applyBorder="1" applyAlignment="1">
      <alignment vertical="center"/>
    </xf>
    <xf numFmtId="0" fontId="0" fillId="0" borderId="0" xfId="0" applyFont="1" applyAlignment="1">
      <alignment vertical="center"/>
    </xf>
    <xf numFmtId="0" fontId="0" fillId="0" borderId="34" xfId="0" applyFont="1" applyBorder="1" applyAlignment="1" applyProtection="1">
      <alignment vertical="center"/>
      <protection locked="0"/>
    </xf>
    <xf numFmtId="0" fontId="0" fillId="0" borderId="2" xfId="0" applyFont="1" applyBorder="1" applyAlignment="1" applyProtection="1">
      <alignment vertical="center"/>
      <protection locked="0"/>
    </xf>
    <xf numFmtId="0" fontId="0" fillId="0" borderId="165" xfId="0" applyFont="1" applyBorder="1" applyAlignment="1" applyProtection="1">
      <alignment vertical="center"/>
      <protection locked="0"/>
    </xf>
    <xf numFmtId="0" fontId="0" fillId="0" borderId="35" xfId="0" applyFont="1" applyBorder="1" applyAlignment="1" applyProtection="1">
      <alignment vertical="center"/>
      <protection locked="0"/>
    </xf>
    <xf numFmtId="49" fontId="34" fillId="0" borderId="54" xfId="0" applyNumberFormat="1" applyFont="1" applyBorder="1" applyAlignment="1" applyProtection="1">
      <alignment horizontal="center" vertical="center" wrapText="1" shrinkToFit="1"/>
      <protection locked="0"/>
    </xf>
    <xf numFmtId="49" fontId="34" fillId="0" borderId="5" xfId="0" applyNumberFormat="1" applyFont="1" applyBorder="1" applyAlignment="1" applyProtection="1">
      <alignment horizontal="center" vertical="center" wrapText="1" shrinkToFit="1"/>
      <protection locked="0"/>
    </xf>
    <xf numFmtId="0" fontId="4" fillId="0" borderId="0" xfId="0" applyFont="1" applyAlignment="1">
      <alignment horizontal="left" vertical="center"/>
    </xf>
    <xf numFmtId="0" fontId="0" fillId="2" borderId="5" xfId="0" applyFont="1" applyFill="1" applyBorder="1" applyAlignment="1">
      <alignment horizontal="center" vertical="center"/>
    </xf>
    <xf numFmtId="0" fontId="7" fillId="0" borderId="0" xfId="0" applyFont="1" applyAlignment="1">
      <alignment horizontal="left" vertical="center"/>
    </xf>
    <xf numFmtId="0" fontId="4" fillId="0" borderId="77" xfId="0" applyFont="1" applyBorder="1" applyAlignment="1" applyProtection="1">
      <alignment horizontal="left" vertical="center"/>
      <protection locked="0"/>
    </xf>
    <xf numFmtId="0" fontId="4" fillId="0" borderId="98" xfId="0" applyFont="1" applyBorder="1" applyAlignment="1" applyProtection="1">
      <alignment horizontal="left" vertical="center"/>
      <protection locked="0"/>
    </xf>
    <xf numFmtId="0" fontId="4" fillId="0" borderId="99" xfId="0" applyFont="1" applyBorder="1" applyAlignment="1" applyProtection="1">
      <alignment horizontal="left" vertical="center"/>
      <protection locked="0"/>
    </xf>
    <xf numFmtId="0" fontId="4" fillId="0" borderId="98" xfId="0" applyFont="1" applyBorder="1" applyAlignment="1" applyProtection="1">
      <alignment horizontal="center" vertical="center"/>
      <protection locked="0"/>
    </xf>
    <xf numFmtId="0" fontId="4" fillId="0" borderId="99" xfId="0" applyFont="1" applyBorder="1" applyAlignment="1" applyProtection="1">
      <alignment horizontal="center" vertical="center"/>
      <protection locked="0"/>
    </xf>
    <xf numFmtId="0" fontId="7" fillId="2" borderId="111" xfId="0" applyFont="1" applyFill="1" applyBorder="1" applyAlignment="1">
      <alignment vertical="center"/>
    </xf>
    <xf numFmtId="0" fontId="7" fillId="2" borderId="68" xfId="0" applyFont="1" applyFill="1" applyBorder="1" applyAlignment="1">
      <alignment vertical="center"/>
    </xf>
    <xf numFmtId="0" fontId="7" fillId="2" borderId="46" xfId="0" applyFont="1" applyFill="1" applyBorder="1" applyAlignment="1">
      <alignment vertical="center"/>
    </xf>
    <xf numFmtId="0" fontId="7" fillId="2" borderId="52" xfId="0" applyFont="1" applyFill="1" applyBorder="1" applyAlignment="1">
      <alignment vertical="center"/>
    </xf>
    <xf numFmtId="0" fontId="7" fillId="2" borderId="110" xfId="0" applyFont="1" applyFill="1" applyBorder="1" applyAlignment="1">
      <alignment vertical="center"/>
    </xf>
    <xf numFmtId="0" fontId="4" fillId="0" borderId="77" xfId="0" applyFont="1" applyFill="1" applyBorder="1" applyAlignment="1" applyProtection="1">
      <alignment horizontal="left" vertical="center"/>
      <protection locked="0"/>
    </xf>
    <xf numFmtId="181" fontId="20" fillId="0" borderId="10" xfId="11" applyNumberFormat="1" applyFont="1" applyFill="1" applyBorder="1" applyAlignment="1">
      <alignment horizontal="right" vertical="center"/>
    </xf>
    <xf numFmtId="38" fontId="6" fillId="0" borderId="25" xfId="3" applyFont="1" applyFill="1" applyBorder="1" applyAlignment="1">
      <alignment vertical="center"/>
    </xf>
    <xf numFmtId="38" fontId="6" fillId="0" borderId="15" xfId="3" applyFont="1" applyFill="1" applyBorder="1" applyAlignment="1">
      <alignment vertical="center"/>
    </xf>
    <xf numFmtId="38" fontId="6" fillId="0" borderId="13" xfId="3" applyFont="1" applyFill="1" applyBorder="1" applyAlignment="1">
      <alignment vertical="center"/>
    </xf>
    <xf numFmtId="38" fontId="6" fillId="0" borderId="64" xfId="3" applyFont="1" applyFill="1" applyBorder="1" applyAlignment="1">
      <alignment vertical="center"/>
    </xf>
    <xf numFmtId="38" fontId="6" fillId="0" borderId="55" xfId="3" applyFont="1" applyFill="1" applyBorder="1" applyAlignment="1">
      <alignment vertical="center"/>
    </xf>
    <xf numFmtId="38" fontId="6" fillId="0" borderId="35" xfId="3" applyFont="1" applyFill="1" applyBorder="1" applyAlignment="1">
      <alignment vertical="center"/>
    </xf>
    <xf numFmtId="38" fontId="6" fillId="0" borderId="27" xfId="3" applyFont="1" applyFill="1" applyBorder="1" applyAlignment="1">
      <alignment vertical="center"/>
    </xf>
    <xf numFmtId="38" fontId="6" fillId="0" borderId="5" xfId="3" applyFont="1" applyFill="1" applyBorder="1" applyAlignment="1">
      <alignment vertical="center"/>
    </xf>
    <xf numFmtId="38" fontId="6" fillId="0" borderId="14" xfId="3" applyFont="1" applyFill="1" applyBorder="1" applyAlignment="1">
      <alignment vertical="center"/>
    </xf>
    <xf numFmtId="38" fontId="6" fillId="0" borderId="50" xfId="3" applyFont="1" applyFill="1" applyBorder="1" applyAlignment="1">
      <alignment vertical="center"/>
    </xf>
    <xf numFmtId="38" fontId="6" fillId="0" borderId="49" xfId="3" applyFont="1" applyFill="1" applyBorder="1" applyAlignment="1">
      <alignment vertical="center"/>
    </xf>
    <xf numFmtId="38" fontId="6" fillId="0" borderId="130" xfId="3" applyFont="1" applyFill="1" applyBorder="1" applyAlignment="1">
      <alignment vertical="center"/>
    </xf>
    <xf numFmtId="38" fontId="6" fillId="0" borderId="12" xfId="3" applyFont="1" applyFill="1" applyBorder="1" applyAlignment="1">
      <alignment vertical="center"/>
    </xf>
    <xf numFmtId="38" fontId="6" fillId="0" borderId="11" xfId="3" applyFont="1" applyFill="1" applyBorder="1" applyAlignment="1">
      <alignment vertical="center"/>
    </xf>
    <xf numFmtId="38" fontId="6" fillId="0" borderId="9" xfId="3" applyFont="1" applyFill="1" applyBorder="1" applyAlignment="1">
      <alignment vertical="center"/>
    </xf>
    <xf numFmtId="38" fontId="6" fillId="0" borderId="22" xfId="3" applyFont="1" applyFill="1" applyBorder="1" applyAlignment="1">
      <alignment vertical="center"/>
    </xf>
    <xf numFmtId="38" fontId="6" fillId="0" borderId="51" xfId="3" applyFont="1" applyFill="1" applyBorder="1" applyAlignment="1">
      <alignment vertical="center"/>
    </xf>
    <xf numFmtId="38" fontId="6" fillId="0" borderId="131" xfId="3" applyFont="1" applyFill="1" applyBorder="1" applyAlignment="1">
      <alignment vertical="center"/>
    </xf>
    <xf numFmtId="38" fontId="6" fillId="0" borderId="56" xfId="3" applyFont="1" applyFill="1" applyBorder="1" applyAlignment="1">
      <alignment vertical="center"/>
    </xf>
    <xf numFmtId="38" fontId="6" fillId="0" borderId="28" xfId="3" applyFont="1" applyFill="1" applyBorder="1" applyAlignment="1">
      <alignment vertical="center"/>
    </xf>
    <xf numFmtId="38" fontId="6" fillId="0" borderId="30" xfId="3" applyFont="1" applyFill="1" applyBorder="1" applyAlignment="1">
      <alignment vertical="center"/>
    </xf>
    <xf numFmtId="38" fontId="6" fillId="0" borderId="31" xfId="3" applyFont="1" applyFill="1" applyBorder="1" applyAlignment="1">
      <alignment vertical="center"/>
    </xf>
    <xf numFmtId="38" fontId="6" fillId="0" borderId="65" xfId="3" applyFont="1" applyFill="1" applyBorder="1" applyAlignment="1">
      <alignment vertical="center"/>
    </xf>
    <xf numFmtId="38" fontId="6" fillId="0" borderId="32" xfId="3" applyFont="1" applyFill="1" applyBorder="1" applyAlignment="1">
      <alignment vertical="center"/>
    </xf>
    <xf numFmtId="38" fontId="6" fillId="0" borderId="66" xfId="3" applyFont="1" applyFill="1" applyBorder="1" applyAlignment="1">
      <alignment vertical="center"/>
    </xf>
    <xf numFmtId="38" fontId="0" fillId="0" borderId="52" xfId="3" applyFont="1" applyFill="1" applyBorder="1" applyAlignment="1">
      <alignment horizontal="right" vertical="center" shrinkToFit="1"/>
    </xf>
    <xf numFmtId="181" fontId="6" fillId="2" borderId="103" xfId="0" applyNumberFormat="1" applyFont="1" applyFill="1" applyBorder="1" applyAlignment="1">
      <alignment vertical="center" shrinkToFit="1"/>
    </xf>
    <xf numFmtId="181" fontId="6" fillId="2" borderId="104" xfId="0" applyNumberFormat="1" applyFont="1" applyFill="1" applyBorder="1" applyAlignment="1">
      <alignment vertical="center" shrinkToFit="1"/>
    </xf>
    <xf numFmtId="181" fontId="6" fillId="2" borderId="161" xfId="0" applyNumberFormat="1" applyFont="1" applyFill="1" applyBorder="1" applyAlignment="1">
      <alignment vertical="center" shrinkToFit="1"/>
    </xf>
    <xf numFmtId="181" fontId="6" fillId="2" borderId="162" xfId="0" applyNumberFormat="1" applyFont="1" applyFill="1" applyBorder="1" applyAlignment="1">
      <alignment vertical="center" shrinkToFit="1"/>
    </xf>
    <xf numFmtId="181" fontId="0" fillId="0" borderId="5" xfId="4" applyNumberFormat="1" applyFont="1" applyFill="1" applyBorder="1" applyAlignment="1">
      <alignment vertical="center"/>
    </xf>
    <xf numFmtId="0" fontId="0" fillId="0" borderId="0" xfId="0" applyBorder="1" applyAlignment="1"/>
    <xf numFmtId="0" fontId="0" fillId="0" borderId="0" xfId="0" applyBorder="1"/>
    <xf numFmtId="0" fontId="0" fillId="2" borderId="21" xfId="0" applyFont="1" applyFill="1" applyBorder="1" applyAlignment="1">
      <alignment horizontal="center" vertical="center" shrinkToFit="1"/>
    </xf>
    <xf numFmtId="0" fontId="0" fillId="2" borderId="44" xfId="0" applyFont="1" applyFill="1" applyBorder="1" applyAlignment="1">
      <alignment horizontal="center" vertical="center" shrinkToFit="1"/>
    </xf>
    <xf numFmtId="0" fontId="0" fillId="2" borderId="45" xfId="0" applyFont="1" applyFill="1" applyBorder="1" applyAlignment="1">
      <alignment horizontal="center" vertical="center" shrinkToFit="1"/>
    </xf>
    <xf numFmtId="0" fontId="0" fillId="2" borderId="43" xfId="0" applyFont="1" applyFill="1" applyBorder="1" applyAlignment="1">
      <alignment horizontal="center" vertical="center" shrinkToFit="1"/>
    </xf>
    <xf numFmtId="49" fontId="0" fillId="0" borderId="15" xfId="0" applyNumberFormat="1" applyFont="1" applyBorder="1" applyAlignment="1" applyProtection="1">
      <alignment horizontal="center" vertical="center" shrinkToFit="1"/>
      <protection locked="0"/>
    </xf>
    <xf numFmtId="49" fontId="0" fillId="0" borderId="18" xfId="0" applyNumberFormat="1" applyFont="1" applyBorder="1" applyAlignment="1" applyProtection="1">
      <alignment horizontal="center" vertical="center" shrinkToFit="1"/>
      <protection locked="0"/>
    </xf>
    <xf numFmtId="49" fontId="0" fillId="0" borderId="10" xfId="0" applyNumberFormat="1" applyFont="1" applyBorder="1" applyAlignment="1" applyProtection="1">
      <alignment horizontal="center" vertical="center" shrinkToFit="1"/>
      <protection locked="0"/>
    </xf>
    <xf numFmtId="49" fontId="0" fillId="0" borderId="53" xfId="0" applyNumberFormat="1" applyFont="1" applyBorder="1" applyAlignment="1" applyProtection="1">
      <alignment horizontal="center" vertical="center" shrinkToFit="1"/>
      <protection locked="0"/>
    </xf>
    <xf numFmtId="0" fontId="0" fillId="0" borderId="53" xfId="0" applyFont="1" applyBorder="1" applyAlignment="1" applyProtection="1">
      <alignment horizontal="center" vertical="center" shrinkToFit="1"/>
      <protection locked="0"/>
    </xf>
    <xf numFmtId="49" fontId="0" fillId="0" borderId="0" xfId="0" applyNumberFormat="1" applyFont="1" applyAlignment="1">
      <alignment horizontal="left" vertical="center" indent="1" shrinkToFit="1"/>
    </xf>
    <xf numFmtId="49" fontId="0" fillId="0" borderId="2" xfId="0" applyNumberFormat="1" applyFont="1" applyBorder="1" applyAlignment="1">
      <alignment horizontal="left" vertical="center" indent="1" shrinkToFit="1"/>
    </xf>
    <xf numFmtId="0" fontId="0" fillId="0" borderId="6" xfId="0" applyFont="1" applyBorder="1" applyAlignment="1" applyProtection="1">
      <alignment horizontal="center" vertical="center" shrinkToFit="1"/>
      <protection locked="0"/>
    </xf>
    <xf numFmtId="0" fontId="0" fillId="3" borderId="0" xfId="0" applyFont="1" applyFill="1" applyAlignment="1">
      <alignment horizontal="right" vertical="center"/>
    </xf>
    <xf numFmtId="0" fontId="0" fillId="0" borderId="0" xfId="0" applyFont="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2" borderId="1" xfId="0" applyFont="1" applyFill="1" applyBorder="1" applyAlignment="1">
      <alignment vertical="center"/>
    </xf>
    <xf numFmtId="0" fontId="0" fillId="2" borderId="2" xfId="0" applyFont="1" applyFill="1" applyBorder="1" applyAlignment="1">
      <alignment vertical="center"/>
    </xf>
    <xf numFmtId="0" fontId="0" fillId="2" borderId="2" xfId="0" applyFont="1" applyFill="1" applyBorder="1" applyAlignment="1">
      <alignment horizontal="right" vertical="center"/>
    </xf>
    <xf numFmtId="0" fontId="0" fillId="0" borderId="23" xfId="0" applyFont="1" applyBorder="1" applyAlignment="1">
      <alignment horizontal="right" vertical="center"/>
    </xf>
    <xf numFmtId="0" fontId="0" fillId="0" borderId="0" xfId="0" applyFont="1" applyAlignment="1">
      <alignment horizontal="right" vertical="center" wrapText="1"/>
    </xf>
    <xf numFmtId="0" fontId="0" fillId="0" borderId="0" xfId="0" applyFont="1" applyAlignment="1">
      <alignment horizontal="left"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0" fillId="2" borderId="16"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0" xfId="0" applyFont="1" applyAlignment="1">
      <alignment horizontal="right" vertical="center"/>
    </xf>
    <xf numFmtId="0" fontId="0" fillId="0" borderId="41" xfId="0" applyFont="1" applyBorder="1" applyAlignment="1">
      <alignment horizontal="center" vertical="center"/>
    </xf>
    <xf numFmtId="0" fontId="0" fillId="2" borderId="2" xfId="0" applyFont="1" applyFill="1" applyBorder="1" applyAlignment="1">
      <alignment horizontal="center" vertical="center" textRotation="255" shrinkToFit="1"/>
    </xf>
    <xf numFmtId="0" fontId="0" fillId="2" borderId="48" xfId="0" applyFont="1" applyFill="1" applyBorder="1" applyAlignment="1">
      <alignment horizontal="center" vertical="center" textRotation="255" shrinkToFit="1"/>
    </xf>
    <xf numFmtId="0" fontId="0" fillId="0" borderId="0" xfId="0" applyFont="1" applyAlignment="1">
      <alignment horizontal="right" vertical="center" shrinkToFit="1"/>
    </xf>
    <xf numFmtId="0" fontId="0" fillId="0" borderId="23" xfId="0" applyFont="1" applyBorder="1" applyAlignment="1">
      <alignment vertical="center"/>
    </xf>
    <xf numFmtId="0" fontId="0" fillId="0" borderId="52" xfId="0" applyFont="1" applyBorder="1" applyAlignment="1">
      <alignment horizontal="right" vertical="center" shrinkToFit="1"/>
    </xf>
    <xf numFmtId="0" fontId="0" fillId="0" borderId="52" xfId="0" applyFont="1" applyBorder="1" applyAlignment="1">
      <alignment horizontal="center" vertical="center"/>
    </xf>
    <xf numFmtId="0" fontId="0" fillId="0" borderId="110" xfId="0" applyFont="1" applyBorder="1" applyAlignment="1">
      <alignment horizontal="center" vertical="center"/>
    </xf>
    <xf numFmtId="0" fontId="0" fillId="0" borderId="3" xfId="0" applyFont="1" applyBorder="1" applyAlignment="1">
      <alignment vertical="center"/>
    </xf>
    <xf numFmtId="0" fontId="0" fillId="0" borderId="1" xfId="0" applyFont="1" applyBorder="1" applyAlignment="1" applyProtection="1">
      <alignment vertical="center"/>
      <protection locked="0"/>
    </xf>
    <xf numFmtId="0" fontId="0" fillId="0" borderId="40" xfId="0" applyFont="1" applyBorder="1" applyAlignment="1" applyProtection="1">
      <alignment vertical="center"/>
      <protection locked="0"/>
    </xf>
    <xf numFmtId="0" fontId="0" fillId="0" borderId="23" xfId="0" applyFont="1" applyBorder="1" applyAlignment="1" applyProtection="1">
      <alignment vertical="center"/>
      <protection locked="0"/>
    </xf>
    <xf numFmtId="0" fontId="0" fillId="0" borderId="41" xfId="0" applyFont="1" applyBorder="1" applyAlignment="1" applyProtection="1">
      <alignment vertical="center"/>
      <protection locked="0"/>
    </xf>
    <xf numFmtId="0" fontId="0" fillId="0" borderId="23"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0" fillId="0" borderId="3" xfId="0" applyFont="1" applyBorder="1" applyAlignment="1" applyProtection="1">
      <alignment vertical="center"/>
      <protection locked="0"/>
    </xf>
    <xf numFmtId="0" fontId="0" fillId="0" borderId="42" xfId="0" applyFont="1" applyBorder="1" applyAlignment="1" applyProtection="1">
      <alignment vertical="center"/>
      <protection locked="0"/>
    </xf>
    <xf numFmtId="0" fontId="0" fillId="2" borderId="1" xfId="0" applyFont="1" applyFill="1" applyBorder="1" applyAlignment="1">
      <alignment horizontal="center" vertical="center" shrinkToFit="1"/>
    </xf>
    <xf numFmtId="0" fontId="0" fillId="2" borderId="34" xfId="0" applyFont="1" applyFill="1" applyBorder="1" applyAlignment="1">
      <alignment horizontal="center" vertical="center" shrinkToFit="1"/>
    </xf>
    <xf numFmtId="0" fontId="0" fillId="2" borderId="69" xfId="0" applyFont="1" applyFill="1" applyBorder="1" applyAlignment="1">
      <alignment horizontal="center" vertical="center" wrapText="1" shrinkToFit="1"/>
    </xf>
    <xf numFmtId="0" fontId="0" fillId="2" borderId="3"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0" fillId="2" borderId="79" xfId="0" applyFont="1" applyFill="1" applyBorder="1" applyAlignment="1">
      <alignment horizontal="center" vertical="center" shrinkToFit="1"/>
    </xf>
    <xf numFmtId="0" fontId="0" fillId="2" borderId="153" xfId="0" applyFont="1" applyFill="1" applyBorder="1" applyAlignment="1">
      <alignment horizontal="center" vertical="center" shrinkToFit="1"/>
    </xf>
    <xf numFmtId="0" fontId="0" fillId="2" borderId="74" xfId="0" applyFont="1" applyFill="1" applyBorder="1" applyAlignment="1">
      <alignment horizontal="center" vertical="center" wrapText="1" shrinkToFit="1"/>
    </xf>
    <xf numFmtId="0" fontId="0" fillId="3" borderId="172" xfId="0" applyFont="1" applyFill="1" applyBorder="1" applyAlignment="1" applyProtection="1">
      <alignment horizontal="right" vertical="center" shrinkToFit="1"/>
      <protection locked="0"/>
    </xf>
    <xf numFmtId="0" fontId="0" fillId="0" borderId="132" xfId="0" applyFont="1" applyBorder="1" applyAlignment="1" applyProtection="1">
      <alignment horizontal="right" vertical="center" shrinkToFit="1"/>
      <protection locked="0"/>
    </xf>
    <xf numFmtId="0" fontId="0" fillId="0" borderId="106" xfId="0" applyFont="1" applyBorder="1" applyAlignment="1" applyProtection="1">
      <alignment horizontal="right" vertical="center" shrinkToFit="1"/>
      <protection locked="0"/>
    </xf>
    <xf numFmtId="0" fontId="0" fillId="0" borderId="105" xfId="0" applyFont="1" applyBorder="1" applyAlignment="1" applyProtection="1">
      <alignment horizontal="right" vertical="center"/>
      <protection locked="0"/>
    </xf>
    <xf numFmtId="0" fontId="0" fillId="0" borderId="132" xfId="0" applyFont="1" applyBorder="1" applyAlignment="1" applyProtection="1">
      <alignment horizontal="right" vertical="center"/>
      <protection locked="0"/>
    </xf>
    <xf numFmtId="0" fontId="0" fillId="0" borderId="178" xfId="0" applyFont="1" applyBorder="1" applyAlignment="1" applyProtection="1">
      <alignment horizontal="right" vertical="center"/>
      <protection locked="0"/>
    </xf>
    <xf numFmtId="0" fontId="0" fillId="0" borderId="2" xfId="0" applyFont="1" applyBorder="1" applyAlignment="1">
      <alignment horizontal="center"/>
    </xf>
    <xf numFmtId="0" fontId="0" fillId="0" borderId="0" xfId="0" applyFont="1" applyAlignment="1">
      <alignment horizontal="center" vertical="center"/>
    </xf>
    <xf numFmtId="0" fontId="0" fillId="0" borderId="0" xfId="0" applyFont="1" applyAlignment="1">
      <alignment horizontal="left"/>
    </xf>
    <xf numFmtId="38" fontId="0" fillId="0" borderId="25" xfId="0" applyNumberFormat="1" applyFont="1" applyBorder="1" applyAlignment="1">
      <alignment vertical="center"/>
    </xf>
    <xf numFmtId="38" fontId="0" fillId="0" borderId="15" xfId="0" applyNumberFormat="1" applyFont="1" applyBorder="1" applyAlignment="1">
      <alignment vertical="center"/>
    </xf>
    <xf numFmtId="38" fontId="0" fillId="0" borderId="26" xfId="0" applyNumberFormat="1" applyFont="1" applyBorder="1" applyAlignment="1">
      <alignment vertical="center"/>
    </xf>
    <xf numFmtId="38" fontId="0" fillId="0" borderId="27" xfId="0" applyNumberFormat="1" applyFont="1" applyBorder="1" applyAlignment="1">
      <alignment vertical="center"/>
    </xf>
    <xf numFmtId="38" fontId="0" fillId="0" borderId="5" xfId="0" applyNumberFormat="1" applyFont="1" applyBorder="1" applyAlignment="1">
      <alignment vertical="center"/>
    </xf>
    <xf numFmtId="38" fontId="0" fillId="0" borderId="6" xfId="0" applyNumberFormat="1" applyFont="1" applyBorder="1" applyAlignment="1">
      <alignment vertical="center"/>
    </xf>
    <xf numFmtId="181" fontId="0" fillId="2" borderId="20" xfId="4" applyNumberFormat="1" applyFont="1" applyFill="1" applyBorder="1" applyAlignment="1" applyProtection="1"/>
    <xf numFmtId="0" fontId="0" fillId="2" borderId="23" xfId="0" applyFont="1" applyFill="1" applyBorder="1" applyAlignment="1">
      <alignment vertical="center" shrinkToFit="1"/>
    </xf>
    <xf numFmtId="0" fontId="0" fillId="0" borderId="36" xfId="0" applyFont="1" applyBorder="1" applyAlignment="1">
      <alignment horizontal="left" vertical="center" shrinkToFit="1"/>
    </xf>
    <xf numFmtId="181" fontId="0" fillId="3" borderId="81" xfId="4" applyNumberFormat="1" applyFont="1" applyFill="1" applyBorder="1" applyAlignment="1" applyProtection="1">
      <alignment vertical="center" shrinkToFit="1"/>
    </xf>
    <xf numFmtId="0" fontId="0" fillId="0" borderId="60" xfId="0" applyFont="1" applyBorder="1" applyAlignment="1">
      <alignment horizontal="left" vertical="center" shrinkToFit="1"/>
    </xf>
    <xf numFmtId="181" fontId="0" fillId="3" borderId="85" xfId="4" applyNumberFormat="1" applyFont="1" applyFill="1" applyBorder="1" applyAlignment="1" applyProtection="1">
      <alignment vertical="center" shrinkToFit="1"/>
    </xf>
    <xf numFmtId="0" fontId="0" fillId="0" borderId="59" xfId="0" applyFont="1" applyBorder="1" applyAlignment="1">
      <alignment horizontal="left" vertical="center" shrinkToFit="1"/>
    </xf>
    <xf numFmtId="181" fontId="0" fillId="3" borderId="89" xfId="4" applyNumberFormat="1" applyFont="1" applyFill="1" applyBorder="1" applyAlignment="1" applyProtection="1">
      <alignment vertical="center" shrinkToFit="1"/>
    </xf>
    <xf numFmtId="181" fontId="0" fillId="2" borderId="22" xfId="4" applyNumberFormat="1" applyFont="1" applyFill="1" applyBorder="1" applyAlignment="1" applyProtection="1">
      <alignment vertical="center"/>
    </xf>
    <xf numFmtId="0" fontId="0" fillId="2" borderId="3" xfId="0" applyFont="1" applyFill="1" applyBorder="1" applyAlignment="1">
      <alignment vertical="center" shrinkToFit="1"/>
    </xf>
    <xf numFmtId="0" fontId="0" fillId="0" borderId="67" xfId="0" applyFont="1" applyBorder="1" applyAlignment="1">
      <alignment horizontal="left" vertical="center" shrinkToFit="1"/>
    </xf>
    <xf numFmtId="181" fontId="0" fillId="3" borderId="93" xfId="4" applyNumberFormat="1" applyFont="1" applyFill="1" applyBorder="1" applyAlignment="1" applyProtection="1"/>
    <xf numFmtId="0" fontId="0" fillId="2" borderId="56" xfId="0" applyFont="1" applyFill="1" applyBorder="1" applyAlignment="1">
      <alignment vertical="center" shrinkToFit="1"/>
    </xf>
    <xf numFmtId="0" fontId="0" fillId="0" borderId="8" xfId="0" applyFont="1" applyBorder="1" applyAlignment="1">
      <alignment horizontal="left" vertical="center" shrinkToFit="1"/>
    </xf>
    <xf numFmtId="181" fontId="0" fillId="2" borderId="56" xfId="4" applyNumberFormat="1" applyFont="1" applyFill="1" applyBorder="1" applyAlignment="1" applyProtection="1">
      <alignment vertical="center" shrinkToFit="1"/>
    </xf>
    <xf numFmtId="181" fontId="0" fillId="2" borderId="60" xfId="4" applyNumberFormat="1" applyFont="1" applyFill="1" applyBorder="1" applyAlignment="1" applyProtection="1">
      <alignment vertical="center" shrinkToFit="1"/>
    </xf>
    <xf numFmtId="181" fontId="0" fillId="3" borderId="92" xfId="4" applyNumberFormat="1" applyFont="1" applyFill="1" applyBorder="1" applyAlignment="1" applyProtection="1">
      <alignment vertical="center" shrinkToFit="1"/>
    </xf>
    <xf numFmtId="181" fontId="0" fillId="3" borderId="96" xfId="4" applyNumberFormat="1" applyFont="1" applyFill="1" applyBorder="1" applyAlignment="1" applyProtection="1">
      <alignment vertical="center" shrinkToFit="1"/>
    </xf>
    <xf numFmtId="181" fontId="0" fillId="3" borderId="101" xfId="4" applyNumberFormat="1" applyFont="1" applyFill="1" applyBorder="1" applyAlignment="1" applyProtection="1">
      <alignment vertical="center" shrinkToFit="1"/>
    </xf>
    <xf numFmtId="181" fontId="0" fillId="2" borderId="27" xfId="4" applyNumberFormat="1" applyFont="1" applyFill="1" applyBorder="1" applyAlignment="1" applyProtection="1">
      <alignment vertical="center" shrinkToFit="1"/>
    </xf>
    <xf numFmtId="181" fontId="0" fillId="2" borderId="5" xfId="4" applyNumberFormat="1" applyFont="1" applyFill="1" applyBorder="1" applyAlignment="1" applyProtection="1">
      <alignment vertical="center" shrinkToFit="1"/>
    </xf>
    <xf numFmtId="181" fontId="0" fillId="2" borderId="47" xfId="4" applyNumberFormat="1" applyFont="1" applyFill="1" applyBorder="1" applyAlignment="1" applyProtection="1"/>
    <xf numFmtId="0" fontId="0" fillId="0" borderId="0" xfId="0" applyFont="1" applyAlignment="1">
      <alignment horizontal="center" vertical="center" textRotation="255"/>
    </xf>
    <xf numFmtId="181" fontId="0" fillId="0" borderId="0" xfId="4" applyNumberFormat="1" applyFont="1" applyAlignment="1" applyProtection="1">
      <alignment horizontal="right"/>
    </xf>
    <xf numFmtId="180" fontId="0" fillId="4" borderId="71" xfId="4" applyNumberFormat="1" applyFont="1" applyFill="1" applyBorder="1" applyAlignment="1">
      <alignment horizontal="center" vertical="center" shrinkToFit="1"/>
    </xf>
    <xf numFmtId="180" fontId="0" fillId="0" borderId="0" xfId="4" applyNumberFormat="1" applyFont="1"/>
    <xf numFmtId="0" fontId="7" fillId="0" borderId="0" xfId="0" applyFont="1" applyAlignment="1">
      <alignment horizontal="left" vertical="center"/>
    </xf>
    <xf numFmtId="0" fontId="6" fillId="0" borderId="0" xfId="0" applyFont="1" applyAlignment="1">
      <alignment horizontal="center" vertical="center" shrinkToFit="1"/>
    </xf>
    <xf numFmtId="0" fontId="1" fillId="0" borderId="0" xfId="0" applyFont="1" applyAlignment="1">
      <alignment vertical="center"/>
    </xf>
    <xf numFmtId="38" fontId="4" fillId="0" borderId="87" xfId="3" applyFont="1" applyFill="1" applyBorder="1" applyAlignment="1" applyProtection="1">
      <alignment horizontal="right" vertical="center" shrinkToFit="1"/>
      <protection locked="0"/>
    </xf>
    <xf numFmtId="0" fontId="0" fillId="2" borderId="46" xfId="0" applyFont="1" applyFill="1" applyBorder="1" applyAlignment="1">
      <alignment horizontal="left" vertical="center" shrinkToFit="1"/>
    </xf>
    <xf numFmtId="0" fontId="0" fillId="2" borderId="52" xfId="0" applyFont="1" applyFill="1" applyBorder="1" applyAlignment="1">
      <alignment horizontal="left" vertical="center" shrinkToFit="1"/>
    </xf>
    <xf numFmtId="0" fontId="0" fillId="2" borderId="115" xfId="0" applyFont="1" applyFill="1" applyBorder="1" applyAlignment="1">
      <alignment horizontal="left" vertical="center" shrinkToFit="1"/>
    </xf>
    <xf numFmtId="177" fontId="6" fillId="0" borderId="45" xfId="0" applyNumberFormat="1" applyFont="1" applyFill="1" applyBorder="1" applyAlignment="1">
      <alignment horizontal="center" vertical="center"/>
    </xf>
    <xf numFmtId="177" fontId="6" fillId="0" borderId="52" xfId="0" applyNumberFormat="1" applyFont="1" applyFill="1" applyBorder="1" applyAlignment="1">
      <alignment horizontal="center" vertical="center"/>
    </xf>
    <xf numFmtId="0" fontId="0" fillId="0" borderId="52" xfId="0" applyFont="1" applyBorder="1" applyAlignment="1">
      <alignment horizontal="center" vertical="center"/>
    </xf>
    <xf numFmtId="0" fontId="0" fillId="0" borderId="115" xfId="0" applyFont="1" applyBorder="1" applyAlignment="1">
      <alignment horizontal="center" vertical="center"/>
    </xf>
    <xf numFmtId="0" fontId="0" fillId="2" borderId="45" xfId="0" applyFont="1" applyFill="1" applyBorder="1" applyAlignment="1">
      <alignment horizontal="center" vertical="center"/>
    </xf>
    <xf numFmtId="0" fontId="0" fillId="2" borderId="115" xfId="0" applyFont="1" applyFill="1" applyBorder="1" applyAlignment="1">
      <alignment horizontal="center" vertical="center"/>
    </xf>
    <xf numFmtId="178" fontId="6" fillId="0" borderId="45" xfId="0" applyNumberFormat="1" applyFont="1" applyFill="1" applyBorder="1" applyAlignment="1">
      <alignment horizontal="center" vertical="center"/>
    </xf>
    <xf numFmtId="178" fontId="6" fillId="0" borderId="52" xfId="0" applyNumberFormat="1" applyFont="1" applyFill="1" applyBorder="1" applyAlignment="1">
      <alignment horizontal="center" vertical="center"/>
    </xf>
    <xf numFmtId="179" fontId="9" fillId="0" borderId="73" xfId="0" applyNumberFormat="1" applyFont="1" applyBorder="1" applyAlignment="1">
      <alignment horizontal="center" vertical="center" shrinkToFit="1"/>
    </xf>
    <xf numFmtId="0" fontId="0" fillId="0" borderId="0" xfId="0" applyAlignment="1">
      <alignment horizontal="right" vertical="center"/>
    </xf>
    <xf numFmtId="0" fontId="0" fillId="2" borderId="25" xfId="0" applyFont="1" applyFill="1" applyBorder="1" applyAlignment="1">
      <alignment horizontal="distributed" vertical="center" justifyLastLine="1" shrinkToFit="1"/>
    </xf>
    <xf numFmtId="0" fontId="0" fillId="2" borderId="13" xfId="0" applyFont="1" applyFill="1" applyBorder="1" applyAlignment="1">
      <alignment horizontal="distributed" vertical="center" justifyLastLine="1" shrinkToFit="1"/>
    </xf>
    <xf numFmtId="0" fontId="0" fillId="2" borderId="15" xfId="0" applyFont="1" applyFill="1" applyBorder="1" applyAlignment="1">
      <alignment horizontal="distributed" vertical="center" justifyLastLine="1" shrinkToFit="1"/>
    </xf>
    <xf numFmtId="0" fontId="0" fillId="0" borderId="24" xfId="0" applyFont="1" applyBorder="1" applyAlignment="1" applyProtection="1">
      <alignment horizontal="center" vertical="center" shrinkToFit="1"/>
      <protection locked="0"/>
    </xf>
    <xf numFmtId="0" fontId="0" fillId="0" borderId="111" xfId="0" applyFont="1" applyBorder="1" applyAlignment="1" applyProtection="1">
      <alignment horizontal="center" vertical="center" shrinkToFit="1"/>
      <protection locked="0"/>
    </xf>
    <xf numFmtId="0" fontId="0" fillId="0" borderId="13" xfId="0" applyFont="1" applyBorder="1" applyAlignment="1" applyProtection="1">
      <alignment horizontal="center" vertical="center" shrinkToFit="1"/>
      <protection locked="0"/>
    </xf>
    <xf numFmtId="0" fontId="0" fillId="2" borderId="15" xfId="0" applyFont="1" applyFill="1" applyBorder="1" applyAlignment="1">
      <alignment horizontal="center" vertical="center" shrinkToFit="1"/>
    </xf>
    <xf numFmtId="0" fontId="0" fillId="2" borderId="45" xfId="0" applyFont="1" applyFill="1" applyBorder="1" applyAlignment="1">
      <alignment horizontal="center" vertical="center" shrinkToFit="1"/>
    </xf>
    <xf numFmtId="0" fontId="0" fillId="2" borderId="52" xfId="0" applyFont="1" applyFill="1" applyBorder="1" applyAlignment="1">
      <alignment horizontal="center" vertical="center" shrinkToFit="1"/>
    </xf>
    <xf numFmtId="0" fontId="0" fillId="2" borderId="115" xfId="0" applyFont="1" applyFill="1" applyBorder="1" applyAlignment="1">
      <alignment horizontal="center" vertical="center" shrinkToFit="1"/>
    </xf>
    <xf numFmtId="0" fontId="4" fillId="0" borderId="54" xfId="0" applyFont="1" applyBorder="1" applyAlignment="1" applyProtection="1">
      <alignment horizontal="left" vertical="center" wrapText="1" shrinkToFit="1"/>
      <protection locked="0"/>
    </xf>
    <xf numFmtId="0" fontId="4" fillId="0" borderId="57" xfId="0" applyFont="1" applyBorder="1" applyAlignment="1" applyProtection="1">
      <alignment horizontal="left" vertical="center" wrapText="1" shrinkToFit="1"/>
      <protection locked="0"/>
    </xf>
    <xf numFmtId="0" fontId="4" fillId="0" borderId="9" xfId="0" applyFont="1" applyBorder="1" applyAlignment="1" applyProtection="1">
      <alignment horizontal="left" vertical="center" wrapText="1" shrinkToFit="1"/>
      <protection locked="0"/>
    </xf>
    <xf numFmtId="0" fontId="0" fillId="2" borderId="22" xfId="0" applyFont="1" applyFill="1" applyBorder="1" applyAlignment="1">
      <alignment horizontal="distributed" vertical="center" justifyLastLine="1" shrinkToFit="1"/>
    </xf>
    <xf numFmtId="0" fontId="0" fillId="2" borderId="9" xfId="0" applyFont="1" applyFill="1" applyBorder="1" applyAlignment="1">
      <alignment horizontal="distributed" vertical="center" justifyLastLine="1" shrinkToFit="1"/>
    </xf>
    <xf numFmtId="0" fontId="0" fillId="2" borderId="10" xfId="0" applyFont="1" applyFill="1" applyBorder="1" applyAlignment="1">
      <alignment horizontal="distributed" vertical="center" justifyLastLine="1" shrinkToFit="1"/>
    </xf>
    <xf numFmtId="0" fontId="0" fillId="0" borderId="54" xfId="0" applyFont="1" applyBorder="1" applyAlignment="1" applyProtection="1">
      <alignment horizontal="center" vertical="center" shrinkToFit="1"/>
      <protection locked="0"/>
    </xf>
    <xf numFmtId="0" fontId="0" fillId="0" borderId="57" xfId="0" applyFont="1" applyBorder="1" applyAlignment="1" applyProtection="1">
      <alignment horizontal="center" vertical="center" shrinkToFit="1"/>
      <protection locked="0"/>
    </xf>
    <xf numFmtId="0" fontId="0" fillId="0" borderId="9" xfId="0" applyFont="1" applyBorder="1" applyAlignment="1" applyProtection="1">
      <alignment horizontal="center" vertical="center" shrinkToFit="1"/>
      <protection locked="0"/>
    </xf>
    <xf numFmtId="0" fontId="0" fillId="2" borderId="10" xfId="0" applyFont="1" applyFill="1" applyBorder="1" applyAlignment="1">
      <alignment horizontal="center" vertical="center" shrinkToFit="1"/>
    </xf>
    <xf numFmtId="0" fontId="0" fillId="0" borderId="18" xfId="0" applyFont="1" applyBorder="1" applyAlignment="1" applyProtection="1">
      <alignment horizontal="center" vertical="center" shrinkToFit="1"/>
      <protection locked="0"/>
    </xf>
    <xf numFmtId="49" fontId="0" fillId="0" borderId="24" xfId="0" applyNumberFormat="1" applyFont="1" applyBorder="1" applyAlignment="1" applyProtection="1">
      <alignment horizontal="center" vertical="center" shrinkToFit="1"/>
      <protection locked="0"/>
    </xf>
    <xf numFmtId="49" fontId="0" fillId="0" borderId="111" xfId="0" applyNumberFormat="1" applyFont="1" applyBorder="1" applyAlignment="1" applyProtection="1">
      <alignment horizontal="center" vertical="center" shrinkToFit="1"/>
      <protection locked="0"/>
    </xf>
    <xf numFmtId="49" fontId="0" fillId="0" borderId="68" xfId="0" applyNumberFormat="1" applyFont="1" applyBorder="1" applyAlignment="1" applyProtection="1">
      <alignment horizontal="center" vertical="center" shrinkToFit="1"/>
      <protection locked="0"/>
    </xf>
    <xf numFmtId="0" fontId="4" fillId="0" borderId="24" xfId="0" applyFont="1" applyBorder="1" applyAlignment="1" applyProtection="1">
      <alignment horizontal="left" vertical="center" shrinkToFit="1"/>
      <protection locked="0"/>
    </xf>
    <xf numFmtId="0" fontId="4" fillId="0" borderId="111"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0" fillId="2" borderId="22" xfId="0" applyFont="1" applyFill="1" applyBorder="1" applyAlignment="1">
      <alignment horizontal="distributed" vertical="center" justifyLastLine="1"/>
    </xf>
    <xf numFmtId="0" fontId="0" fillId="2" borderId="9"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0" borderId="54" xfId="0" applyFont="1" applyBorder="1" applyAlignment="1" applyProtection="1">
      <alignment horizontal="left" vertical="center" shrinkToFit="1"/>
      <protection locked="0"/>
    </xf>
    <xf numFmtId="0" fontId="0" fillId="0" borderId="57" xfId="0" applyFont="1" applyBorder="1" applyAlignment="1" applyProtection="1">
      <alignment horizontal="left" vertical="center" shrinkToFit="1"/>
      <protection locked="0"/>
    </xf>
    <xf numFmtId="0" fontId="0" fillId="0" borderId="9" xfId="0" applyFont="1" applyBorder="1" applyAlignment="1" applyProtection="1">
      <alignment horizontal="left" vertical="center" shrinkToFit="1"/>
      <protection locked="0"/>
    </xf>
    <xf numFmtId="0" fontId="0" fillId="2" borderId="120" xfId="0" applyFont="1" applyFill="1" applyBorder="1" applyAlignment="1">
      <alignment horizontal="center" vertical="center" justifyLastLine="1" shrinkToFit="1"/>
    </xf>
    <xf numFmtId="0" fontId="0" fillId="2" borderId="48" xfId="0" applyFont="1" applyFill="1" applyBorder="1" applyAlignment="1">
      <alignment horizontal="center" vertical="center" justifyLastLine="1" shrinkToFit="1"/>
    </xf>
    <xf numFmtId="0" fontId="0" fillId="2" borderId="11" xfId="0" applyFont="1" applyFill="1" applyBorder="1" applyAlignment="1">
      <alignment horizontal="center" vertical="center" justifyLastLine="1" shrinkToFit="1"/>
    </xf>
    <xf numFmtId="0" fontId="0" fillId="2" borderId="23" xfId="0" applyFont="1" applyFill="1" applyBorder="1" applyAlignment="1">
      <alignment horizontal="center" vertical="center" justifyLastLine="1" shrinkToFit="1"/>
    </xf>
    <xf numFmtId="0" fontId="0" fillId="2" borderId="0" xfId="0" applyFont="1" applyFill="1" applyAlignment="1">
      <alignment horizontal="center" vertical="center" justifyLastLine="1" shrinkToFit="1"/>
    </xf>
    <xf numFmtId="0" fontId="0" fillId="2" borderId="37" xfId="0" applyFont="1" applyFill="1" applyBorder="1" applyAlignment="1">
      <alignment horizontal="center" vertical="center" justifyLastLine="1" shrinkToFit="1"/>
    </xf>
    <xf numFmtId="0" fontId="5" fillId="2" borderId="10" xfId="0" applyFont="1" applyFill="1" applyBorder="1" applyAlignment="1">
      <alignment horizontal="distributed" vertical="center" justifyLastLine="1" shrinkToFit="1"/>
    </xf>
    <xf numFmtId="49" fontId="0" fillId="0" borderId="54" xfId="2" applyNumberFormat="1" applyFont="1" applyBorder="1" applyAlignment="1" applyProtection="1">
      <alignment horizontal="center" vertical="center" shrinkToFit="1"/>
      <protection locked="0"/>
    </xf>
    <xf numFmtId="49" fontId="0" fillId="0" borderId="57" xfId="2" applyNumberFormat="1" applyFont="1" applyBorder="1" applyAlignment="1" applyProtection="1">
      <alignment horizontal="center" vertical="center" shrinkToFit="1"/>
      <protection locked="0"/>
    </xf>
    <xf numFmtId="49" fontId="0" fillId="0" borderId="18" xfId="2" applyNumberFormat="1" applyFont="1" applyBorder="1" applyAlignment="1" applyProtection="1">
      <alignment horizontal="center" vertical="center" shrinkToFit="1"/>
      <protection locked="0"/>
    </xf>
    <xf numFmtId="0" fontId="5" fillId="0" borderId="62"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0" fontId="5" fillId="0" borderId="17" xfId="0" applyFont="1" applyBorder="1" applyAlignment="1" applyProtection="1">
      <alignment vertical="center" wrapText="1"/>
      <protection locked="0"/>
    </xf>
    <xf numFmtId="0" fontId="5" fillId="0" borderId="36"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41" xfId="0" applyFont="1" applyBorder="1" applyAlignment="1" applyProtection="1">
      <alignment vertical="center" wrapText="1"/>
      <protection locked="0"/>
    </xf>
    <xf numFmtId="0" fontId="5" fillId="0" borderId="38"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42" xfId="0" applyFont="1" applyBorder="1" applyAlignment="1" applyProtection="1">
      <alignment vertical="center" wrapText="1"/>
      <protection locked="0"/>
    </xf>
    <xf numFmtId="180" fontId="6" fillId="0" borderId="113" xfId="0" applyNumberFormat="1" applyFont="1" applyFill="1" applyBorder="1" applyAlignment="1" applyProtection="1">
      <alignment horizontal="right" vertical="center"/>
      <protection locked="0"/>
    </xf>
    <xf numFmtId="0" fontId="0" fillId="0" borderId="62" xfId="0" applyFont="1" applyFill="1" applyBorder="1" applyAlignment="1">
      <alignment vertical="center" wrapText="1" shrinkToFit="1"/>
    </xf>
    <xf numFmtId="0" fontId="0" fillId="0" borderId="48" xfId="0" applyFont="1" applyFill="1" applyBorder="1" applyAlignment="1">
      <alignment vertical="center" wrapText="1" shrinkToFit="1"/>
    </xf>
    <xf numFmtId="180" fontId="6" fillId="0" borderId="48" xfId="0" applyNumberFormat="1" applyFont="1" applyFill="1" applyBorder="1" applyAlignment="1" applyProtection="1">
      <alignment horizontal="right" vertical="center"/>
      <protection locked="0"/>
    </xf>
    <xf numFmtId="176" fontId="6" fillId="0" borderId="112" xfId="0" applyNumberFormat="1" applyFont="1" applyFill="1" applyBorder="1" applyAlignment="1">
      <alignment horizontal="center" vertical="center"/>
    </xf>
    <xf numFmtId="176" fontId="6" fillId="0" borderId="113" xfId="0" applyNumberFormat="1" applyFont="1" applyFill="1" applyBorder="1" applyAlignment="1">
      <alignment horizontal="center" vertical="center"/>
    </xf>
    <xf numFmtId="176" fontId="6" fillId="0" borderId="114" xfId="0" applyNumberFormat="1" applyFont="1" applyFill="1" applyBorder="1" applyAlignment="1">
      <alignment horizontal="center" vertical="center"/>
    </xf>
    <xf numFmtId="0" fontId="4" fillId="0" borderId="54" xfId="0" applyFont="1" applyBorder="1" applyAlignment="1" applyProtection="1">
      <alignment horizontal="left" vertical="center" shrinkToFit="1"/>
      <protection locked="0"/>
    </xf>
    <xf numFmtId="0" fontId="4" fillId="0" borderId="57"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176" fontId="6" fillId="0" borderId="117" xfId="0" applyNumberFormat="1" applyFont="1" applyFill="1" applyBorder="1" applyAlignment="1">
      <alignment horizontal="center" vertical="center" shrinkToFit="1"/>
    </xf>
    <xf numFmtId="176" fontId="6" fillId="0" borderId="116" xfId="0" applyNumberFormat="1" applyFont="1" applyFill="1" applyBorder="1" applyAlignment="1">
      <alignment horizontal="center" vertical="center" shrinkToFit="1"/>
    </xf>
    <xf numFmtId="176" fontId="6" fillId="0" borderId="118" xfId="0" applyNumberFormat="1" applyFont="1" applyFill="1" applyBorder="1" applyAlignment="1">
      <alignment horizontal="center" vertical="center" shrinkToFit="1"/>
    </xf>
    <xf numFmtId="0" fontId="4" fillId="0" borderId="54" xfId="0" applyFont="1" applyBorder="1" applyAlignment="1" applyProtection="1">
      <alignment vertical="center" shrinkToFit="1"/>
      <protection locked="0"/>
    </xf>
    <xf numFmtId="0" fontId="4" fillId="0" borderId="57"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176" fontId="6" fillId="0" borderId="54" xfId="0" applyNumberFormat="1" applyFont="1" applyFill="1" applyBorder="1" applyAlignment="1">
      <alignment horizontal="center" vertical="center" shrinkToFit="1"/>
    </xf>
    <xf numFmtId="176" fontId="6" fillId="0" borderId="57" xfId="0" applyNumberFormat="1" applyFont="1" applyFill="1" applyBorder="1" applyAlignment="1">
      <alignment horizontal="center" vertical="center" shrinkToFit="1"/>
    </xf>
    <xf numFmtId="176" fontId="6" fillId="0" borderId="18" xfId="0" applyNumberFormat="1" applyFont="1" applyFill="1" applyBorder="1" applyAlignment="1">
      <alignment horizontal="center" vertical="center" shrinkToFit="1"/>
    </xf>
    <xf numFmtId="176" fontId="6" fillId="0" borderId="62" xfId="0" applyNumberFormat="1" applyFont="1" applyFill="1" applyBorder="1" applyAlignment="1">
      <alignment horizontal="center" vertical="center" shrinkToFit="1"/>
    </xf>
    <xf numFmtId="176" fontId="6" fillId="0" borderId="48" xfId="0" applyNumberFormat="1" applyFont="1" applyFill="1" applyBorder="1" applyAlignment="1">
      <alignment horizontal="center" vertical="center" shrinkToFit="1"/>
    </xf>
    <xf numFmtId="176" fontId="6" fillId="0" borderId="17" xfId="0" applyNumberFormat="1" applyFont="1" applyFill="1" applyBorder="1" applyAlignment="1">
      <alignment horizontal="center" vertical="center" shrinkToFit="1"/>
    </xf>
    <xf numFmtId="177" fontId="4" fillId="2" borderId="1" xfId="0" applyNumberFormat="1" applyFont="1" applyFill="1" applyBorder="1" applyAlignment="1">
      <alignment horizontal="center" vertical="center" wrapText="1" shrinkToFit="1"/>
    </xf>
    <xf numFmtId="177" fontId="4" fillId="2" borderId="2" xfId="0" applyNumberFormat="1" applyFont="1" applyFill="1" applyBorder="1" applyAlignment="1">
      <alignment horizontal="center" vertical="center" wrapText="1" shrinkToFit="1"/>
    </xf>
    <xf numFmtId="177" fontId="4" fillId="2" borderId="35" xfId="0" applyNumberFormat="1" applyFont="1" applyFill="1" applyBorder="1" applyAlignment="1">
      <alignment horizontal="center" vertical="center" wrapText="1" shrinkToFit="1"/>
    </xf>
    <xf numFmtId="177" fontId="4" fillId="2" borderId="23" xfId="0" applyNumberFormat="1" applyFont="1" applyFill="1" applyBorder="1" applyAlignment="1">
      <alignment horizontal="center" vertical="center" wrapText="1" shrinkToFit="1"/>
    </xf>
    <xf numFmtId="177" fontId="4" fillId="2" borderId="0" xfId="0" applyNumberFormat="1" applyFont="1" applyFill="1" applyAlignment="1">
      <alignment horizontal="center" vertical="center" wrapText="1" shrinkToFit="1"/>
    </xf>
    <xf numFmtId="177" fontId="4" fillId="2" borderId="37" xfId="0" applyNumberFormat="1" applyFont="1" applyFill="1" applyBorder="1" applyAlignment="1">
      <alignment horizontal="center" vertical="center" wrapText="1" shrinkToFit="1"/>
    </xf>
    <xf numFmtId="0" fontId="0" fillId="0" borderId="112" xfId="0" applyFont="1" applyFill="1" applyBorder="1" applyAlignment="1">
      <alignment vertical="center" wrapText="1" shrinkToFit="1"/>
    </xf>
    <xf numFmtId="0" fontId="0" fillId="0" borderId="113" xfId="0" applyFont="1" applyFill="1" applyBorder="1" applyAlignment="1">
      <alignment vertical="center" wrapText="1" shrinkToFit="1"/>
    </xf>
    <xf numFmtId="0" fontId="4" fillId="0" borderId="63" xfId="0" applyFont="1" applyBorder="1" applyAlignment="1" applyProtection="1">
      <alignment vertical="center" shrinkToFit="1"/>
      <protection locked="0"/>
    </xf>
    <xf numFmtId="0" fontId="4" fillId="0" borderId="108"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177" fontId="0" fillId="2" borderId="3" xfId="0" applyNumberFormat="1" applyFont="1" applyFill="1" applyBorder="1" applyAlignment="1">
      <alignment horizontal="center" vertical="center" shrinkToFit="1"/>
    </xf>
    <xf numFmtId="177" fontId="0" fillId="2" borderId="4" xfId="0" applyNumberFormat="1" applyFont="1" applyFill="1" applyBorder="1" applyAlignment="1">
      <alignment horizontal="center" vertical="center" shrinkToFit="1"/>
    </xf>
    <xf numFmtId="177" fontId="0" fillId="2" borderId="39" xfId="0" applyNumberFormat="1" applyFont="1" applyFill="1" applyBorder="1" applyAlignment="1">
      <alignment horizontal="center" vertical="center" shrinkToFit="1"/>
    </xf>
    <xf numFmtId="0" fontId="0" fillId="0" borderId="54" xfId="0" applyFont="1" applyFill="1" applyBorder="1" applyAlignment="1">
      <alignment vertical="center" wrapText="1" shrinkToFit="1"/>
    </xf>
    <xf numFmtId="0" fontId="0" fillId="0" borderId="57" xfId="0" applyFont="1" applyFill="1" applyBorder="1" applyAlignment="1">
      <alignment vertical="center" wrapText="1" shrinkToFit="1"/>
    </xf>
    <xf numFmtId="177" fontId="6" fillId="0" borderId="4" xfId="0" applyNumberFormat="1" applyFont="1" applyBorder="1" applyAlignment="1" applyProtection="1">
      <alignment vertical="center" shrinkToFit="1"/>
      <protection locked="0"/>
    </xf>
    <xf numFmtId="177" fontId="6" fillId="0" borderId="42" xfId="0" applyNumberFormat="1" applyFont="1" applyBorder="1" applyAlignment="1" applyProtection="1">
      <alignment vertical="center" shrinkToFit="1"/>
      <protection locked="0"/>
    </xf>
    <xf numFmtId="49" fontId="0" fillId="0" borderId="10" xfId="0" applyNumberFormat="1" applyFont="1" applyBorder="1" applyAlignment="1">
      <alignment horizontal="center" vertical="center" shrinkToFit="1"/>
    </xf>
    <xf numFmtId="49" fontId="0" fillId="0" borderId="53" xfId="0" applyNumberFormat="1" applyFont="1" applyBorder="1" applyAlignment="1">
      <alignment horizontal="center" vertical="center" shrinkToFit="1"/>
    </xf>
    <xf numFmtId="0" fontId="0" fillId="2" borderId="123" xfId="0" applyFont="1" applyFill="1" applyBorder="1" applyAlignment="1">
      <alignment horizontal="center" vertical="center" shrinkToFit="1"/>
    </xf>
    <xf numFmtId="0" fontId="0" fillId="2" borderId="57"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177" fontId="6" fillId="0" borderId="54" xfId="0" applyNumberFormat="1" applyFont="1" applyFill="1" applyBorder="1" applyAlignment="1">
      <alignment vertical="center" shrinkToFit="1"/>
    </xf>
    <xf numFmtId="177" fontId="6" fillId="0" borderId="57" xfId="0" applyNumberFormat="1" applyFont="1" applyFill="1" applyBorder="1" applyAlignment="1">
      <alignment vertical="center" shrinkToFit="1"/>
    </xf>
    <xf numFmtId="180" fontId="6" fillId="0" borderId="57" xfId="0" applyNumberFormat="1" applyFont="1" applyFill="1" applyBorder="1" applyAlignment="1" applyProtection="1">
      <alignment horizontal="right" vertical="center"/>
      <protection locked="0"/>
    </xf>
    <xf numFmtId="180" fontId="6" fillId="0" borderId="116" xfId="0" applyNumberFormat="1" applyFont="1" applyFill="1" applyBorder="1" applyAlignment="1" applyProtection="1">
      <alignment horizontal="right" vertical="center"/>
      <protection locked="0"/>
    </xf>
    <xf numFmtId="0" fontId="0" fillId="2" borderId="25" xfId="0" applyFont="1" applyFill="1" applyBorder="1" applyAlignment="1">
      <alignment horizontal="center" vertical="center" textRotation="255" shrinkToFit="1"/>
    </xf>
    <xf numFmtId="0" fontId="0" fillId="2" borderId="50" xfId="0" applyFont="1" applyFill="1" applyBorder="1" applyAlignment="1">
      <alignment horizontal="center" vertical="center" textRotation="255" shrinkToFit="1"/>
    </xf>
    <xf numFmtId="0" fontId="0" fillId="2" borderId="1" xfId="0" applyFont="1" applyFill="1" applyBorder="1" applyAlignment="1">
      <alignment horizontal="left" vertical="center" indent="1"/>
    </xf>
    <xf numFmtId="0" fontId="0" fillId="2" borderId="2" xfId="0" applyFont="1" applyFill="1" applyBorder="1" applyAlignment="1">
      <alignment horizontal="left" vertical="center" indent="1"/>
    </xf>
    <xf numFmtId="0" fontId="0" fillId="2" borderId="40" xfId="0" applyFont="1" applyFill="1" applyBorder="1" applyAlignment="1">
      <alignment horizontal="left" vertical="center" inden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3" borderId="4" xfId="0" applyFont="1" applyFill="1" applyBorder="1" applyAlignment="1">
      <alignment horizontal="right" vertical="center"/>
    </xf>
    <xf numFmtId="0" fontId="0" fillId="2" borderId="48" xfId="0" applyFont="1" applyFill="1" applyBorder="1" applyAlignment="1">
      <alignment horizontal="left" vertical="center" shrinkToFit="1"/>
    </xf>
    <xf numFmtId="0" fontId="0" fillId="2" borderId="2" xfId="0" applyFont="1" applyFill="1" applyBorder="1" applyAlignment="1">
      <alignment horizontal="left" vertical="center" shrinkToFit="1"/>
    </xf>
    <xf numFmtId="38" fontId="6" fillId="0" borderId="1" xfId="3" applyFont="1" applyFill="1" applyBorder="1" applyAlignment="1">
      <alignment horizontal="right" vertical="center"/>
    </xf>
    <xf numFmtId="38" fontId="0" fillId="0" borderId="35" xfId="3" applyFont="1" applyFill="1" applyBorder="1"/>
    <xf numFmtId="38" fontId="6" fillId="0" borderId="34" xfId="3" applyFont="1" applyFill="1" applyBorder="1" applyAlignment="1">
      <alignment horizontal="right" vertical="center"/>
    </xf>
    <xf numFmtId="38" fontId="0" fillId="0" borderId="40" xfId="3" applyFont="1" applyFill="1" applyBorder="1"/>
    <xf numFmtId="38" fontId="6" fillId="0" borderId="120" xfId="3" applyFont="1" applyFill="1" applyBorder="1" applyAlignment="1">
      <alignment horizontal="right" vertical="center"/>
    </xf>
    <xf numFmtId="38" fontId="0" fillId="0" borderId="11" xfId="3" applyFont="1" applyFill="1" applyBorder="1"/>
    <xf numFmtId="0" fontId="15" fillId="0" borderId="0" xfId="0" applyFont="1" applyAlignment="1" applyProtection="1">
      <alignment horizontal="center" vertical="center" wrapText="1"/>
      <protection locked="0"/>
    </xf>
    <xf numFmtId="0" fontId="15" fillId="0" borderId="41" xfId="0" applyFont="1" applyBorder="1" applyAlignment="1" applyProtection="1">
      <alignment horizontal="center" vertical="center" wrapText="1"/>
      <protection locked="0"/>
    </xf>
    <xf numFmtId="0" fontId="0" fillId="2" borderId="3"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09" xfId="0" applyFont="1" applyFill="1" applyBorder="1" applyAlignment="1">
      <alignment horizontal="center" vertical="center"/>
    </xf>
    <xf numFmtId="38" fontId="6" fillId="0" borderId="23" xfId="3" applyFont="1" applyFill="1" applyBorder="1" applyAlignment="1">
      <alignment horizontal="right" vertical="center"/>
    </xf>
    <xf numFmtId="38" fontId="0" fillId="0" borderId="37" xfId="3" applyFont="1" applyFill="1" applyBorder="1"/>
    <xf numFmtId="38" fontId="6" fillId="0" borderId="62" xfId="3" applyFont="1" applyFill="1" applyBorder="1" applyAlignment="1">
      <alignment horizontal="right" vertical="center"/>
    </xf>
    <xf numFmtId="38" fontId="0" fillId="0" borderId="17" xfId="3" applyFont="1" applyFill="1" applyBorder="1"/>
    <xf numFmtId="38" fontId="6" fillId="0" borderId="62" xfId="3" applyFont="1" applyFill="1" applyBorder="1" applyAlignment="1">
      <alignment vertical="center"/>
    </xf>
    <xf numFmtId="38" fontId="6" fillId="0" borderId="17" xfId="3" applyFont="1" applyFill="1" applyBorder="1" applyAlignment="1">
      <alignment vertical="center"/>
    </xf>
    <xf numFmtId="38" fontId="6" fillId="0" borderId="121" xfId="3" applyFont="1" applyFill="1" applyBorder="1" applyAlignment="1">
      <alignment horizontal="right" vertical="center"/>
    </xf>
    <xf numFmtId="38" fontId="0" fillId="0" borderId="130" xfId="3" applyFont="1" applyFill="1" applyBorder="1"/>
    <xf numFmtId="38" fontId="6" fillId="0" borderId="122" xfId="3" applyFont="1" applyFill="1" applyBorder="1" applyAlignment="1">
      <alignment vertical="center"/>
    </xf>
    <xf numFmtId="38" fontId="6" fillId="0" borderId="131" xfId="3" applyFont="1" applyFill="1" applyBorder="1" applyAlignment="1">
      <alignment vertical="center"/>
    </xf>
    <xf numFmtId="38" fontId="6" fillId="0" borderId="63" xfId="3" applyFont="1" applyFill="1" applyBorder="1" applyAlignment="1">
      <alignment horizontal="right" vertical="center"/>
    </xf>
    <xf numFmtId="38" fontId="0" fillId="0" borderId="109" xfId="3" applyFont="1" applyFill="1" applyBorder="1"/>
    <xf numFmtId="0" fontId="5" fillId="0" borderId="0" xfId="0" applyFont="1" applyAlignment="1">
      <alignment horizontal="left" vertical="center" wrapText="1"/>
    </xf>
    <xf numFmtId="0" fontId="5" fillId="0" borderId="41" xfId="0" applyFont="1" applyBorder="1" applyAlignment="1">
      <alignment horizontal="left" vertical="center" wrapText="1"/>
    </xf>
    <xf numFmtId="0" fontId="5" fillId="0" borderId="4" xfId="0" applyFont="1" applyBorder="1" applyAlignment="1">
      <alignment horizontal="left" vertical="center" wrapText="1"/>
    </xf>
    <xf numFmtId="0" fontId="5" fillId="0" borderId="42" xfId="0" applyFont="1" applyBorder="1" applyAlignment="1">
      <alignment horizontal="left" vertical="center" wrapText="1"/>
    </xf>
    <xf numFmtId="0" fontId="0" fillId="0" borderId="52" xfId="0" applyFont="1" applyBorder="1" applyAlignment="1">
      <alignment horizontal="center" vertical="center" shrinkToFit="1"/>
    </xf>
    <xf numFmtId="0" fontId="0" fillId="0" borderId="52" xfId="0" applyFont="1" applyBorder="1" applyAlignment="1">
      <alignment vertical="center" shrinkToFit="1"/>
    </xf>
    <xf numFmtId="0" fontId="0" fillId="2" borderId="35" xfId="0" applyFont="1" applyFill="1" applyBorder="1" applyAlignment="1">
      <alignment horizontal="center" vertical="center" textRotation="255" shrinkToFit="1"/>
    </xf>
    <xf numFmtId="0" fontId="0" fillId="2" borderId="7" xfId="0" applyFont="1" applyFill="1" applyBorder="1" applyAlignment="1">
      <alignment horizontal="center" vertical="center" textRotation="255" shrinkToFit="1"/>
    </xf>
    <xf numFmtId="0" fontId="0" fillId="2" borderId="104" xfId="0" applyFont="1" applyFill="1" applyBorder="1" applyAlignment="1">
      <alignment horizontal="center" vertical="center" shrinkToFit="1"/>
    </xf>
    <xf numFmtId="0" fontId="0" fillId="2" borderId="125" xfId="0" applyFont="1" applyFill="1" applyBorder="1" applyAlignment="1">
      <alignment horizontal="center" vertical="center" shrinkToFit="1"/>
    </xf>
    <xf numFmtId="0" fontId="0" fillId="2" borderId="65" xfId="0" applyFont="1" applyFill="1" applyBorder="1" applyAlignment="1">
      <alignment horizontal="center" vertical="center" shrinkToFit="1"/>
    </xf>
    <xf numFmtId="0" fontId="0" fillId="2" borderId="53" xfId="0" applyFont="1" applyFill="1" applyBorder="1" applyAlignment="1">
      <alignment horizontal="center" vertical="center" shrinkToFit="1"/>
    </xf>
    <xf numFmtId="0" fontId="0" fillId="2" borderId="11" xfId="0" applyFont="1" applyFill="1" applyBorder="1" applyAlignment="1">
      <alignment horizontal="center" vertical="center" textRotation="255" shrinkToFit="1"/>
    </xf>
    <xf numFmtId="0" fontId="0" fillId="2" borderId="129" xfId="0" applyFont="1" applyFill="1" applyBorder="1" applyAlignment="1">
      <alignment horizontal="center" vertical="center" textRotation="255" shrinkToFit="1"/>
    </xf>
    <xf numFmtId="0" fontId="0" fillId="2" borderId="28" xfId="0" applyFont="1" applyFill="1" applyBorder="1" applyAlignment="1">
      <alignment horizontal="center" vertical="center" shrinkToFit="1"/>
    </xf>
    <xf numFmtId="0" fontId="0" fillId="2" borderId="29"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2" borderId="55" xfId="0" applyFont="1" applyFill="1" applyBorder="1" applyAlignment="1">
      <alignment horizontal="center" vertical="center" textRotation="255" shrinkToFit="1"/>
    </xf>
    <xf numFmtId="0" fontId="0" fillId="2" borderId="56" xfId="0" applyFont="1" applyFill="1" applyBorder="1" applyAlignment="1">
      <alignment horizontal="center" vertical="center" textRotation="255" shrinkToFit="1"/>
    </xf>
    <xf numFmtId="38" fontId="6" fillId="0" borderId="119" xfId="3" applyFont="1" applyFill="1" applyBorder="1" applyAlignment="1">
      <alignment horizontal="right" vertical="center"/>
    </xf>
    <xf numFmtId="38" fontId="0" fillId="0" borderId="13" xfId="3" applyFont="1" applyFill="1" applyBorder="1"/>
    <xf numFmtId="38" fontId="6" fillId="0" borderId="123" xfId="3" applyFont="1" applyFill="1" applyBorder="1" applyAlignment="1">
      <alignment horizontal="right" vertical="center"/>
    </xf>
    <xf numFmtId="38" fontId="0" fillId="0" borderId="9" xfId="3" applyFont="1" applyFill="1" applyBorder="1"/>
    <xf numFmtId="38" fontId="6" fillId="0" borderId="103" xfId="3" applyFont="1" applyFill="1" applyBorder="1" applyAlignment="1">
      <alignment horizontal="right" vertical="center"/>
    </xf>
    <xf numFmtId="38" fontId="0" fillId="0" borderId="66" xfId="3" applyFont="1" applyFill="1" applyBorder="1"/>
    <xf numFmtId="38" fontId="6" fillId="0" borderId="104" xfId="3" applyFont="1" applyFill="1" applyBorder="1" applyAlignment="1">
      <alignment vertical="center"/>
    </xf>
    <xf numFmtId="38" fontId="6" fillId="0" borderId="65" xfId="3" applyFont="1" applyFill="1" applyBorder="1" applyAlignment="1">
      <alignment vertical="center"/>
    </xf>
    <xf numFmtId="0" fontId="15" fillId="0" borderId="0" xfId="0" applyFont="1" applyAlignment="1">
      <alignment horizontal="center" vertical="center" wrapText="1"/>
    </xf>
    <xf numFmtId="0" fontId="15" fillId="0" borderId="41" xfId="0" applyFont="1" applyBorder="1" applyAlignment="1">
      <alignment horizontal="center" vertical="center" wrapText="1"/>
    </xf>
    <xf numFmtId="0" fontId="7" fillId="0" borderId="0" xfId="0" applyFont="1" applyAlignment="1">
      <alignment horizontal="left" vertical="center"/>
    </xf>
    <xf numFmtId="0" fontId="0" fillId="0" borderId="0" xfId="0" applyFont="1" applyBorder="1" applyAlignment="1">
      <alignment horizontal="center" vertical="center" shrinkToFit="1"/>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111"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48" xfId="0" applyFont="1" applyFill="1" applyBorder="1" applyAlignment="1">
      <alignment horizontal="center" vertical="center"/>
    </xf>
    <xf numFmtId="0" fontId="0" fillId="2" borderId="163" xfId="0" applyFont="1" applyFill="1" applyBorder="1" applyAlignment="1">
      <alignment horizontal="center" vertical="center"/>
    </xf>
    <xf numFmtId="0" fontId="0" fillId="2" borderId="149" xfId="0" applyFont="1" applyFill="1" applyBorder="1" applyAlignment="1">
      <alignment horizontal="center" vertical="center"/>
    </xf>
    <xf numFmtId="0" fontId="0" fillId="2" borderId="164" xfId="0" applyFont="1" applyFill="1" applyBorder="1" applyAlignment="1">
      <alignment horizontal="center" vertical="center"/>
    </xf>
    <xf numFmtId="0" fontId="0" fillId="2" borderId="150" xfId="0" applyFont="1" applyFill="1" applyBorder="1" applyAlignment="1">
      <alignment horizontal="center" vertical="center"/>
    </xf>
    <xf numFmtId="0" fontId="0" fillId="2" borderId="5"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left" vertical="center" shrinkToFit="1"/>
    </xf>
    <xf numFmtId="0" fontId="0" fillId="0" borderId="1"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35"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0" fillId="0" borderId="37" xfId="0" applyFont="1" applyBorder="1" applyAlignment="1" applyProtection="1">
      <alignment horizontal="left" vertical="center" wrapText="1"/>
      <protection locked="0"/>
    </xf>
    <xf numFmtId="0" fontId="4" fillId="0" borderId="0" xfId="0" applyFont="1" applyAlignment="1">
      <alignment horizontal="left"/>
    </xf>
    <xf numFmtId="0" fontId="0" fillId="0" borderId="23"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37" xfId="0" applyFont="1" applyBorder="1" applyAlignment="1" applyProtection="1">
      <alignment horizontal="left" vertical="center"/>
      <protection locked="0"/>
    </xf>
    <xf numFmtId="0" fontId="0" fillId="0" borderId="4" xfId="0" applyBorder="1" applyAlignment="1">
      <alignment horizontal="right"/>
    </xf>
    <xf numFmtId="0" fontId="0" fillId="2" borderId="94" xfId="0" applyFont="1" applyFill="1" applyBorder="1" applyAlignment="1">
      <alignment horizontal="center" vertical="center" shrinkToFit="1"/>
    </xf>
    <xf numFmtId="0" fontId="0" fillId="2" borderId="152" xfId="0" applyFont="1" applyFill="1" applyBorder="1" applyAlignment="1">
      <alignment horizontal="center" vertical="center" shrinkToFit="1"/>
    </xf>
    <xf numFmtId="0" fontId="0" fillId="0" borderId="0" xfId="0" applyAlignment="1">
      <alignment horizontal="center" vertical="center" shrinkToFit="1"/>
    </xf>
    <xf numFmtId="0" fontId="0" fillId="3" borderId="79" xfId="0" applyFont="1" applyFill="1" applyBorder="1" applyAlignment="1" applyProtection="1">
      <alignment horizontal="left" vertical="center" shrinkToFit="1"/>
      <protection locked="0"/>
    </xf>
    <xf numFmtId="0" fontId="0" fillId="3" borderId="124" xfId="0" applyFont="1" applyFill="1" applyBorder="1" applyAlignment="1" applyProtection="1">
      <alignment horizontal="left" vertical="center" shrinkToFit="1"/>
      <protection locked="0"/>
    </xf>
    <xf numFmtId="0" fontId="0" fillId="3" borderId="106" xfId="0" applyFont="1" applyFill="1" applyBorder="1" applyAlignment="1" applyProtection="1">
      <alignment horizontal="left" vertical="center" shrinkToFit="1"/>
      <protection locked="0"/>
    </xf>
    <xf numFmtId="0" fontId="0" fillId="2" borderId="119" xfId="0" applyFont="1" applyFill="1" applyBorder="1" applyAlignment="1">
      <alignment horizontal="left" vertical="center"/>
    </xf>
    <xf numFmtId="0" fontId="0" fillId="2" borderId="111" xfId="0" applyFont="1" applyFill="1" applyBorder="1" applyAlignment="1">
      <alignment horizontal="left" vertical="center"/>
    </xf>
    <xf numFmtId="0" fontId="0" fillId="2" borderId="68" xfId="0" applyFont="1" applyFill="1" applyBorder="1" applyAlignment="1">
      <alignment horizontal="left" vertical="center"/>
    </xf>
    <xf numFmtId="181" fontId="4" fillId="0" borderId="119" xfId="0" applyNumberFormat="1" applyFont="1" applyBorder="1" applyAlignment="1">
      <alignment horizontal="left" vertical="center"/>
    </xf>
    <xf numFmtId="181" fontId="4" fillId="0" borderId="111" xfId="0" applyNumberFormat="1" applyFont="1" applyBorder="1" applyAlignment="1">
      <alignment horizontal="left" vertical="center"/>
    </xf>
    <xf numFmtId="181" fontId="4" fillId="0" borderId="68" xfId="0" applyNumberFormat="1" applyFont="1" applyBorder="1" applyAlignment="1">
      <alignment horizontal="left" vertical="center"/>
    </xf>
    <xf numFmtId="0" fontId="4" fillId="0" borderId="120" xfId="0" applyFont="1" applyBorder="1" applyAlignment="1">
      <alignment horizontal="center" vertical="center" textRotation="255"/>
    </xf>
    <xf numFmtId="0" fontId="4" fillId="0" borderId="23" xfId="0" applyFont="1" applyBorder="1" applyAlignment="1">
      <alignment horizontal="center" vertical="center" textRotation="255"/>
    </xf>
    <xf numFmtId="0" fontId="0" fillId="3" borderId="78" xfId="0" applyFont="1" applyFill="1" applyBorder="1" applyAlignment="1" applyProtection="1">
      <alignment horizontal="left" vertical="center" shrinkToFit="1"/>
      <protection locked="0"/>
    </xf>
    <xf numFmtId="0" fontId="0" fillId="3" borderId="98" xfId="0" applyFont="1" applyFill="1" applyBorder="1" applyAlignment="1" applyProtection="1">
      <alignment horizontal="left" vertical="center" shrinkToFit="1"/>
      <protection locked="0"/>
    </xf>
    <xf numFmtId="0" fontId="0" fillId="3" borderId="99" xfId="0" applyFont="1" applyFill="1" applyBorder="1" applyAlignment="1" applyProtection="1">
      <alignment horizontal="left" vertical="center" shrinkToFit="1"/>
      <protection locked="0"/>
    </xf>
    <xf numFmtId="0" fontId="4" fillId="0" borderId="169" xfId="0" applyFont="1" applyBorder="1" applyAlignment="1" applyProtection="1">
      <alignment horizontal="left" vertical="center"/>
      <protection locked="0"/>
    </xf>
    <xf numFmtId="0" fontId="4" fillId="0" borderId="102" xfId="0" applyFont="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0" fillId="0" borderId="78" xfId="0" applyFont="1" applyFill="1" applyBorder="1" applyAlignment="1" applyProtection="1">
      <alignment horizontal="left" vertical="center" shrinkToFit="1"/>
      <protection locked="0"/>
    </xf>
    <xf numFmtId="0" fontId="0" fillId="0" borderId="98" xfId="0" applyFont="1" applyFill="1" applyBorder="1" applyAlignment="1" applyProtection="1">
      <alignment horizontal="left" vertical="center" shrinkToFit="1"/>
      <protection locked="0"/>
    </xf>
    <xf numFmtId="0" fontId="0" fillId="0" borderId="99" xfId="0" applyFont="1" applyFill="1" applyBorder="1" applyAlignment="1" applyProtection="1">
      <alignment horizontal="left" vertical="center" shrinkToFit="1"/>
      <protection locked="0"/>
    </xf>
    <xf numFmtId="0" fontId="4" fillId="0" borderId="77" xfId="0" applyFont="1" applyBorder="1" applyAlignment="1" applyProtection="1">
      <alignment horizontal="left" vertical="center"/>
      <protection locked="0"/>
    </xf>
    <xf numFmtId="0" fontId="4" fillId="0" borderId="98" xfId="0" applyFont="1" applyBorder="1" applyAlignment="1" applyProtection="1">
      <alignment horizontal="left" vertical="center"/>
      <protection locked="0"/>
    </xf>
    <xf numFmtId="0" fontId="4" fillId="0" borderId="99" xfId="0" applyFont="1" applyBorder="1" applyAlignment="1" applyProtection="1">
      <alignment horizontal="left" vertical="center"/>
      <protection locked="0"/>
    </xf>
    <xf numFmtId="0" fontId="0" fillId="0" borderId="97" xfId="0" applyFont="1" applyFill="1" applyBorder="1" applyAlignment="1" applyProtection="1">
      <alignment horizontal="left" vertical="center" shrinkToFit="1"/>
      <protection locked="0"/>
    </xf>
    <xf numFmtId="0" fontId="0" fillId="0" borderId="168" xfId="0" applyFont="1" applyFill="1" applyBorder="1" applyAlignment="1" applyProtection="1">
      <alignment horizontal="left" vertical="center" shrinkToFit="1"/>
      <protection locked="0"/>
    </xf>
    <xf numFmtId="0" fontId="0" fillId="0" borderId="132" xfId="0" applyFont="1" applyFill="1" applyBorder="1" applyAlignment="1" applyProtection="1">
      <alignment horizontal="left" vertical="center" shrinkToFit="1"/>
      <protection locked="0"/>
    </xf>
    <xf numFmtId="0" fontId="0" fillId="3" borderId="97" xfId="0" applyFont="1" applyFill="1" applyBorder="1" applyAlignment="1" applyProtection="1">
      <alignment horizontal="left" vertical="center" shrinkToFit="1"/>
      <protection locked="0"/>
    </xf>
    <xf numFmtId="0" fontId="0" fillId="3" borderId="168" xfId="0" applyFont="1" applyFill="1" applyBorder="1" applyAlignment="1" applyProtection="1">
      <alignment horizontal="left" vertical="center" shrinkToFit="1"/>
      <protection locked="0"/>
    </xf>
    <xf numFmtId="0" fontId="0" fillId="3" borderId="132" xfId="0" applyFont="1" applyFill="1" applyBorder="1" applyAlignment="1" applyProtection="1">
      <alignment horizontal="left" vertical="center" shrinkToFit="1"/>
      <protection locked="0"/>
    </xf>
    <xf numFmtId="0" fontId="2" fillId="0" borderId="78" xfId="0" applyFont="1" applyFill="1" applyBorder="1" applyAlignment="1" applyProtection="1">
      <alignment horizontal="left" vertical="center" wrapText="1" shrinkToFit="1"/>
      <protection locked="0"/>
    </xf>
    <xf numFmtId="0" fontId="2" fillId="0" borderId="98" xfId="0" applyFont="1" applyFill="1" applyBorder="1" applyAlignment="1" applyProtection="1">
      <alignment horizontal="left" vertical="center" shrinkToFit="1"/>
      <protection locked="0"/>
    </xf>
    <xf numFmtId="0" fontId="2" fillId="0" borderId="99" xfId="0" applyFont="1" applyFill="1" applyBorder="1" applyAlignment="1" applyProtection="1">
      <alignment horizontal="left" vertical="center" shrinkToFit="1"/>
      <protection locked="0"/>
    </xf>
    <xf numFmtId="0" fontId="0" fillId="2" borderId="46" xfId="0" applyFont="1" applyFill="1" applyBorder="1" applyAlignment="1">
      <alignment horizontal="left" vertical="center"/>
    </xf>
    <xf numFmtId="0" fontId="0" fillId="2" borderId="52" xfId="0" applyFont="1" applyFill="1" applyBorder="1" applyAlignment="1">
      <alignment horizontal="left" vertical="center"/>
    </xf>
    <xf numFmtId="0" fontId="0" fillId="2" borderId="110" xfId="0" applyFont="1" applyFill="1" applyBorder="1" applyAlignment="1">
      <alignment horizontal="left" vertical="center"/>
    </xf>
    <xf numFmtId="0" fontId="0" fillId="0" borderId="21" xfId="0" applyFont="1" applyBorder="1" applyAlignment="1" applyProtection="1">
      <alignment horizontal="left" vertical="center" wrapText="1"/>
      <protection locked="0"/>
    </xf>
    <xf numFmtId="0" fontId="0" fillId="0" borderId="44"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2" borderId="100" xfId="0" applyFont="1" applyFill="1" applyBorder="1" applyAlignment="1">
      <alignment horizontal="left" vertical="center" shrinkToFit="1"/>
    </xf>
    <xf numFmtId="0" fontId="0" fillId="2" borderId="58" xfId="0" applyFont="1" applyFill="1" applyBorder="1" applyAlignment="1">
      <alignment horizontal="left" vertical="center" shrinkToFit="1"/>
    </xf>
    <xf numFmtId="0" fontId="0" fillId="2" borderId="19" xfId="0" applyFont="1" applyFill="1" applyBorder="1" applyAlignment="1">
      <alignment horizontal="left" vertical="center" shrinkToFit="1"/>
    </xf>
    <xf numFmtId="0" fontId="4" fillId="0" borderId="25"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119" xfId="0" applyFont="1" applyBorder="1" applyAlignment="1">
      <alignment horizontal="left" vertical="center"/>
    </xf>
    <xf numFmtId="0" fontId="4" fillId="0" borderId="111" xfId="0" applyFont="1" applyBorder="1" applyAlignment="1">
      <alignment horizontal="left" vertical="center"/>
    </xf>
    <xf numFmtId="0" fontId="4" fillId="0" borderId="68" xfId="0" applyFont="1" applyBorder="1" applyAlignment="1">
      <alignment horizontal="left" vertical="center"/>
    </xf>
    <xf numFmtId="0" fontId="0" fillId="3" borderId="174" xfId="0" applyFont="1" applyFill="1" applyBorder="1" applyAlignment="1" applyProtection="1">
      <alignment horizontal="left" vertical="center" shrinkToFit="1"/>
      <protection locked="0"/>
    </xf>
    <xf numFmtId="0" fontId="0" fillId="3" borderId="171" xfId="0" applyFont="1" applyFill="1" applyBorder="1" applyAlignment="1" applyProtection="1">
      <alignment horizontal="left" vertical="center" shrinkToFit="1"/>
      <protection locked="0"/>
    </xf>
    <xf numFmtId="0" fontId="5" fillId="0" borderId="169" xfId="0" applyFont="1" applyBorder="1" applyAlignment="1" applyProtection="1">
      <alignment horizontal="left" vertical="center"/>
      <protection locked="0"/>
    </xf>
    <xf numFmtId="0" fontId="5" fillId="0" borderId="102" xfId="0" applyFont="1" applyBorder="1" applyAlignment="1" applyProtection="1">
      <alignment horizontal="left" vertical="center"/>
      <protection locked="0"/>
    </xf>
    <xf numFmtId="0" fontId="5" fillId="0" borderId="105" xfId="0" applyFont="1" applyBorder="1" applyAlignment="1" applyProtection="1">
      <alignment horizontal="left" vertical="center"/>
      <protection locked="0"/>
    </xf>
    <xf numFmtId="0" fontId="0" fillId="0" borderId="97" xfId="0" applyFont="1" applyBorder="1" applyAlignment="1" applyProtection="1">
      <alignment horizontal="left" vertical="center" shrinkToFit="1"/>
      <protection locked="0"/>
    </xf>
    <xf numFmtId="0" fontId="0" fillId="0" borderId="168" xfId="0" applyFont="1" applyBorder="1" applyAlignment="1" applyProtection="1">
      <alignment horizontal="left" vertical="center" shrinkToFit="1"/>
      <protection locked="0"/>
    </xf>
    <xf numFmtId="0" fontId="4" fillId="0" borderId="77" xfId="0" applyFont="1" applyBorder="1" applyAlignment="1" applyProtection="1">
      <alignment horizontal="center" vertical="center"/>
      <protection locked="0"/>
    </xf>
    <xf numFmtId="0" fontId="4" fillId="0" borderId="98" xfId="0" applyFont="1" applyBorder="1" applyAlignment="1" applyProtection="1">
      <alignment horizontal="center" vertical="center"/>
      <protection locked="0"/>
    </xf>
    <xf numFmtId="0" fontId="4" fillId="0" borderId="99" xfId="0" applyFont="1" applyBorder="1" applyAlignment="1" applyProtection="1">
      <alignment horizontal="center" vertical="center"/>
      <protection locked="0"/>
    </xf>
    <xf numFmtId="0" fontId="0" fillId="0" borderId="78" xfId="0" applyFont="1" applyBorder="1" applyAlignment="1" applyProtection="1">
      <alignment horizontal="left" vertical="center" shrinkToFit="1"/>
      <protection locked="0"/>
    </xf>
    <xf numFmtId="0" fontId="0" fillId="0" borderId="98" xfId="0" applyFont="1" applyBorder="1" applyAlignment="1" applyProtection="1">
      <alignment horizontal="left" vertical="center" shrinkToFit="1"/>
      <protection locked="0"/>
    </xf>
    <xf numFmtId="0" fontId="0" fillId="0" borderId="79" xfId="0" applyFont="1" applyBorder="1" applyAlignment="1" applyProtection="1">
      <alignment horizontal="left" vertical="center" shrinkToFit="1"/>
      <protection locked="0"/>
    </xf>
    <xf numFmtId="0" fontId="0" fillId="0" borderId="124" xfId="0" applyFont="1" applyBorder="1" applyAlignment="1" applyProtection="1">
      <alignment horizontal="left" vertical="center" shrinkToFit="1"/>
      <protection locked="0"/>
    </xf>
    <xf numFmtId="0" fontId="15" fillId="0" borderId="173" xfId="0" applyFont="1" applyBorder="1" applyAlignment="1" applyProtection="1">
      <alignment horizontal="left" vertical="center"/>
      <protection locked="0"/>
    </xf>
    <xf numFmtId="0" fontId="15" fillId="0" borderId="124" xfId="0" applyFont="1" applyBorder="1" applyAlignment="1" applyProtection="1">
      <alignment horizontal="left" vertical="center"/>
      <protection locked="0"/>
    </xf>
    <xf numFmtId="0" fontId="15" fillId="0" borderId="106" xfId="0" applyFont="1" applyBorder="1" applyAlignment="1" applyProtection="1">
      <alignment horizontal="left" vertical="center"/>
      <protection locked="0"/>
    </xf>
    <xf numFmtId="0" fontId="0" fillId="2" borderId="25" xfId="0" applyFont="1" applyFill="1" applyBorder="1" applyAlignment="1">
      <alignment horizontal="left" vertical="center" shrinkToFit="1"/>
    </xf>
    <xf numFmtId="0" fontId="0" fillId="2" borderId="15" xfId="0" applyFont="1" applyFill="1" applyBorder="1" applyAlignment="1">
      <alignment horizontal="left" vertical="center" shrinkToFit="1"/>
    </xf>
    <xf numFmtId="0" fontId="0" fillId="2" borderId="24" xfId="0" applyFont="1" applyFill="1" applyBorder="1" applyAlignment="1">
      <alignment horizontal="left" vertical="center" shrinkToFit="1"/>
    </xf>
    <xf numFmtId="0" fontId="0" fillId="2" borderId="27" xfId="0" applyFont="1" applyFill="1" applyBorder="1" applyAlignment="1">
      <alignment horizontal="left" vertical="center" shrinkToFit="1"/>
    </xf>
    <xf numFmtId="0" fontId="0" fillId="2" borderId="5" xfId="0" applyFont="1" applyFill="1" applyBorder="1" applyAlignment="1">
      <alignment horizontal="left" vertical="center" shrinkToFit="1"/>
    </xf>
    <xf numFmtId="0" fontId="0" fillId="2" borderId="63" xfId="0" applyFont="1" applyFill="1" applyBorder="1" applyAlignment="1">
      <alignment horizontal="left" vertical="center" shrinkToFit="1"/>
    </xf>
    <xf numFmtId="0" fontId="4" fillId="0" borderId="84" xfId="0" applyFont="1" applyBorder="1" applyAlignment="1" applyProtection="1">
      <alignment horizontal="left" vertical="center" wrapText="1"/>
      <protection locked="0"/>
    </xf>
    <xf numFmtId="0" fontId="4" fillId="0" borderId="85" xfId="0" applyFont="1" applyBorder="1" applyAlignment="1" applyProtection="1">
      <alignment horizontal="left" vertical="center" wrapText="1"/>
      <protection locked="0"/>
    </xf>
    <xf numFmtId="0" fontId="4" fillId="0" borderId="86" xfId="0" applyFont="1" applyBorder="1" applyAlignment="1" applyProtection="1">
      <alignment horizontal="left" vertical="center" wrapText="1"/>
      <protection locked="0"/>
    </xf>
    <xf numFmtId="0" fontId="0" fillId="2" borderId="103" xfId="0" applyFont="1" applyFill="1" applyBorder="1" applyAlignment="1">
      <alignment horizontal="center" vertical="center"/>
    </xf>
    <xf numFmtId="0" fontId="0" fillId="2" borderId="125" xfId="0" applyFont="1" applyFill="1" applyBorder="1" applyAlignment="1">
      <alignment horizontal="center" vertical="center"/>
    </xf>
    <xf numFmtId="0" fontId="0" fillId="2" borderId="65" xfId="0" applyFont="1" applyFill="1" applyBorder="1" applyAlignment="1">
      <alignment horizontal="center" vertical="center"/>
    </xf>
    <xf numFmtId="0" fontId="0" fillId="0" borderId="30" xfId="0" applyFont="1" applyBorder="1" applyAlignment="1">
      <alignment horizontal="left"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0" fontId="0" fillId="2" borderId="25"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4" fillId="0" borderId="50" xfId="0" applyFont="1" applyBorder="1" applyAlignment="1">
      <alignment horizontal="center" vertical="center" textRotation="255" shrinkToFit="1"/>
    </xf>
    <xf numFmtId="0" fontId="4" fillId="0" borderId="56" xfId="0" applyFont="1" applyBorder="1" applyAlignment="1">
      <alignment horizontal="center" vertical="center" textRotation="255" shrinkToFit="1"/>
    </xf>
    <xf numFmtId="0" fontId="0" fillId="0" borderId="76" xfId="0" applyFont="1" applyBorder="1" applyAlignment="1" applyProtection="1">
      <alignment horizontal="left" vertical="center"/>
      <protection locked="0"/>
    </xf>
    <xf numFmtId="0" fontId="0" fillId="0" borderId="102" xfId="0" applyFont="1" applyBorder="1" applyAlignment="1" applyProtection="1">
      <alignment horizontal="left" vertical="center"/>
      <protection locked="0"/>
    </xf>
    <xf numFmtId="0" fontId="4" fillId="0" borderId="169" xfId="0" applyFont="1" applyBorder="1" applyAlignment="1" applyProtection="1">
      <alignment horizontal="left" vertical="center" shrinkToFit="1"/>
      <protection locked="0"/>
    </xf>
    <xf numFmtId="0" fontId="4" fillId="0" borderId="102" xfId="0" applyFont="1" applyBorder="1" applyAlignment="1" applyProtection="1">
      <alignment horizontal="left" vertical="center" shrinkToFit="1"/>
      <protection locked="0"/>
    </xf>
    <xf numFmtId="0" fontId="4" fillId="0" borderId="105" xfId="0" applyFont="1" applyBorder="1" applyAlignment="1" applyProtection="1">
      <alignment horizontal="left" vertical="center" shrinkToFit="1"/>
      <protection locked="0"/>
    </xf>
    <xf numFmtId="0" fontId="0" fillId="0" borderId="97" xfId="0" applyFont="1" applyBorder="1" applyAlignment="1" applyProtection="1">
      <alignment horizontal="left" vertical="center"/>
      <protection locked="0"/>
    </xf>
    <xf numFmtId="0" fontId="0" fillId="0" borderId="168" xfId="0" applyFont="1" applyBorder="1" applyAlignment="1" applyProtection="1">
      <alignment horizontal="left" vertical="center"/>
      <protection locked="0"/>
    </xf>
    <xf numFmtId="0" fontId="0" fillId="0" borderId="176" xfId="0" applyFont="1" applyBorder="1" applyAlignment="1" applyProtection="1">
      <alignment horizontal="left" vertical="center"/>
      <protection locked="0"/>
    </xf>
    <xf numFmtId="0" fontId="0" fillId="0" borderId="177" xfId="0" applyFont="1" applyBorder="1" applyAlignment="1" applyProtection="1">
      <alignment horizontal="left" vertical="center"/>
      <protection locked="0"/>
    </xf>
    <xf numFmtId="181" fontId="15" fillId="0" borderId="2" xfId="0" applyNumberFormat="1" applyFont="1" applyBorder="1" applyAlignment="1">
      <alignment horizontal="left" vertical="center" wrapText="1" shrinkToFit="1"/>
    </xf>
    <xf numFmtId="181" fontId="15" fillId="0" borderId="0" xfId="0" applyNumberFormat="1" applyFont="1" applyAlignment="1">
      <alignment horizontal="left" vertical="center" wrapText="1" shrinkToFit="1"/>
    </xf>
    <xf numFmtId="0" fontId="2" fillId="0" borderId="98" xfId="0" applyFont="1" applyFill="1" applyBorder="1" applyAlignment="1" applyProtection="1">
      <alignment horizontal="left" vertical="center" wrapText="1" shrinkToFit="1"/>
      <protection locked="0"/>
    </xf>
    <xf numFmtId="0" fontId="2" fillId="0" borderId="99" xfId="0" applyFont="1" applyFill="1" applyBorder="1" applyAlignment="1" applyProtection="1">
      <alignment horizontal="left" vertical="center" wrapText="1" shrinkToFit="1"/>
      <protection locked="0"/>
    </xf>
    <xf numFmtId="0" fontId="0" fillId="0" borderId="98" xfId="0" applyFont="1" applyFill="1" applyBorder="1" applyAlignment="1">
      <alignment horizontal="left" vertical="center" shrinkToFit="1"/>
    </xf>
    <xf numFmtId="0" fontId="0" fillId="0" borderId="99" xfId="0" applyFont="1" applyFill="1" applyBorder="1" applyAlignment="1">
      <alignment horizontal="left" vertical="center" shrinkToFit="1"/>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39" xfId="0" applyFont="1" applyFill="1" applyBorder="1" applyAlignment="1">
      <alignment horizontal="center" vertical="center"/>
    </xf>
    <xf numFmtId="0" fontId="0" fillId="2" borderId="54" xfId="0" applyFont="1" applyFill="1" applyBorder="1" applyAlignment="1">
      <alignment horizontal="left" vertical="center"/>
    </xf>
    <xf numFmtId="0" fontId="0" fillId="2" borderId="57" xfId="0" applyFont="1" applyFill="1" applyBorder="1" applyAlignment="1">
      <alignment horizontal="left" vertical="center"/>
    </xf>
    <xf numFmtId="0" fontId="0" fillId="2" borderId="18" xfId="0" applyFont="1" applyFill="1" applyBorder="1" applyAlignment="1">
      <alignment horizontal="left" vertical="center"/>
    </xf>
    <xf numFmtId="0" fontId="7" fillId="2" borderId="46" xfId="0" applyFont="1" applyFill="1" applyBorder="1" applyAlignment="1">
      <alignment vertical="center"/>
    </xf>
    <xf numFmtId="0" fontId="7" fillId="2" borderId="52" xfId="0" applyFont="1" applyFill="1" applyBorder="1" applyAlignment="1">
      <alignment vertical="center"/>
    </xf>
    <xf numFmtId="0" fontId="7" fillId="2" borderId="110" xfId="0" applyFont="1" applyFill="1" applyBorder="1" applyAlignment="1">
      <alignment vertical="center"/>
    </xf>
    <xf numFmtId="0" fontId="7" fillId="2" borderId="46" xfId="0" applyFont="1" applyFill="1" applyBorder="1" applyAlignment="1">
      <alignment horizontal="left" vertical="center"/>
    </xf>
    <xf numFmtId="0" fontId="7" fillId="2" borderId="52" xfId="0" applyFont="1" applyFill="1" applyBorder="1" applyAlignment="1">
      <alignment horizontal="left" vertical="center"/>
    </xf>
    <xf numFmtId="0" fontId="7" fillId="2" borderId="110" xfId="0" applyFont="1" applyFill="1" applyBorder="1" applyAlignment="1">
      <alignment horizontal="left" vertical="center"/>
    </xf>
    <xf numFmtId="181" fontId="15" fillId="4" borderId="24" xfId="4" applyNumberFormat="1" applyFont="1" applyFill="1" applyBorder="1" applyAlignment="1">
      <alignment horizontal="center" vertical="center" wrapText="1" shrinkToFit="1"/>
    </xf>
    <xf numFmtId="181" fontId="15" fillId="4" borderId="68" xfId="4" applyNumberFormat="1" applyFont="1" applyFill="1" applyBorder="1" applyAlignment="1">
      <alignment horizontal="center" vertical="center" wrapText="1" shrinkToFit="1"/>
    </xf>
    <xf numFmtId="181" fontId="0" fillId="0" borderId="38" xfId="4" applyNumberFormat="1" applyFont="1" applyFill="1" applyBorder="1" applyAlignment="1">
      <alignment horizontal="right" vertical="center"/>
    </xf>
    <xf numFmtId="181" fontId="0" fillId="0" borderId="42" xfId="4" applyNumberFormat="1" applyFont="1" applyFill="1" applyBorder="1" applyAlignment="1">
      <alignment horizontal="right" vertical="center"/>
    </xf>
    <xf numFmtId="0" fontId="7" fillId="2" borderId="120" xfId="0" applyFont="1" applyFill="1" applyBorder="1" applyAlignment="1">
      <alignment vertical="center"/>
    </xf>
    <xf numFmtId="0" fontId="7" fillId="2" borderId="57" xfId="0" applyFont="1" applyFill="1" applyBorder="1" applyAlignment="1">
      <alignment vertical="center"/>
    </xf>
    <xf numFmtId="0" fontId="7" fillId="2" borderId="18" xfId="0" applyFont="1" applyFill="1" applyBorder="1" applyAlignment="1">
      <alignment vertical="center"/>
    </xf>
    <xf numFmtId="0" fontId="0" fillId="2" borderId="62" xfId="0" applyFont="1" applyFill="1" applyBorder="1" applyAlignment="1">
      <alignment horizontal="left" vertical="center"/>
    </xf>
    <xf numFmtId="0" fontId="0" fillId="0" borderId="0" xfId="0" applyBorder="1" applyAlignment="1">
      <alignment horizontal="center"/>
    </xf>
    <xf numFmtId="0" fontId="0" fillId="0" borderId="0" xfId="0" applyFont="1" applyBorder="1" applyAlignment="1">
      <alignment horizontal="center" shrinkToFit="1"/>
    </xf>
    <xf numFmtId="0" fontId="8" fillId="4" borderId="46" xfId="0" applyFont="1" applyFill="1" applyBorder="1" applyAlignment="1">
      <alignment horizontal="center" vertical="center" shrinkToFit="1"/>
    </xf>
    <xf numFmtId="0" fontId="8" fillId="4" borderId="52" xfId="0" applyFont="1" applyFill="1" applyBorder="1" applyAlignment="1">
      <alignment horizontal="center" vertical="center" shrinkToFit="1"/>
    </xf>
    <xf numFmtId="0" fontId="0" fillId="4" borderId="46" xfId="0" applyFont="1" applyFill="1" applyBorder="1" applyAlignment="1">
      <alignment horizontal="center" vertical="center" shrinkToFit="1"/>
    </xf>
    <xf numFmtId="0" fontId="0" fillId="4" borderId="52" xfId="0" applyFont="1" applyFill="1" applyBorder="1" applyAlignment="1">
      <alignment horizontal="center" vertical="center" shrinkToFit="1"/>
    </xf>
    <xf numFmtId="0" fontId="7" fillId="2" borderId="1" xfId="0" applyFont="1" applyFill="1" applyBorder="1" applyAlignment="1">
      <alignment vertical="center"/>
    </xf>
    <xf numFmtId="0" fontId="7" fillId="2" borderId="111" xfId="0" applyFont="1" applyFill="1" applyBorder="1" applyAlignment="1">
      <alignment vertical="center"/>
    </xf>
    <xf numFmtId="0" fontId="7" fillId="2" borderId="68" xfId="0" applyFont="1" applyFill="1" applyBorder="1" applyAlignment="1">
      <alignment vertical="center"/>
    </xf>
    <xf numFmtId="49" fontId="0" fillId="3" borderId="76" xfId="0" applyNumberFormat="1" applyFont="1" applyFill="1" applyBorder="1" applyAlignment="1">
      <alignment horizontal="left" vertical="center"/>
    </xf>
    <xf numFmtId="49" fontId="0" fillId="3" borderId="102" xfId="0" applyNumberFormat="1" applyFont="1" applyFill="1" applyBorder="1" applyAlignment="1">
      <alignment horizontal="left" vertical="center"/>
    </xf>
    <xf numFmtId="49" fontId="0" fillId="3" borderId="105" xfId="0" applyNumberFormat="1" applyFont="1" applyFill="1" applyBorder="1" applyAlignment="1">
      <alignment horizontal="left" vertical="center"/>
    </xf>
    <xf numFmtId="0" fontId="4" fillId="3" borderId="78" xfId="0" applyFont="1" applyFill="1" applyBorder="1" applyAlignment="1">
      <alignment horizontal="left" vertical="center"/>
    </xf>
    <xf numFmtId="0" fontId="4" fillId="3" borderId="99" xfId="0" applyFont="1" applyFill="1" applyBorder="1" applyAlignment="1">
      <alignment horizontal="left" vertical="center"/>
    </xf>
    <xf numFmtId="0" fontId="4" fillId="3" borderId="95" xfId="0" applyFont="1" applyFill="1" applyBorder="1" applyAlignment="1">
      <alignment horizontal="left" vertical="center"/>
    </xf>
    <xf numFmtId="0" fontId="4" fillId="3" borderId="127" xfId="0" applyFont="1" applyFill="1" applyBorder="1" applyAlignment="1">
      <alignment horizontal="left" vertical="center"/>
    </xf>
    <xf numFmtId="0" fontId="0" fillId="2" borderId="108" xfId="0" applyFont="1" applyFill="1" applyBorder="1" applyAlignment="1">
      <alignment horizontal="left" vertical="center" shrinkToFit="1"/>
    </xf>
    <xf numFmtId="0" fontId="0" fillId="2" borderId="109" xfId="0" applyFont="1" applyFill="1" applyBorder="1" applyAlignment="1">
      <alignment horizontal="left" vertical="center" shrinkToFit="1"/>
    </xf>
    <xf numFmtId="49" fontId="0" fillId="3" borderId="78" xfId="0" applyNumberFormat="1" applyFont="1" applyFill="1" applyBorder="1" applyAlignment="1">
      <alignment horizontal="left" vertical="center"/>
    </xf>
    <xf numFmtId="49" fontId="0" fillId="3" borderId="98" xfId="0" applyNumberFormat="1" applyFont="1" applyFill="1" applyBorder="1" applyAlignment="1">
      <alignment horizontal="left" vertical="center"/>
    </xf>
    <xf numFmtId="49" fontId="0" fillId="3" borderId="99" xfId="0" applyNumberFormat="1" applyFont="1" applyFill="1" applyBorder="1" applyAlignment="1">
      <alignment horizontal="left" vertical="center"/>
    </xf>
    <xf numFmtId="0" fontId="0" fillId="0" borderId="69" xfId="0" applyFont="1" applyBorder="1" applyAlignment="1">
      <alignment horizontal="center" vertical="center" textRotation="255"/>
    </xf>
    <xf numFmtId="0" fontId="0" fillId="0" borderId="128" xfId="0" applyFont="1" applyBorder="1" applyAlignment="1">
      <alignment horizontal="center" vertical="center" textRotation="255"/>
    </xf>
    <xf numFmtId="0" fontId="0" fillId="0" borderId="74"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23" xfId="0" applyFont="1" applyBorder="1" applyAlignment="1">
      <alignment horizontal="center" vertical="center" textRotation="255"/>
    </xf>
    <xf numFmtId="0" fontId="0" fillId="0" borderId="3" xfId="0" applyFont="1" applyBorder="1" applyAlignment="1">
      <alignment horizontal="center" vertical="center" textRotation="255"/>
    </xf>
    <xf numFmtId="0" fontId="4" fillId="3" borderId="76" xfId="0" applyFont="1" applyFill="1" applyBorder="1" applyAlignment="1">
      <alignment horizontal="left" vertical="center" wrapText="1"/>
    </xf>
    <xf numFmtId="0" fontId="4" fillId="3" borderId="102" xfId="0" applyFont="1" applyFill="1" applyBorder="1" applyAlignment="1">
      <alignment horizontal="left" vertical="center" wrapText="1"/>
    </xf>
    <xf numFmtId="0" fontId="4" fillId="3" borderId="78" xfId="0" applyFont="1" applyFill="1" applyBorder="1" applyAlignment="1">
      <alignment horizontal="left" vertical="center" wrapText="1"/>
    </xf>
    <xf numFmtId="0" fontId="4" fillId="3" borderId="98" xfId="0" applyFont="1" applyFill="1" applyBorder="1" applyAlignment="1">
      <alignment horizontal="left" vertical="center" wrapText="1"/>
    </xf>
    <xf numFmtId="0" fontId="4" fillId="3" borderId="79" xfId="0" applyFont="1" applyFill="1" applyBorder="1" applyAlignment="1">
      <alignment horizontal="left" vertical="center"/>
    </xf>
    <xf numFmtId="0" fontId="4" fillId="3" borderId="124" xfId="0" applyFont="1" applyFill="1" applyBorder="1" applyAlignment="1">
      <alignment horizontal="left" vertical="center"/>
    </xf>
    <xf numFmtId="0" fontId="4" fillId="3" borderId="78" xfId="0" applyFont="1" applyFill="1" applyBorder="1" applyAlignment="1">
      <alignment horizontal="left" vertical="center" shrinkToFit="1"/>
    </xf>
    <xf numFmtId="0" fontId="4" fillId="3" borderId="98" xfId="0" applyFont="1" applyFill="1" applyBorder="1" applyAlignment="1">
      <alignment horizontal="left" vertical="center" shrinkToFit="1"/>
    </xf>
    <xf numFmtId="0" fontId="4" fillId="3" borderId="95" xfId="0" applyFont="1" applyFill="1" applyBorder="1" applyAlignment="1">
      <alignment horizontal="left" vertical="center" shrinkToFit="1"/>
    </xf>
    <xf numFmtId="0" fontId="4" fillId="3" borderId="126" xfId="0" applyFont="1" applyFill="1" applyBorder="1" applyAlignment="1">
      <alignment horizontal="left" vertical="center" shrinkToFit="1"/>
    </xf>
    <xf numFmtId="0" fontId="7" fillId="2" borderId="1"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0" fillId="2" borderId="62" xfId="0" applyFont="1" applyFill="1" applyBorder="1" applyAlignment="1">
      <alignment horizontal="left" vertical="center" shrinkToFit="1"/>
    </xf>
    <xf numFmtId="0" fontId="4" fillId="3" borderId="98" xfId="0" applyFont="1" applyFill="1" applyBorder="1" applyAlignment="1">
      <alignment horizontal="left" vertical="center"/>
    </xf>
    <xf numFmtId="0" fontId="4" fillId="3" borderId="126" xfId="0" applyFont="1" applyFill="1" applyBorder="1" applyAlignment="1">
      <alignment horizontal="left" vertical="center"/>
    </xf>
    <xf numFmtId="49" fontId="0" fillId="3" borderId="95" xfId="0" applyNumberFormat="1" applyFont="1" applyFill="1" applyBorder="1" applyAlignment="1">
      <alignment horizontal="left" vertical="center"/>
    </xf>
    <xf numFmtId="49" fontId="0" fillId="3" borderId="126" xfId="0" applyNumberFormat="1" applyFont="1" applyFill="1" applyBorder="1" applyAlignment="1">
      <alignment horizontal="left" vertical="center"/>
    </xf>
    <xf numFmtId="49" fontId="0" fillId="3" borderId="127" xfId="0" applyNumberFormat="1" applyFont="1" applyFill="1" applyBorder="1" applyAlignment="1">
      <alignment horizontal="left" vertical="center"/>
    </xf>
    <xf numFmtId="0" fontId="7" fillId="2" borderId="111" xfId="0" applyFont="1" applyFill="1" applyBorder="1" applyAlignment="1">
      <alignment horizontal="left" vertical="center" shrinkToFit="1"/>
    </xf>
    <xf numFmtId="0" fontId="0" fillId="2" borderId="36" xfId="0" applyFont="1" applyFill="1" applyBorder="1" applyAlignment="1">
      <alignment horizontal="left" vertical="center" shrinkToFit="1"/>
    </xf>
    <xf numFmtId="0" fontId="0" fillId="2" borderId="0" xfId="0" applyFont="1" applyFill="1" applyAlignment="1">
      <alignment horizontal="left" vertical="center" shrinkToFit="1"/>
    </xf>
    <xf numFmtId="0" fontId="4" fillId="3" borderId="76" xfId="0" applyFont="1" applyFill="1" applyBorder="1" applyAlignment="1">
      <alignment horizontal="left" vertical="center" shrinkToFit="1"/>
    </xf>
    <xf numFmtId="0" fontId="4" fillId="3" borderId="102" xfId="0" applyFont="1" applyFill="1" applyBorder="1" applyAlignment="1">
      <alignment horizontal="left" vertical="center" shrinkToFit="1"/>
    </xf>
    <xf numFmtId="0" fontId="7" fillId="2" borderId="40" xfId="0" applyFont="1" applyFill="1" applyBorder="1" applyAlignment="1">
      <alignment horizontal="left" vertical="center" shrinkToFit="1"/>
    </xf>
    <xf numFmtId="0" fontId="0" fillId="2" borderId="54" xfId="0" applyFont="1" applyFill="1" applyBorder="1" applyAlignment="1">
      <alignment horizontal="left" vertical="center" shrinkToFit="1"/>
    </xf>
    <xf numFmtId="0" fontId="0" fillId="2" borderId="57" xfId="0" applyFont="1" applyFill="1" applyBorder="1" applyAlignment="1">
      <alignment horizontal="left" vertical="center" shrinkToFit="1"/>
    </xf>
    <xf numFmtId="0" fontId="0" fillId="2" borderId="18" xfId="0" applyFont="1" applyFill="1" applyBorder="1" applyAlignment="1">
      <alignment horizontal="left" vertical="center" shrinkToFit="1"/>
    </xf>
    <xf numFmtId="0" fontId="0" fillId="2" borderId="17" xfId="0" applyFont="1" applyFill="1" applyBorder="1" applyAlignment="1">
      <alignment horizontal="left" vertical="center" shrinkToFit="1"/>
    </xf>
    <xf numFmtId="0" fontId="4" fillId="3" borderId="105" xfId="0" applyFont="1" applyFill="1" applyBorder="1" applyAlignment="1">
      <alignment horizontal="left" vertical="center" shrinkToFit="1"/>
    </xf>
    <xf numFmtId="0" fontId="7" fillId="2" borderId="46" xfId="0" applyFont="1" applyFill="1" applyBorder="1" applyAlignment="1">
      <alignment vertical="center" shrinkToFit="1"/>
    </xf>
    <xf numFmtId="0" fontId="7" fillId="2" borderId="52" xfId="0" applyFont="1" applyFill="1" applyBorder="1" applyAlignment="1">
      <alignment vertical="center" shrinkToFit="1"/>
    </xf>
    <xf numFmtId="0" fontId="4" fillId="0" borderId="48" xfId="0" applyFont="1" applyBorder="1" applyAlignment="1">
      <alignment horizontal="left" vertical="center"/>
    </xf>
    <xf numFmtId="0" fontId="20" fillId="0" borderId="12" xfId="11" applyFont="1" applyBorder="1" applyAlignment="1">
      <alignment horizontal="center" vertical="center"/>
    </xf>
    <xf numFmtId="0" fontId="20" fillId="0" borderId="60" xfId="11" applyFont="1" applyBorder="1" applyAlignment="1">
      <alignment horizontal="center" vertical="center"/>
    </xf>
    <xf numFmtId="0" fontId="20" fillId="0" borderId="8" xfId="11" applyFont="1" applyBorder="1" applyAlignment="1">
      <alignment horizontal="center" vertical="center"/>
    </xf>
    <xf numFmtId="0" fontId="20" fillId="0" borderId="54" xfId="11" applyFont="1" applyBorder="1" applyAlignment="1">
      <alignment horizontal="center" vertical="center"/>
    </xf>
    <xf numFmtId="0" fontId="20" fillId="0" borderId="9" xfId="11" applyFont="1" applyBorder="1" applyAlignment="1">
      <alignment horizontal="center" vertical="center"/>
    </xf>
    <xf numFmtId="0" fontId="20" fillId="0" borderId="12" xfId="11" applyFont="1" applyBorder="1" applyAlignment="1">
      <alignment horizontal="center" vertical="center" wrapText="1"/>
    </xf>
    <xf numFmtId="0" fontId="20" fillId="0" borderId="60" xfId="11" applyFont="1" applyBorder="1" applyAlignment="1">
      <alignment horizontal="center" vertical="center" wrapText="1"/>
    </xf>
    <xf numFmtId="0" fontId="20" fillId="0" borderId="8" xfId="11" applyFont="1" applyBorder="1" applyAlignment="1">
      <alignment horizontal="center" vertical="center" wrapText="1"/>
    </xf>
    <xf numFmtId="0" fontId="20" fillId="0" borderId="62" xfId="11" applyFont="1" applyBorder="1" applyAlignment="1">
      <alignment horizontal="center" vertical="center" wrapText="1"/>
    </xf>
    <xf numFmtId="0" fontId="20" fillId="0" borderId="36" xfId="11" applyFont="1" applyBorder="1" applyAlignment="1">
      <alignment horizontal="center" vertical="center" wrapText="1"/>
    </xf>
    <xf numFmtId="0" fontId="20" fillId="0" borderId="59"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57" xfId="11" applyFont="1" applyBorder="1" applyAlignment="1">
      <alignment horizontal="center" vertical="center" wrapText="1"/>
    </xf>
    <xf numFmtId="0" fontId="20" fillId="0" borderId="9" xfId="11" applyFont="1" applyBorder="1" applyAlignment="1">
      <alignment horizontal="center" vertical="center" wrapText="1"/>
    </xf>
    <xf numFmtId="181" fontId="20" fillId="0" borderId="12" xfId="11" applyNumberFormat="1" applyFont="1" applyBorder="1" applyAlignment="1">
      <alignment horizontal="center" vertical="center" wrapText="1"/>
    </xf>
    <xf numFmtId="181" fontId="20" fillId="0" borderId="60" xfId="11" applyNumberFormat="1" applyFont="1" applyBorder="1" applyAlignment="1">
      <alignment horizontal="center" vertical="center" wrapText="1"/>
    </xf>
    <xf numFmtId="181" fontId="20" fillId="0" borderId="8" xfId="11" applyNumberFormat="1" applyFont="1" applyBorder="1" applyAlignment="1">
      <alignment horizontal="center" vertical="center" wrapText="1"/>
    </xf>
    <xf numFmtId="0" fontId="20" fillId="0" borderId="57" xfId="11" applyFont="1" applyBorder="1" applyAlignment="1">
      <alignment horizontal="center" vertical="center"/>
    </xf>
    <xf numFmtId="181" fontId="20" fillId="0" borderId="12" xfId="3" applyNumberFormat="1" applyFont="1" applyBorder="1" applyAlignment="1">
      <alignment horizontal="center" vertical="center" wrapText="1"/>
    </xf>
    <xf numFmtId="181" fontId="20" fillId="0" borderId="60" xfId="3" applyNumberFormat="1" applyFont="1" applyBorder="1" applyAlignment="1">
      <alignment horizontal="center" vertical="center" wrapText="1"/>
    </xf>
    <xf numFmtId="181" fontId="20" fillId="0" borderId="8" xfId="3" applyNumberFormat="1" applyFont="1" applyBorder="1" applyAlignment="1">
      <alignment horizontal="center" vertical="center" wrapText="1"/>
    </xf>
  </cellXfs>
  <cellStyles count="13">
    <cellStyle name="パーセント 2" xfId="1" xr:uid="{00000000-0005-0000-0000-000000000000}"/>
    <cellStyle name="ハイパーリンク" xfId="2" builtinId="8"/>
    <cellStyle name="桁区切り" xfId="3" builtinId="6"/>
    <cellStyle name="桁区切り 2" xfId="4" xr:uid="{00000000-0005-0000-0000-000003000000}"/>
    <cellStyle name="桁区切り 2 2" xfId="12" xr:uid="{00000000-0005-0000-0000-000004000000}"/>
    <cellStyle name="桁区切り 2 3" xfId="5" xr:uid="{00000000-0005-0000-0000-000005000000}"/>
    <cellStyle name="桁区切り 3" xfId="6" xr:uid="{00000000-0005-0000-0000-000006000000}"/>
    <cellStyle name="桁区切り 4" xfId="7" xr:uid="{00000000-0005-0000-0000-000007000000}"/>
    <cellStyle name="標準" xfId="0" builtinId="0"/>
    <cellStyle name="標準 2" xfId="8" xr:uid="{00000000-0005-0000-0000-000009000000}"/>
    <cellStyle name="標準 2 2" xfId="10" xr:uid="{00000000-0005-0000-0000-00000A000000}"/>
    <cellStyle name="標準 3" xfId="11" xr:uid="{00000000-0005-0000-0000-00000B000000}"/>
    <cellStyle name="標準 4" xfId="9" xr:uid="{00000000-0005-0000-0000-00000C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229718</xdr:colOff>
      <xdr:row>27</xdr:row>
      <xdr:rowOff>82926</xdr:rowOff>
    </xdr:from>
    <xdr:to>
      <xdr:col>17</xdr:col>
      <xdr:colOff>313762</xdr:colOff>
      <xdr:row>29</xdr:row>
      <xdr:rowOff>138832</xdr:rowOff>
    </xdr:to>
    <xdr:sp macro="" textlink="">
      <xdr:nvSpPr>
        <xdr:cNvPr id="18063" name="AutoShape 12">
          <a:extLst>
            <a:ext uri="{FF2B5EF4-FFF2-40B4-BE49-F238E27FC236}">
              <a16:creationId xmlns:a16="http://schemas.microsoft.com/office/drawing/2014/main" id="{00000000-0008-0000-0100-00008F460000}"/>
            </a:ext>
          </a:extLst>
        </xdr:cNvPr>
        <xdr:cNvSpPr>
          <a:spLocks/>
        </xdr:cNvSpPr>
      </xdr:nvSpPr>
      <xdr:spPr bwMode="auto">
        <a:xfrm>
          <a:off x="6953247" y="6698879"/>
          <a:ext cx="84044" cy="540000"/>
        </a:xfrm>
        <a:prstGeom prst="leftBracket">
          <a:avLst>
            <a:gd name="adj" fmla="val 557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167526</xdr:colOff>
      <xdr:row>27</xdr:row>
      <xdr:rowOff>69597</xdr:rowOff>
    </xdr:from>
    <xdr:to>
      <xdr:col>22</xdr:col>
      <xdr:colOff>233081</xdr:colOff>
      <xdr:row>29</xdr:row>
      <xdr:rowOff>125503</xdr:rowOff>
    </xdr:to>
    <xdr:sp macro="" textlink="">
      <xdr:nvSpPr>
        <xdr:cNvPr id="18064" name="AutoShape 12">
          <a:extLst>
            <a:ext uri="{FF2B5EF4-FFF2-40B4-BE49-F238E27FC236}">
              <a16:creationId xmlns:a16="http://schemas.microsoft.com/office/drawing/2014/main" id="{00000000-0008-0000-0100-000090460000}"/>
            </a:ext>
          </a:extLst>
        </xdr:cNvPr>
        <xdr:cNvSpPr>
          <a:spLocks/>
        </xdr:cNvSpPr>
      </xdr:nvSpPr>
      <xdr:spPr bwMode="auto">
        <a:xfrm rot="10800000">
          <a:off x="10100420" y="6685550"/>
          <a:ext cx="65555" cy="540000"/>
        </a:xfrm>
        <a:prstGeom prst="leftBracket">
          <a:avLst>
            <a:gd name="adj" fmla="val 5629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谷口　真也" id="{B33D099C-9E9F-42A8-BBE0-1F55D7731078}" userId="S::TaniguchiS@lan.pref.osaka.jp::8a5d2027-251a-4e2a-8a05-d7197c8c0ff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8" dT="2025-07-27T06:57:15.84" personId="{B33D099C-9E9F-42A8-BBE0-1F55D7731078}" id="{3037FAB3-4AEC-41B0-B798-A032857E2736}">
    <text>その他流動負債の額9938828765⇒四捨五入で9938829にしています。</text>
  </threadedComment>
  <threadedComment ref="H25" dT="2025-07-27T07:07:08.94" personId="{B33D099C-9E9F-42A8-BBE0-1F55D7731078}" id="{E55A8B02-309A-4A12-936E-A3CE3981BB66}">
    <text>昨年度数値が資本剰余金合計の数値のため、今年度も「資本剰余金合計」の数値。</text>
  </threadedComment>
</ThreadedComments>
</file>

<file path=xl/threadedComments/threadedComment2.xml><?xml version="1.0" encoding="utf-8"?>
<ThreadedComments xmlns="http://schemas.microsoft.com/office/spreadsheetml/2018/threadedcomments" xmlns:x="http://schemas.openxmlformats.org/spreadsheetml/2006/main">
  <threadedComment ref="E29" dT="2025-07-27T07:43:20.30" personId="{B33D099C-9E9F-42A8-BBE0-1F55D7731078}" id="{219461F1-CD31-4625-993B-15D2BE4FE553}">
    <text>財務諸表に合わせて項目名修正</text>
  </threadedComment>
  <threadedComment ref="E33" dT="2025-07-27T07:43:27.44" personId="{B33D099C-9E9F-42A8-BBE0-1F55D7731078}" id="{4F2DF5E9-EF3B-4C2F-A619-C0B07C702471}">
    <text>財務諸表に合わせて項目名修正「資産除去債務による支出」としています。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pc-osaka.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indexed="51"/>
  </sheetPr>
  <dimension ref="A1:W31"/>
  <sheetViews>
    <sheetView showGridLines="0" tabSelected="1" view="pageBreakPreview" zoomScale="85" zoomScaleNormal="100" zoomScaleSheetLayoutView="85"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0" style="1" customWidth="1"/>
    <col min="21" max="21" width="5.88671875" style="1" customWidth="1"/>
    <col min="22" max="23" width="8.77734375" style="1" customWidth="1"/>
    <col min="24" max="16384" width="9" style="1"/>
  </cols>
  <sheetData>
    <row r="1" spans="1:23" ht="25.5" customHeight="1" thickBot="1" x14ac:dyDescent="0.25">
      <c r="A1" s="494" t="s">
        <v>384</v>
      </c>
      <c r="B1" s="494"/>
      <c r="C1" s="494"/>
      <c r="D1" s="494"/>
      <c r="E1" s="494"/>
      <c r="F1" s="494"/>
      <c r="G1" s="494"/>
      <c r="H1" s="494"/>
      <c r="I1" s="494"/>
      <c r="J1" s="494"/>
      <c r="K1" s="2"/>
      <c r="M1" s="2" t="s">
        <v>51</v>
      </c>
      <c r="N1" s="2"/>
      <c r="O1" s="4" t="s">
        <v>51</v>
      </c>
    </row>
    <row r="2" spans="1:23" ht="12.75" customHeight="1" thickTop="1" x14ac:dyDescent="0.2">
      <c r="A2" s="5"/>
      <c r="B2" s="5"/>
      <c r="C2" s="5"/>
      <c r="D2" s="6"/>
      <c r="E2" s="6"/>
      <c r="F2" s="6"/>
      <c r="G2" s="6"/>
      <c r="H2" s="6"/>
      <c r="I2" s="6"/>
      <c r="J2" s="6"/>
      <c r="K2" s="2"/>
      <c r="M2" s="2"/>
      <c r="N2" s="2"/>
      <c r="O2" s="4"/>
    </row>
    <row r="3" spans="1:23" ht="20.100000000000001" customHeight="1" thickBot="1" x14ac:dyDescent="0.25">
      <c r="A3" s="3" t="s">
        <v>18</v>
      </c>
      <c r="B3" s="3"/>
      <c r="C3" s="3"/>
      <c r="D3" s="2"/>
      <c r="E3" s="2"/>
      <c r="F3" s="2"/>
      <c r="G3" s="2"/>
      <c r="H3" s="2"/>
      <c r="I3" s="2"/>
      <c r="J3" s="2"/>
      <c r="K3" s="2"/>
      <c r="L3" s="495" t="s">
        <v>209</v>
      </c>
      <c r="M3" s="495"/>
      <c r="N3" s="495"/>
      <c r="O3" s="495"/>
      <c r="Q3" s="1" t="s">
        <v>38</v>
      </c>
    </row>
    <row r="4" spans="1:23" ht="20.100000000000001" customHeight="1" thickBot="1" x14ac:dyDescent="0.25">
      <c r="A4" s="496" t="s">
        <v>20</v>
      </c>
      <c r="B4" s="497"/>
      <c r="C4" s="498"/>
      <c r="D4" s="499" t="s">
        <v>247</v>
      </c>
      <c r="E4" s="500"/>
      <c r="F4" s="500"/>
      <c r="G4" s="500"/>
      <c r="H4" s="501"/>
      <c r="I4" s="502" t="s">
        <v>54</v>
      </c>
      <c r="J4" s="502"/>
      <c r="K4" s="517" t="s">
        <v>248</v>
      </c>
      <c r="L4" s="518"/>
      <c r="M4" s="518"/>
      <c r="N4" s="518"/>
      <c r="O4" s="519"/>
      <c r="P4" s="331"/>
      <c r="Q4" s="386" t="s">
        <v>34</v>
      </c>
      <c r="R4" s="387" t="s">
        <v>35</v>
      </c>
      <c r="S4" s="503" t="s">
        <v>39</v>
      </c>
      <c r="T4" s="504"/>
      <c r="U4" s="505"/>
      <c r="V4" s="388" t="s">
        <v>40</v>
      </c>
      <c r="W4" s="389" t="s">
        <v>49</v>
      </c>
    </row>
    <row r="5" spans="1:23" ht="20.100000000000001" customHeight="1" x14ac:dyDescent="0.2">
      <c r="A5" s="509" t="s">
        <v>6</v>
      </c>
      <c r="B5" s="510"/>
      <c r="C5" s="511"/>
      <c r="D5" s="512" t="s">
        <v>352</v>
      </c>
      <c r="E5" s="513"/>
      <c r="F5" s="513"/>
      <c r="G5" s="513"/>
      <c r="H5" s="514"/>
      <c r="I5" s="515" t="s">
        <v>55</v>
      </c>
      <c r="J5" s="515"/>
      <c r="K5" s="512" t="s">
        <v>249</v>
      </c>
      <c r="L5" s="513"/>
      <c r="M5" s="513"/>
      <c r="N5" s="513"/>
      <c r="O5" s="516"/>
      <c r="P5" s="331"/>
      <c r="Q5" s="95" t="s">
        <v>216</v>
      </c>
      <c r="R5" s="96" t="s">
        <v>223</v>
      </c>
      <c r="S5" s="520"/>
      <c r="T5" s="521"/>
      <c r="U5" s="522"/>
      <c r="V5" s="390" t="s">
        <v>224</v>
      </c>
      <c r="W5" s="391" t="s">
        <v>22</v>
      </c>
    </row>
    <row r="6" spans="1:23" ht="20.100000000000001" customHeight="1" x14ac:dyDescent="0.2">
      <c r="A6" s="523" t="s">
        <v>5</v>
      </c>
      <c r="B6" s="524"/>
      <c r="C6" s="525"/>
      <c r="D6" s="526" t="s">
        <v>353</v>
      </c>
      <c r="E6" s="527"/>
      <c r="F6" s="527"/>
      <c r="G6" s="527"/>
      <c r="H6" s="528"/>
      <c r="I6" s="535" t="s">
        <v>56</v>
      </c>
      <c r="J6" s="535"/>
      <c r="K6" s="536" t="s">
        <v>377</v>
      </c>
      <c r="L6" s="537"/>
      <c r="M6" s="537"/>
      <c r="N6" s="537"/>
      <c r="O6" s="538"/>
      <c r="P6" s="331"/>
      <c r="Q6" s="97" t="s">
        <v>225</v>
      </c>
      <c r="R6" s="98" t="s">
        <v>229</v>
      </c>
      <c r="S6" s="506" t="s">
        <v>226</v>
      </c>
      <c r="T6" s="507"/>
      <c r="U6" s="508"/>
      <c r="V6" s="392" t="s">
        <v>351</v>
      </c>
      <c r="W6" s="391" t="s">
        <v>22</v>
      </c>
    </row>
    <row r="7" spans="1:23" ht="19.5" customHeight="1" x14ac:dyDescent="0.2">
      <c r="A7" s="529" t="s">
        <v>7</v>
      </c>
      <c r="B7" s="530"/>
      <c r="C7" s="531"/>
      <c r="D7" s="539" t="s">
        <v>381</v>
      </c>
      <c r="E7" s="540"/>
      <c r="F7" s="540"/>
      <c r="G7" s="540"/>
      <c r="H7" s="540"/>
      <c r="I7" s="540"/>
      <c r="J7" s="540"/>
      <c r="K7" s="540"/>
      <c r="L7" s="540"/>
      <c r="M7" s="540"/>
      <c r="N7" s="540"/>
      <c r="O7" s="541"/>
      <c r="P7" s="331"/>
      <c r="Q7" s="97" t="s">
        <v>77</v>
      </c>
      <c r="R7" s="98" t="s">
        <v>227</v>
      </c>
      <c r="S7" s="506" t="s">
        <v>228</v>
      </c>
      <c r="T7" s="507"/>
      <c r="U7" s="508"/>
      <c r="V7" s="392" t="s">
        <v>224</v>
      </c>
      <c r="W7" s="391" t="s">
        <v>22</v>
      </c>
    </row>
    <row r="8" spans="1:23" ht="19.5" customHeight="1" x14ac:dyDescent="0.2">
      <c r="A8" s="532"/>
      <c r="B8" s="533"/>
      <c r="C8" s="534"/>
      <c r="D8" s="542"/>
      <c r="E8" s="543"/>
      <c r="F8" s="543"/>
      <c r="G8" s="543"/>
      <c r="H8" s="543"/>
      <c r="I8" s="543"/>
      <c r="J8" s="543"/>
      <c r="K8" s="543"/>
      <c r="L8" s="543"/>
      <c r="M8" s="543"/>
      <c r="N8" s="543"/>
      <c r="O8" s="544"/>
      <c r="P8" s="331"/>
      <c r="Q8" s="97" t="s">
        <v>77</v>
      </c>
      <c r="R8" s="98" t="s">
        <v>376</v>
      </c>
      <c r="S8" s="506"/>
      <c r="T8" s="507"/>
      <c r="U8" s="508"/>
      <c r="V8" s="392" t="s">
        <v>224</v>
      </c>
      <c r="W8" s="391" t="s">
        <v>22</v>
      </c>
    </row>
    <row r="9" spans="1:23" ht="19.5" customHeight="1" x14ac:dyDescent="0.2">
      <c r="A9" s="532"/>
      <c r="B9" s="533"/>
      <c r="C9" s="534"/>
      <c r="D9" s="542"/>
      <c r="E9" s="543"/>
      <c r="F9" s="543"/>
      <c r="G9" s="543"/>
      <c r="H9" s="543"/>
      <c r="I9" s="543"/>
      <c r="J9" s="543"/>
      <c r="K9" s="543"/>
      <c r="L9" s="543"/>
      <c r="M9" s="543"/>
      <c r="N9" s="543"/>
      <c r="O9" s="544"/>
      <c r="P9" s="331"/>
      <c r="Q9" s="97" t="s">
        <v>77</v>
      </c>
      <c r="R9" s="98" t="s">
        <v>231</v>
      </c>
      <c r="S9" s="506" t="s">
        <v>230</v>
      </c>
      <c r="T9" s="507"/>
      <c r="U9" s="508"/>
      <c r="V9" s="392" t="s">
        <v>224</v>
      </c>
      <c r="W9" s="391" t="s">
        <v>22</v>
      </c>
    </row>
    <row r="10" spans="1:23" ht="19.5" customHeight="1" thickBot="1" x14ac:dyDescent="0.25">
      <c r="A10" s="532"/>
      <c r="B10" s="533"/>
      <c r="C10" s="534"/>
      <c r="D10" s="545"/>
      <c r="E10" s="546"/>
      <c r="F10" s="546"/>
      <c r="G10" s="546"/>
      <c r="H10" s="546"/>
      <c r="I10" s="546"/>
      <c r="J10" s="546"/>
      <c r="K10" s="546"/>
      <c r="L10" s="546"/>
      <c r="M10" s="546"/>
      <c r="N10" s="546"/>
      <c r="O10" s="547"/>
      <c r="P10" s="331"/>
      <c r="Q10" s="97" t="s">
        <v>77</v>
      </c>
      <c r="R10" s="98" t="s">
        <v>350</v>
      </c>
      <c r="S10" s="506" t="s">
        <v>230</v>
      </c>
      <c r="T10" s="507"/>
      <c r="U10" s="508"/>
      <c r="V10" s="392" t="s">
        <v>224</v>
      </c>
      <c r="W10" s="391" t="s">
        <v>22</v>
      </c>
    </row>
    <row r="11" spans="1:23" ht="20.100000000000001" customHeight="1" thickBot="1" x14ac:dyDescent="0.25">
      <c r="A11" s="570" t="s">
        <v>58</v>
      </c>
      <c r="B11" s="571"/>
      <c r="C11" s="571"/>
      <c r="D11" s="571"/>
      <c r="E11" s="572"/>
      <c r="F11" s="576" t="s">
        <v>59</v>
      </c>
      <c r="G11" s="577"/>
      <c r="H11" s="577"/>
      <c r="I11" s="577"/>
      <c r="J11" s="548">
        <v>80459683</v>
      </c>
      <c r="K11" s="548"/>
      <c r="L11" s="21" t="s">
        <v>57</v>
      </c>
      <c r="M11" s="552">
        <v>0.4243464576010425</v>
      </c>
      <c r="N11" s="553"/>
      <c r="O11" s="554"/>
      <c r="P11" s="331"/>
      <c r="Q11" s="97" t="s">
        <v>77</v>
      </c>
      <c r="R11" s="98" t="s">
        <v>232</v>
      </c>
      <c r="S11" s="555" t="s">
        <v>233</v>
      </c>
      <c r="T11" s="556"/>
      <c r="U11" s="557"/>
      <c r="V11" s="392" t="s">
        <v>224</v>
      </c>
      <c r="W11" s="391" t="s">
        <v>22</v>
      </c>
    </row>
    <row r="12" spans="1:23" ht="20.100000000000001" customHeight="1" thickTop="1" x14ac:dyDescent="0.2">
      <c r="A12" s="573"/>
      <c r="B12" s="574"/>
      <c r="C12" s="574"/>
      <c r="D12" s="574"/>
      <c r="E12" s="575"/>
      <c r="F12" s="549" t="s">
        <v>345</v>
      </c>
      <c r="G12" s="550"/>
      <c r="H12" s="550"/>
      <c r="I12" s="550"/>
      <c r="J12" s="596">
        <v>109148788</v>
      </c>
      <c r="K12" s="596"/>
      <c r="L12" s="11" t="s">
        <v>57</v>
      </c>
      <c r="M12" s="558">
        <v>0.5756535423989575</v>
      </c>
      <c r="N12" s="559"/>
      <c r="O12" s="560"/>
      <c r="P12" s="331"/>
      <c r="Q12" s="97" t="s">
        <v>77</v>
      </c>
      <c r="R12" s="98" t="s">
        <v>234</v>
      </c>
      <c r="S12" s="555" t="s">
        <v>235</v>
      </c>
      <c r="T12" s="556"/>
      <c r="U12" s="557"/>
      <c r="V12" s="392" t="s">
        <v>224</v>
      </c>
      <c r="W12" s="391" t="s">
        <v>22</v>
      </c>
    </row>
    <row r="13" spans="1:23" ht="20.100000000000001" customHeight="1" x14ac:dyDescent="0.2">
      <c r="A13" s="573"/>
      <c r="B13" s="574"/>
      <c r="C13" s="574"/>
      <c r="D13" s="574"/>
      <c r="E13" s="575"/>
      <c r="F13" s="584"/>
      <c r="G13" s="585"/>
      <c r="H13" s="585"/>
      <c r="I13" s="585"/>
      <c r="J13" s="595"/>
      <c r="K13" s="595"/>
      <c r="L13" s="10" t="s">
        <v>57</v>
      </c>
      <c r="M13" s="564">
        <v>0</v>
      </c>
      <c r="N13" s="565"/>
      <c r="O13" s="566"/>
      <c r="P13" s="331"/>
      <c r="Q13" s="97" t="s">
        <v>77</v>
      </c>
      <c r="R13" s="99" t="s">
        <v>236</v>
      </c>
      <c r="S13" s="555"/>
      <c r="T13" s="556"/>
      <c r="U13" s="557"/>
      <c r="V13" s="392" t="s">
        <v>224</v>
      </c>
      <c r="W13" s="391"/>
    </row>
    <row r="14" spans="1:23" ht="20.100000000000001" customHeight="1" x14ac:dyDescent="0.2">
      <c r="A14" s="573"/>
      <c r="B14" s="574"/>
      <c r="C14" s="574"/>
      <c r="D14" s="574"/>
      <c r="E14" s="575"/>
      <c r="F14" s="584"/>
      <c r="G14" s="585"/>
      <c r="H14" s="585"/>
      <c r="I14" s="585"/>
      <c r="J14" s="595"/>
      <c r="K14" s="595"/>
      <c r="L14" s="10" t="s">
        <v>57</v>
      </c>
      <c r="M14" s="564">
        <v>0</v>
      </c>
      <c r="N14" s="565"/>
      <c r="O14" s="566"/>
      <c r="P14" s="331"/>
      <c r="Q14" s="97" t="s">
        <v>77</v>
      </c>
      <c r="R14" s="99" t="s">
        <v>237</v>
      </c>
      <c r="S14" s="561" t="s">
        <v>238</v>
      </c>
      <c r="T14" s="562"/>
      <c r="U14" s="563"/>
      <c r="V14" s="392" t="s">
        <v>224</v>
      </c>
      <c r="W14" s="391"/>
    </row>
    <row r="15" spans="1:23" ht="20.100000000000001" customHeight="1" x14ac:dyDescent="0.2">
      <c r="A15" s="573"/>
      <c r="B15" s="574"/>
      <c r="C15" s="574"/>
      <c r="D15" s="574"/>
      <c r="E15" s="575"/>
      <c r="F15" s="549" t="s">
        <v>60</v>
      </c>
      <c r="G15" s="550"/>
      <c r="H15" s="550"/>
      <c r="I15" s="550"/>
      <c r="J15" s="551">
        <v>0</v>
      </c>
      <c r="K15" s="551"/>
      <c r="L15" s="19" t="s">
        <v>164</v>
      </c>
      <c r="M15" s="567">
        <v>0</v>
      </c>
      <c r="N15" s="568"/>
      <c r="O15" s="569"/>
      <c r="P15" s="331"/>
      <c r="Q15" s="97" t="s">
        <v>77</v>
      </c>
      <c r="R15" s="99" t="s">
        <v>239</v>
      </c>
      <c r="S15" s="561" t="s">
        <v>240</v>
      </c>
      <c r="T15" s="562"/>
      <c r="U15" s="563"/>
      <c r="V15" s="392" t="s">
        <v>224</v>
      </c>
      <c r="W15" s="393"/>
    </row>
    <row r="16" spans="1:23" s="16" customFormat="1" ht="19.5" customHeight="1" x14ac:dyDescent="0.2">
      <c r="A16" s="590" t="s">
        <v>61</v>
      </c>
      <c r="B16" s="591"/>
      <c r="C16" s="591"/>
      <c r="D16" s="591"/>
      <c r="E16" s="592"/>
      <c r="F16" s="593">
        <v>189608471</v>
      </c>
      <c r="G16" s="594"/>
      <c r="H16" s="594"/>
      <c r="I16" s="594"/>
      <c r="J16" s="594"/>
      <c r="K16" s="594"/>
      <c r="L16" s="48" t="s">
        <v>14</v>
      </c>
      <c r="M16" s="588" t="s">
        <v>73</v>
      </c>
      <c r="N16" s="588"/>
      <c r="O16" s="589"/>
      <c r="P16" s="331"/>
      <c r="Q16" s="97" t="s">
        <v>77</v>
      </c>
      <c r="R16" s="99" t="s">
        <v>241</v>
      </c>
      <c r="S16" s="561" t="s">
        <v>242</v>
      </c>
      <c r="T16" s="562"/>
      <c r="U16" s="563"/>
      <c r="V16" s="392" t="s">
        <v>224</v>
      </c>
      <c r="W16" s="393"/>
    </row>
    <row r="17" spans="1:23" s="16" customFormat="1" ht="19.5" customHeight="1" thickBot="1" x14ac:dyDescent="0.25">
      <c r="A17" s="581" t="s">
        <v>49</v>
      </c>
      <c r="B17" s="582"/>
      <c r="C17" s="582"/>
      <c r="D17" s="582"/>
      <c r="E17" s="583"/>
      <c r="F17" s="586"/>
      <c r="G17" s="586"/>
      <c r="H17" s="586"/>
      <c r="I17" s="586"/>
      <c r="J17" s="586"/>
      <c r="K17" s="586"/>
      <c r="L17" s="586"/>
      <c r="M17" s="586"/>
      <c r="N17" s="586"/>
      <c r="O17" s="587"/>
      <c r="P17" s="331"/>
      <c r="Q17" s="97" t="s">
        <v>122</v>
      </c>
      <c r="R17" s="98" t="s">
        <v>243</v>
      </c>
      <c r="S17" s="561" t="s">
        <v>244</v>
      </c>
      <c r="T17" s="562"/>
      <c r="U17" s="563"/>
      <c r="V17" s="336" t="s">
        <v>380</v>
      </c>
      <c r="W17" s="394"/>
    </row>
    <row r="18" spans="1:23" ht="19.5" customHeight="1" thickBot="1" x14ac:dyDescent="0.25">
      <c r="A18" s="18"/>
      <c r="B18" s="18"/>
      <c r="C18" s="18"/>
      <c r="D18" s="395"/>
      <c r="E18" s="395"/>
      <c r="F18" s="395"/>
      <c r="G18" s="395"/>
      <c r="H18" s="395"/>
      <c r="I18" s="396"/>
      <c r="J18" s="13"/>
      <c r="K18" s="13"/>
      <c r="L18" s="14"/>
      <c r="M18" s="15"/>
      <c r="N18" s="15"/>
      <c r="O18" s="15"/>
      <c r="P18" s="331"/>
      <c r="Q18" s="100" t="s">
        <v>122</v>
      </c>
      <c r="R18" s="101" t="s">
        <v>245</v>
      </c>
      <c r="S18" s="578" t="s">
        <v>246</v>
      </c>
      <c r="T18" s="579"/>
      <c r="U18" s="580"/>
      <c r="V18" s="337" t="s">
        <v>380</v>
      </c>
      <c r="W18" s="397"/>
    </row>
    <row r="19" spans="1:23" ht="19.5" customHeight="1" thickBot="1" x14ac:dyDescent="0.25">
      <c r="A19" s="43" t="s">
        <v>3</v>
      </c>
      <c r="B19" s="43"/>
      <c r="C19" s="43"/>
      <c r="D19" s="44"/>
      <c r="E19" s="44"/>
      <c r="F19" s="44"/>
      <c r="G19" s="44"/>
      <c r="H19" s="44"/>
      <c r="I19" s="44"/>
      <c r="J19" s="44"/>
      <c r="K19" s="398" t="s">
        <v>76</v>
      </c>
      <c r="L19" s="604" t="s">
        <v>385</v>
      </c>
      <c r="M19" s="604"/>
      <c r="N19" s="604"/>
      <c r="O19" s="604"/>
      <c r="P19" s="331"/>
      <c r="Q19" s="602" t="s">
        <v>165</v>
      </c>
      <c r="R19" s="603"/>
      <c r="S19" s="603"/>
      <c r="T19" s="603"/>
      <c r="U19" s="603"/>
      <c r="V19" s="399"/>
      <c r="W19" s="400"/>
    </row>
    <row r="20" spans="1:23" ht="19.5" customHeight="1" x14ac:dyDescent="0.2">
      <c r="A20" s="401"/>
      <c r="B20" s="402"/>
      <c r="C20" s="402"/>
      <c r="D20" s="403" t="s">
        <v>51</v>
      </c>
      <c r="E20" s="599" t="s">
        <v>201</v>
      </c>
      <c r="F20" s="600"/>
      <c r="G20" s="601"/>
      <c r="H20" s="599" t="s">
        <v>207</v>
      </c>
      <c r="I20" s="600"/>
      <c r="J20" s="600"/>
      <c r="K20" s="601"/>
      <c r="L20" s="599" t="s">
        <v>208</v>
      </c>
      <c r="M20" s="600"/>
      <c r="N20" s="600"/>
      <c r="O20" s="601"/>
      <c r="P20" s="331"/>
      <c r="Q20" s="404" t="s">
        <v>48</v>
      </c>
      <c r="R20" s="405" t="s">
        <v>216</v>
      </c>
      <c r="S20" s="331">
        <v>1</v>
      </c>
      <c r="T20" s="406" t="s">
        <v>166</v>
      </c>
      <c r="U20" s="331"/>
      <c r="V20" s="399"/>
      <c r="W20" s="400"/>
    </row>
    <row r="21" spans="1:23" ht="19.5" customHeight="1" thickBot="1" x14ac:dyDescent="0.25">
      <c r="A21" s="407" t="s">
        <v>51</v>
      </c>
      <c r="B21" s="408"/>
      <c r="C21" s="408"/>
      <c r="D21" s="408"/>
      <c r="E21" s="409"/>
      <c r="F21" s="339" t="s">
        <v>8</v>
      </c>
      <c r="G21" s="410" t="s">
        <v>10</v>
      </c>
      <c r="H21" s="615"/>
      <c r="I21" s="616"/>
      <c r="J21" s="339" t="s">
        <v>8</v>
      </c>
      <c r="K21" s="410" t="s">
        <v>10</v>
      </c>
      <c r="L21" s="409"/>
      <c r="M21" s="339" t="s">
        <v>8</v>
      </c>
      <c r="N21" s="617" t="s">
        <v>10</v>
      </c>
      <c r="O21" s="618"/>
      <c r="P21" s="331"/>
      <c r="Q21" s="404"/>
      <c r="R21" s="411" t="s">
        <v>217</v>
      </c>
      <c r="S21" s="331">
        <v>2</v>
      </c>
      <c r="T21" s="406" t="s">
        <v>167</v>
      </c>
      <c r="U21" s="331"/>
      <c r="V21" s="406"/>
      <c r="W21" s="412"/>
    </row>
    <row r="22" spans="1:23" ht="19.5" customHeight="1" x14ac:dyDescent="0.2">
      <c r="A22" s="597" t="s">
        <v>9</v>
      </c>
      <c r="B22" s="413"/>
      <c r="C22" s="606" t="s">
        <v>21</v>
      </c>
      <c r="D22" s="606"/>
      <c r="E22" s="353">
        <v>7</v>
      </c>
      <c r="F22" s="354">
        <v>0</v>
      </c>
      <c r="G22" s="355">
        <v>1</v>
      </c>
      <c r="H22" s="607">
        <v>8</v>
      </c>
      <c r="I22" s="608"/>
      <c r="J22" s="356">
        <v>0</v>
      </c>
      <c r="K22" s="356">
        <v>1</v>
      </c>
      <c r="L22" s="357">
        <v>8</v>
      </c>
      <c r="M22" s="358">
        <v>0</v>
      </c>
      <c r="N22" s="609">
        <v>1</v>
      </c>
      <c r="O22" s="610"/>
      <c r="P22" s="331"/>
      <c r="Q22" s="404"/>
      <c r="R22" s="411" t="s">
        <v>77</v>
      </c>
      <c r="S22" s="411">
        <v>10</v>
      </c>
      <c r="T22" s="406" t="s">
        <v>167</v>
      </c>
      <c r="U22" s="331"/>
      <c r="V22" s="406"/>
      <c r="W22" s="412"/>
    </row>
    <row r="23" spans="1:23" ht="19.5" customHeight="1" thickBot="1" x14ac:dyDescent="0.25">
      <c r="A23" s="598"/>
      <c r="B23" s="414"/>
      <c r="C23" s="605" t="s">
        <v>4</v>
      </c>
      <c r="D23" s="605"/>
      <c r="E23" s="359">
        <v>6</v>
      </c>
      <c r="F23" s="360">
        <v>0</v>
      </c>
      <c r="G23" s="361">
        <v>0</v>
      </c>
      <c r="H23" s="611">
        <v>6</v>
      </c>
      <c r="I23" s="612"/>
      <c r="J23" s="360">
        <v>0</v>
      </c>
      <c r="K23" s="360">
        <v>0</v>
      </c>
      <c r="L23" s="359">
        <v>6</v>
      </c>
      <c r="M23" s="361">
        <v>0</v>
      </c>
      <c r="N23" s="629">
        <v>0</v>
      </c>
      <c r="O23" s="630"/>
      <c r="P23" s="331"/>
      <c r="Q23" s="404"/>
      <c r="R23" s="415" t="s">
        <v>122</v>
      </c>
      <c r="S23" s="331">
        <v>2</v>
      </c>
      <c r="T23" s="406" t="s">
        <v>167</v>
      </c>
      <c r="U23" s="331"/>
      <c r="V23" s="406"/>
      <c r="W23" s="412"/>
    </row>
    <row r="24" spans="1:23" ht="19.5" customHeight="1" x14ac:dyDescent="0.2">
      <c r="A24" s="648" t="s">
        <v>17</v>
      </c>
      <c r="B24" s="637" t="s">
        <v>15</v>
      </c>
      <c r="C24" s="502" t="s">
        <v>50</v>
      </c>
      <c r="D24" s="647"/>
      <c r="E24" s="362">
        <v>60</v>
      </c>
      <c r="F24" s="363"/>
      <c r="G24" s="364"/>
      <c r="H24" s="650">
        <v>182</v>
      </c>
      <c r="I24" s="651"/>
      <c r="J24" s="363"/>
      <c r="K24" s="363"/>
      <c r="L24" s="357">
        <v>194</v>
      </c>
      <c r="M24" s="363"/>
      <c r="N24" s="625"/>
      <c r="O24" s="626"/>
      <c r="P24" s="331"/>
      <c r="Q24" s="404" t="s">
        <v>30</v>
      </c>
      <c r="R24" s="405" t="s">
        <v>216</v>
      </c>
      <c r="S24" s="331">
        <v>4</v>
      </c>
      <c r="T24" s="406" t="s">
        <v>31</v>
      </c>
      <c r="U24" s="331"/>
      <c r="V24" s="406"/>
      <c r="W24" s="412"/>
    </row>
    <row r="25" spans="1:23" ht="19.5" customHeight="1" x14ac:dyDescent="0.2">
      <c r="A25" s="649"/>
      <c r="B25" s="638"/>
      <c r="C25" s="515" t="s">
        <v>23</v>
      </c>
      <c r="D25" s="642"/>
      <c r="E25" s="362">
        <v>8</v>
      </c>
      <c r="F25" s="365">
        <v>2</v>
      </c>
      <c r="G25" s="366">
        <v>2</v>
      </c>
      <c r="H25" s="619">
        <v>7</v>
      </c>
      <c r="I25" s="620"/>
      <c r="J25" s="365">
        <v>2</v>
      </c>
      <c r="K25" s="365">
        <v>1</v>
      </c>
      <c r="L25" s="362">
        <v>7</v>
      </c>
      <c r="M25" s="367">
        <v>1</v>
      </c>
      <c r="N25" s="621">
        <v>1</v>
      </c>
      <c r="O25" s="622"/>
      <c r="P25" s="331"/>
      <c r="Q25" s="404"/>
      <c r="R25" s="411" t="s">
        <v>218</v>
      </c>
      <c r="S25" s="658" t="s">
        <v>219</v>
      </c>
      <c r="T25" s="658"/>
      <c r="U25" s="658"/>
      <c r="V25" s="658"/>
      <c r="W25" s="659"/>
    </row>
    <row r="26" spans="1:23" ht="19.5" customHeight="1" x14ac:dyDescent="0.2">
      <c r="A26" s="649"/>
      <c r="B26" s="643" t="s">
        <v>16</v>
      </c>
      <c r="C26" s="515" t="s">
        <v>50</v>
      </c>
      <c r="D26" s="642"/>
      <c r="E26" s="368">
        <v>3257</v>
      </c>
      <c r="F26" s="369"/>
      <c r="G26" s="370"/>
      <c r="H26" s="652">
        <v>3154</v>
      </c>
      <c r="I26" s="653"/>
      <c r="J26" s="369"/>
      <c r="K26" s="369"/>
      <c r="L26" s="368">
        <v>3123</v>
      </c>
      <c r="M26" s="369"/>
      <c r="N26" s="627"/>
      <c r="O26" s="628"/>
      <c r="P26" s="331"/>
      <c r="Q26" s="416"/>
      <c r="R26" s="411" t="s">
        <v>77</v>
      </c>
      <c r="S26" s="613" t="s">
        <v>220</v>
      </c>
      <c r="T26" s="613"/>
      <c r="U26" s="613"/>
      <c r="V26" s="613"/>
      <c r="W26" s="614"/>
    </row>
    <row r="27" spans="1:23" ht="19.5" customHeight="1" thickBot="1" x14ac:dyDescent="0.25">
      <c r="A27" s="649"/>
      <c r="B27" s="644"/>
      <c r="C27" s="645" t="s">
        <v>23</v>
      </c>
      <c r="D27" s="646"/>
      <c r="E27" s="371">
        <v>96</v>
      </c>
      <c r="F27" s="365">
        <v>4</v>
      </c>
      <c r="G27" s="366">
        <v>4</v>
      </c>
      <c r="H27" s="619">
        <v>76</v>
      </c>
      <c r="I27" s="620"/>
      <c r="J27" s="372">
        <v>4</v>
      </c>
      <c r="K27" s="372">
        <v>4</v>
      </c>
      <c r="L27" s="371">
        <v>72</v>
      </c>
      <c r="M27" s="366">
        <v>4</v>
      </c>
      <c r="N27" s="623">
        <v>2</v>
      </c>
      <c r="O27" s="624"/>
      <c r="P27" s="331"/>
      <c r="Q27" s="404"/>
      <c r="R27" s="415" t="s">
        <v>122</v>
      </c>
      <c r="S27" s="613" t="s">
        <v>221</v>
      </c>
      <c r="T27" s="613"/>
      <c r="U27" s="613"/>
      <c r="V27" s="613"/>
      <c r="W27" s="614"/>
    </row>
    <row r="28" spans="1:23" ht="19.5" customHeight="1" thickTop="1" thickBot="1" x14ac:dyDescent="0.25">
      <c r="A28" s="649"/>
      <c r="B28" s="639" t="s">
        <v>168</v>
      </c>
      <c r="C28" s="640"/>
      <c r="D28" s="641"/>
      <c r="E28" s="373">
        <v>3421</v>
      </c>
      <c r="F28" s="374">
        <v>6</v>
      </c>
      <c r="G28" s="375">
        <v>6</v>
      </c>
      <c r="H28" s="654">
        <v>3419</v>
      </c>
      <c r="I28" s="655"/>
      <c r="J28" s="374">
        <v>6</v>
      </c>
      <c r="K28" s="376">
        <v>5</v>
      </c>
      <c r="L28" s="373">
        <v>3396</v>
      </c>
      <c r="M28" s="377">
        <v>5</v>
      </c>
      <c r="N28" s="656">
        <v>3</v>
      </c>
      <c r="O28" s="657"/>
      <c r="P28" s="331"/>
      <c r="Q28" s="404" t="s">
        <v>32</v>
      </c>
      <c r="R28" s="631" t="s">
        <v>222</v>
      </c>
      <c r="S28" s="631"/>
      <c r="T28" s="631"/>
      <c r="U28" s="631"/>
      <c r="V28" s="631"/>
      <c r="W28" s="632"/>
    </row>
    <row r="29" spans="1:23" ht="19.5" customHeight="1" thickBot="1" x14ac:dyDescent="0.25">
      <c r="A29" s="635" t="s">
        <v>52</v>
      </c>
      <c r="B29" s="635"/>
      <c r="C29" s="635"/>
      <c r="D29" s="378">
        <v>3336</v>
      </c>
      <c r="E29" s="417" t="s">
        <v>53</v>
      </c>
      <c r="F29" s="636" t="s">
        <v>386</v>
      </c>
      <c r="G29" s="636"/>
      <c r="H29" s="636"/>
      <c r="I29" s="636"/>
      <c r="J29" s="636"/>
      <c r="K29" s="636"/>
      <c r="L29" s="9"/>
      <c r="M29" s="9"/>
      <c r="N29" s="9"/>
      <c r="O29" s="9"/>
      <c r="P29" s="331"/>
      <c r="Q29" s="404"/>
      <c r="R29" s="631"/>
      <c r="S29" s="631"/>
      <c r="T29" s="631"/>
      <c r="U29" s="631"/>
      <c r="V29" s="631"/>
      <c r="W29" s="632"/>
    </row>
    <row r="30" spans="1:23" ht="18.75" customHeight="1" thickBot="1" x14ac:dyDescent="0.25">
      <c r="A30" s="483" t="s">
        <v>28</v>
      </c>
      <c r="B30" s="484"/>
      <c r="C30" s="484"/>
      <c r="D30" s="484"/>
      <c r="E30" s="485"/>
      <c r="F30" s="486">
        <v>8194.7841726618699</v>
      </c>
      <c r="G30" s="487"/>
      <c r="H30" s="488" t="s">
        <v>14</v>
      </c>
      <c r="I30" s="489"/>
      <c r="J30" s="490" t="s">
        <v>29</v>
      </c>
      <c r="K30" s="491"/>
      <c r="L30" s="492">
        <v>42.85431654676259</v>
      </c>
      <c r="M30" s="493"/>
      <c r="N30" s="418" t="s">
        <v>33</v>
      </c>
      <c r="O30" s="419"/>
      <c r="P30" s="331"/>
      <c r="Q30" s="420"/>
      <c r="R30" s="633"/>
      <c r="S30" s="633"/>
      <c r="T30" s="633"/>
      <c r="U30" s="633"/>
      <c r="V30" s="633"/>
      <c r="W30" s="634"/>
    </row>
    <row r="31" spans="1:23" ht="13.5" customHeight="1" x14ac:dyDescent="0.2"/>
  </sheetData>
  <sheetProtection formatCells="0"/>
  <protectedRanges>
    <protectedRange sqref="D12:E14 J18:K18 J13:K15" name="範囲1_1"/>
    <protectedRange sqref="D16" name="範囲1_2"/>
    <protectedRange sqref="C17 K17" name="範囲1_4"/>
    <protectedRange sqref="D4:H6" name="範囲1_1_1_1"/>
    <protectedRange sqref="K4:O6" name="範囲1_1_2_1"/>
    <protectedRange sqref="D7:D10" name="範囲1_1_3_1_1"/>
    <protectedRange sqref="J11:K11" name="範囲1_1_4_1_1"/>
    <protectedRange sqref="J12:K12" name="範囲1_1_5_1_1"/>
    <protectedRange sqref="J16:K16" name="範囲1_1_1_11_1_2_1_1_1"/>
  </protectedRanges>
  <mergeCells count="95">
    <mergeCell ref="R28:W30"/>
    <mergeCell ref="A29:C29"/>
    <mergeCell ref="F29:K29"/>
    <mergeCell ref="B24:B25"/>
    <mergeCell ref="B28:D28"/>
    <mergeCell ref="C26:D26"/>
    <mergeCell ref="B26:B27"/>
    <mergeCell ref="C27:D27"/>
    <mergeCell ref="C24:D24"/>
    <mergeCell ref="A24:A28"/>
    <mergeCell ref="C25:D25"/>
    <mergeCell ref="H24:I24"/>
    <mergeCell ref="H26:I26"/>
    <mergeCell ref="H28:I28"/>
    <mergeCell ref="N28:O28"/>
    <mergeCell ref="S25:W25"/>
    <mergeCell ref="S26:W26"/>
    <mergeCell ref="S27:W27"/>
    <mergeCell ref="H21:I21"/>
    <mergeCell ref="N21:O21"/>
    <mergeCell ref="H25:I25"/>
    <mergeCell ref="N25:O25"/>
    <mergeCell ref="H27:I27"/>
    <mergeCell ref="N27:O27"/>
    <mergeCell ref="N24:O24"/>
    <mergeCell ref="N26:O26"/>
    <mergeCell ref="N23:O23"/>
    <mergeCell ref="A22:A23"/>
    <mergeCell ref="E20:G20"/>
    <mergeCell ref="H20:K20"/>
    <mergeCell ref="Q19:U19"/>
    <mergeCell ref="L19:O19"/>
    <mergeCell ref="L20:O20"/>
    <mergeCell ref="C23:D23"/>
    <mergeCell ref="C22:D22"/>
    <mergeCell ref="H22:I22"/>
    <mergeCell ref="N22:O22"/>
    <mergeCell ref="H23:I23"/>
    <mergeCell ref="S18:U18"/>
    <mergeCell ref="A17:E17"/>
    <mergeCell ref="F12:I12"/>
    <mergeCell ref="F13:I13"/>
    <mergeCell ref="S12:U12"/>
    <mergeCell ref="M13:O13"/>
    <mergeCell ref="S16:U16"/>
    <mergeCell ref="S17:U17"/>
    <mergeCell ref="F17:O17"/>
    <mergeCell ref="M16:O16"/>
    <mergeCell ref="A16:E16"/>
    <mergeCell ref="F16:K16"/>
    <mergeCell ref="J13:K13"/>
    <mergeCell ref="J14:K14"/>
    <mergeCell ref="J12:K12"/>
    <mergeCell ref="F14:I14"/>
    <mergeCell ref="D7:O10"/>
    <mergeCell ref="S6:U6"/>
    <mergeCell ref="J11:K11"/>
    <mergeCell ref="F15:I15"/>
    <mergeCell ref="J15:K15"/>
    <mergeCell ref="M11:O11"/>
    <mergeCell ref="S11:U11"/>
    <mergeCell ref="M12:O12"/>
    <mergeCell ref="S14:U14"/>
    <mergeCell ref="S15:U15"/>
    <mergeCell ref="M14:O14"/>
    <mergeCell ref="M15:O15"/>
    <mergeCell ref="A11:E15"/>
    <mergeCell ref="F11:I11"/>
    <mergeCell ref="S13:U13"/>
    <mergeCell ref="S4:U4"/>
    <mergeCell ref="S7:U7"/>
    <mergeCell ref="S8:U8"/>
    <mergeCell ref="S10:U10"/>
    <mergeCell ref="A5:C5"/>
    <mergeCell ref="D5:H5"/>
    <mergeCell ref="I5:J5"/>
    <mergeCell ref="K5:O5"/>
    <mergeCell ref="K4:O4"/>
    <mergeCell ref="S5:U5"/>
    <mergeCell ref="A6:C6"/>
    <mergeCell ref="D6:H6"/>
    <mergeCell ref="A7:C10"/>
    <mergeCell ref="S9:U9"/>
    <mergeCell ref="I6:J6"/>
    <mergeCell ref="K6:O6"/>
    <mergeCell ref="A1:J1"/>
    <mergeCell ref="L3:O3"/>
    <mergeCell ref="A4:C4"/>
    <mergeCell ref="D4:H4"/>
    <mergeCell ref="I4:J4"/>
    <mergeCell ref="A30:E30"/>
    <mergeCell ref="F30:G30"/>
    <mergeCell ref="H30:I30"/>
    <mergeCell ref="J30:K30"/>
    <mergeCell ref="L30:M30"/>
  </mergeCells>
  <phoneticPr fontId="2"/>
  <hyperlinks>
    <hyperlink ref="K6" r:id="rId1" xr:uid="{00000000-0004-0000-0100-000000000000}"/>
  </hyperlinks>
  <printOptions horizontalCentered="1"/>
  <pageMargins left="0.59055118110236227" right="0.59055118110236227" top="0.98425196850393704" bottom="0.59055118110236227" header="0.19685039370078741" footer="0.19685039370078741"/>
  <pageSetup paperSize="9" scale="80" orientation="landscape" cellComments="asDisplayed" useFirstPageNumber="1" errors="blank"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U109"/>
  <sheetViews>
    <sheetView view="pageBreakPreview" zoomScale="90" zoomScaleNormal="100" zoomScaleSheetLayoutView="90" workbookViewId="0">
      <selection sqref="A1:K1"/>
    </sheetView>
  </sheetViews>
  <sheetFormatPr defaultColWidth="9" defaultRowHeight="13.2" x14ac:dyDescent="0.2"/>
  <cols>
    <col min="1" max="1" width="2.6640625" style="1" customWidth="1"/>
    <col min="2" max="4" width="8" style="1" customWidth="1"/>
    <col min="5" max="7" width="4.88671875" style="1" customWidth="1"/>
    <col min="8" max="8" width="1.77734375" style="1" customWidth="1"/>
    <col min="9" max="10" width="11.6640625" style="1" customWidth="1"/>
    <col min="11" max="12" width="1.77734375" style="1" customWidth="1"/>
    <col min="13" max="14" width="11.6640625" style="1" customWidth="1"/>
    <col min="15" max="16" width="1.77734375" style="1" customWidth="1"/>
    <col min="17" max="18" width="11.6640625" style="1" customWidth="1"/>
    <col min="19" max="19" width="1.77734375" style="1" customWidth="1"/>
    <col min="20" max="20" width="12.6640625" style="1" customWidth="1"/>
    <col min="21" max="16384" width="9" style="1"/>
  </cols>
  <sheetData>
    <row r="1" spans="1:21" ht="15.75" customHeight="1" x14ac:dyDescent="0.2">
      <c r="A1" s="660" t="s">
        <v>46</v>
      </c>
      <c r="B1" s="660"/>
      <c r="C1" s="660"/>
      <c r="D1" s="660"/>
      <c r="E1" s="660"/>
      <c r="F1" s="660"/>
      <c r="G1" s="660"/>
      <c r="H1" s="660"/>
      <c r="I1" s="660"/>
      <c r="J1" s="660"/>
      <c r="K1" s="660"/>
      <c r="L1" s="340"/>
      <c r="M1" s="340"/>
      <c r="N1" s="340"/>
      <c r="O1" s="340"/>
      <c r="P1" s="2"/>
      <c r="Q1" s="2"/>
      <c r="R1" s="2"/>
      <c r="S1" s="661"/>
      <c r="T1" s="661"/>
      <c r="U1" s="661"/>
    </row>
    <row r="2" spans="1:21" ht="13.8" thickBot="1" x14ac:dyDescent="0.25">
      <c r="A2" s="53" t="s">
        <v>37</v>
      </c>
      <c r="B2" s="331"/>
      <c r="C2" s="331"/>
      <c r="D2" s="331"/>
      <c r="E2" s="331"/>
      <c r="F2" s="331"/>
      <c r="G2" s="331"/>
      <c r="H2" s="331"/>
      <c r="I2" s="331"/>
      <c r="J2" s="331"/>
      <c r="K2" s="331"/>
      <c r="L2" s="331"/>
      <c r="M2" s="331"/>
      <c r="N2" s="331"/>
      <c r="O2" s="331"/>
      <c r="P2" s="331"/>
      <c r="Q2" s="331"/>
      <c r="R2" s="331"/>
      <c r="S2" s="331"/>
      <c r="T2" s="331"/>
      <c r="U2" s="331"/>
    </row>
    <row r="3" spans="1:21" x14ac:dyDescent="0.2">
      <c r="A3" s="662" t="s">
        <v>203</v>
      </c>
      <c r="B3" s="663"/>
      <c r="C3" s="663"/>
      <c r="D3" s="664"/>
      <c r="E3" s="663" t="s">
        <v>41</v>
      </c>
      <c r="F3" s="663"/>
      <c r="G3" s="663"/>
      <c r="H3" s="666" t="s">
        <v>43</v>
      </c>
      <c r="I3" s="667"/>
      <c r="J3" s="667"/>
      <c r="K3" s="667"/>
      <c r="L3" s="667"/>
      <c r="M3" s="667"/>
      <c r="N3" s="667"/>
      <c r="O3" s="667"/>
      <c r="P3" s="667"/>
      <c r="Q3" s="667"/>
      <c r="R3" s="667"/>
      <c r="S3" s="668"/>
      <c r="T3" s="669" t="s">
        <v>42</v>
      </c>
      <c r="U3" s="670"/>
    </row>
    <row r="4" spans="1:21" ht="13.8" thickBot="1" x14ac:dyDescent="0.25">
      <c r="A4" s="615"/>
      <c r="B4" s="665"/>
      <c r="C4" s="665"/>
      <c r="D4" s="616"/>
      <c r="E4" s="665"/>
      <c r="F4" s="665"/>
      <c r="G4" s="665"/>
      <c r="H4" s="673" t="s">
        <v>210</v>
      </c>
      <c r="I4" s="674"/>
      <c r="J4" s="674"/>
      <c r="K4" s="675"/>
      <c r="L4" s="675" t="s">
        <v>211</v>
      </c>
      <c r="M4" s="676"/>
      <c r="N4" s="676"/>
      <c r="O4" s="677"/>
      <c r="P4" s="678" t="s">
        <v>212</v>
      </c>
      <c r="Q4" s="678"/>
      <c r="R4" s="678"/>
      <c r="S4" s="678"/>
      <c r="T4" s="671"/>
      <c r="U4" s="672"/>
    </row>
    <row r="5" spans="1:21" ht="20.100000000000001" customHeight="1" x14ac:dyDescent="0.2">
      <c r="A5" s="421" t="s">
        <v>284</v>
      </c>
      <c r="B5" s="333"/>
      <c r="C5" s="333"/>
      <c r="D5" s="335"/>
      <c r="E5" s="332" t="s">
        <v>286</v>
      </c>
      <c r="F5" s="333"/>
      <c r="G5" s="335"/>
      <c r="H5" s="332"/>
      <c r="I5" s="681" t="s">
        <v>250</v>
      </c>
      <c r="J5" s="681"/>
      <c r="K5" s="333"/>
      <c r="L5" s="334"/>
      <c r="M5" s="681" t="s">
        <v>378</v>
      </c>
      <c r="N5" s="681"/>
      <c r="O5" s="335"/>
      <c r="P5" s="332"/>
      <c r="Q5" s="681" t="s">
        <v>250</v>
      </c>
      <c r="R5" s="681"/>
      <c r="S5" s="335"/>
      <c r="T5" s="332"/>
      <c r="U5" s="422"/>
    </row>
    <row r="6" spans="1:21" x14ac:dyDescent="0.2">
      <c r="A6" s="423" t="s">
        <v>285</v>
      </c>
      <c r="B6" s="313"/>
      <c r="C6" s="313"/>
      <c r="D6" s="322"/>
      <c r="E6" s="312"/>
      <c r="F6" s="313"/>
      <c r="G6" s="322"/>
      <c r="H6" s="312"/>
      <c r="I6" s="679" t="s">
        <v>251</v>
      </c>
      <c r="J6" s="679"/>
      <c r="K6" s="313"/>
      <c r="L6" s="320"/>
      <c r="M6" s="679" t="s">
        <v>251</v>
      </c>
      <c r="N6" s="679"/>
      <c r="O6" s="322"/>
      <c r="P6" s="312"/>
      <c r="Q6" s="679" t="s">
        <v>287</v>
      </c>
      <c r="R6" s="679"/>
      <c r="S6" s="322"/>
      <c r="T6" s="312"/>
      <c r="U6" s="424"/>
    </row>
    <row r="7" spans="1:21" x14ac:dyDescent="0.2">
      <c r="A7" s="425"/>
      <c r="B7" s="426"/>
      <c r="C7" s="426"/>
      <c r="D7" s="317"/>
      <c r="E7" s="316"/>
      <c r="F7" s="426"/>
      <c r="G7" s="317"/>
      <c r="H7" s="312"/>
      <c r="I7" s="102" t="s">
        <v>252</v>
      </c>
      <c r="J7" s="102" t="s">
        <v>253</v>
      </c>
      <c r="K7" s="313"/>
      <c r="L7" s="314"/>
      <c r="M7" s="102" t="s">
        <v>252</v>
      </c>
      <c r="N7" s="102" t="s">
        <v>366</v>
      </c>
      <c r="O7" s="315"/>
      <c r="P7" s="316"/>
      <c r="Q7" s="102" t="s">
        <v>252</v>
      </c>
      <c r="R7" s="102" t="s">
        <v>253</v>
      </c>
      <c r="S7" s="317"/>
      <c r="T7" s="316"/>
      <c r="U7" s="427"/>
    </row>
    <row r="8" spans="1:21" x14ac:dyDescent="0.2">
      <c r="A8" s="425"/>
      <c r="B8" s="426"/>
      <c r="C8" s="426"/>
      <c r="D8" s="317"/>
      <c r="E8" s="316"/>
      <c r="F8" s="426"/>
      <c r="G8" s="317"/>
      <c r="H8" s="312"/>
      <c r="I8" s="103" t="s">
        <v>254</v>
      </c>
      <c r="J8" s="104">
        <v>780</v>
      </c>
      <c r="K8" s="313"/>
      <c r="L8" s="314"/>
      <c r="M8" s="103" t="s">
        <v>254</v>
      </c>
      <c r="N8" s="104">
        <f>442+62+301</f>
        <v>805</v>
      </c>
      <c r="O8" s="315"/>
      <c r="P8" s="316"/>
      <c r="Q8" s="103" t="s">
        <v>254</v>
      </c>
      <c r="R8" s="104">
        <v>1040</v>
      </c>
      <c r="S8" s="317"/>
      <c r="T8" s="316"/>
      <c r="U8" s="427"/>
    </row>
    <row r="9" spans="1:21" x14ac:dyDescent="0.2">
      <c r="A9" s="425"/>
      <c r="B9" s="426"/>
      <c r="C9" s="426"/>
      <c r="D9" s="317"/>
      <c r="E9" s="316"/>
      <c r="F9" s="426"/>
      <c r="G9" s="317"/>
      <c r="H9" s="312"/>
      <c r="I9" s="103" t="s">
        <v>255</v>
      </c>
      <c r="J9" s="104">
        <v>496</v>
      </c>
      <c r="K9" s="313"/>
      <c r="L9" s="314"/>
      <c r="M9" s="103" t="s">
        <v>255</v>
      </c>
      <c r="N9" s="104">
        <f>497</f>
        <v>497</v>
      </c>
      <c r="O9" s="315"/>
      <c r="P9" s="316"/>
      <c r="Q9" s="103" t="s">
        <v>255</v>
      </c>
      <c r="R9" s="104">
        <v>672</v>
      </c>
      <c r="S9" s="317"/>
      <c r="T9" s="316"/>
      <c r="U9" s="427"/>
    </row>
    <row r="10" spans="1:21" x14ac:dyDescent="0.2">
      <c r="A10" s="425"/>
      <c r="B10" s="426"/>
      <c r="C10" s="426"/>
      <c r="D10" s="317"/>
      <c r="E10" s="316"/>
      <c r="F10" s="426"/>
      <c r="G10" s="317"/>
      <c r="H10" s="312"/>
      <c r="I10" s="103" t="s">
        <v>256</v>
      </c>
      <c r="J10" s="104">
        <v>545</v>
      </c>
      <c r="K10" s="313"/>
      <c r="L10" s="314"/>
      <c r="M10" s="103" t="s">
        <v>256</v>
      </c>
      <c r="N10" s="104">
        <f>564</f>
        <v>564</v>
      </c>
      <c r="O10" s="315"/>
      <c r="P10" s="316"/>
      <c r="Q10" s="103" t="s">
        <v>256</v>
      </c>
      <c r="R10" s="104">
        <v>730</v>
      </c>
      <c r="S10" s="317"/>
      <c r="T10" s="316"/>
      <c r="U10" s="427"/>
    </row>
    <row r="11" spans="1:21" x14ac:dyDescent="0.2">
      <c r="A11" s="425"/>
      <c r="B11" s="426"/>
      <c r="C11" s="426"/>
      <c r="D11" s="317"/>
      <c r="E11" s="316"/>
      <c r="F11" s="426"/>
      <c r="G11" s="317"/>
      <c r="H11" s="312"/>
      <c r="I11" s="103" t="s">
        <v>257</v>
      </c>
      <c r="J11" s="104">
        <v>885</v>
      </c>
      <c r="K11" s="313"/>
      <c r="L11" s="314"/>
      <c r="M11" s="103" t="s">
        <v>257</v>
      </c>
      <c r="N11" s="104">
        <f>889</f>
        <v>889</v>
      </c>
      <c r="O11" s="315"/>
      <c r="P11" s="316"/>
      <c r="Q11" s="103" t="s">
        <v>257</v>
      </c>
      <c r="R11" s="104">
        <v>1180</v>
      </c>
      <c r="S11" s="317"/>
      <c r="T11" s="316"/>
      <c r="U11" s="427"/>
    </row>
    <row r="12" spans="1:21" x14ac:dyDescent="0.2">
      <c r="A12" s="425"/>
      <c r="B12" s="426"/>
      <c r="C12" s="426"/>
      <c r="D12" s="317"/>
      <c r="E12" s="316"/>
      <c r="F12" s="426"/>
      <c r="G12" s="317"/>
      <c r="H12" s="312"/>
      <c r="I12" s="103" t="s">
        <v>258</v>
      </c>
      <c r="J12" s="104">
        <v>810</v>
      </c>
      <c r="K12" s="313"/>
      <c r="L12" s="314"/>
      <c r="M12" s="103" t="s">
        <v>258</v>
      </c>
      <c r="N12" s="104">
        <f>832</f>
        <v>832</v>
      </c>
      <c r="O12" s="315"/>
      <c r="P12" s="316"/>
      <c r="Q12" s="103" t="s">
        <v>258</v>
      </c>
      <c r="R12" s="104">
        <v>1080</v>
      </c>
      <c r="S12" s="317"/>
      <c r="T12" s="316"/>
      <c r="U12" s="427"/>
    </row>
    <row r="13" spans="1:21" x14ac:dyDescent="0.2">
      <c r="A13" s="425"/>
      <c r="B13" s="426"/>
      <c r="C13" s="426"/>
      <c r="D13" s="317"/>
      <c r="E13" s="316"/>
      <c r="F13" s="426"/>
      <c r="G13" s="317"/>
      <c r="H13" s="312"/>
      <c r="I13" s="103" t="s">
        <v>259</v>
      </c>
      <c r="J13" s="104">
        <v>897</v>
      </c>
      <c r="K13" s="313"/>
      <c r="L13" s="314"/>
      <c r="M13" s="103" t="s">
        <v>259</v>
      </c>
      <c r="N13" s="104">
        <f>916</f>
        <v>916</v>
      </c>
      <c r="O13" s="315"/>
      <c r="P13" s="316"/>
      <c r="Q13" s="103" t="s">
        <v>259</v>
      </c>
      <c r="R13" s="104">
        <v>1196</v>
      </c>
      <c r="S13" s="317"/>
      <c r="T13" s="316"/>
      <c r="U13" s="427"/>
    </row>
    <row r="14" spans="1:21" x14ac:dyDescent="0.2">
      <c r="A14" s="425"/>
      <c r="B14" s="426"/>
      <c r="C14" s="426"/>
      <c r="D14" s="317"/>
      <c r="E14" s="316"/>
      <c r="F14" s="426"/>
      <c r="G14" s="317"/>
      <c r="H14" s="312"/>
      <c r="I14" s="103" t="s">
        <v>260</v>
      </c>
      <c r="J14" s="104">
        <v>2264</v>
      </c>
      <c r="K14" s="313"/>
      <c r="L14" s="314"/>
      <c r="M14" s="103" t="s">
        <v>260</v>
      </c>
      <c r="N14" s="104">
        <f>2201</f>
        <v>2201</v>
      </c>
      <c r="O14" s="315"/>
      <c r="P14" s="316"/>
      <c r="Q14" s="103" t="s">
        <v>260</v>
      </c>
      <c r="R14" s="104">
        <v>3045</v>
      </c>
      <c r="S14" s="317"/>
      <c r="T14" s="316"/>
      <c r="U14" s="427"/>
    </row>
    <row r="15" spans="1:21" x14ac:dyDescent="0.2">
      <c r="A15" s="425"/>
      <c r="B15" s="426"/>
      <c r="C15" s="426"/>
      <c r="D15" s="317"/>
      <c r="E15" s="316"/>
      <c r="F15" s="426"/>
      <c r="G15" s="317"/>
      <c r="H15" s="312"/>
      <c r="I15" s="103" t="s">
        <v>261</v>
      </c>
      <c r="J15" s="104">
        <v>450</v>
      </c>
      <c r="K15" s="313"/>
      <c r="L15" s="314"/>
      <c r="M15" s="103" t="s">
        <v>261</v>
      </c>
      <c r="N15" s="104">
        <f>467</f>
        <v>467</v>
      </c>
      <c r="O15" s="315"/>
      <c r="P15" s="316"/>
      <c r="Q15" s="103" t="s">
        <v>261</v>
      </c>
      <c r="R15" s="104">
        <v>600</v>
      </c>
      <c r="S15" s="317"/>
      <c r="T15" s="316"/>
      <c r="U15" s="427"/>
    </row>
    <row r="16" spans="1:21" x14ac:dyDescent="0.2">
      <c r="A16" s="425"/>
      <c r="B16" s="426"/>
      <c r="C16" s="426"/>
      <c r="D16" s="317"/>
      <c r="E16" s="316"/>
      <c r="F16" s="426"/>
      <c r="G16" s="317"/>
      <c r="H16" s="312"/>
      <c r="I16" s="103" t="s">
        <v>262</v>
      </c>
      <c r="J16" s="104">
        <v>120</v>
      </c>
      <c r="K16" s="313"/>
      <c r="L16" s="314"/>
      <c r="M16" s="103" t="s">
        <v>262</v>
      </c>
      <c r="N16" s="104">
        <f>129</f>
        <v>129</v>
      </c>
      <c r="O16" s="315"/>
      <c r="P16" s="316"/>
      <c r="Q16" s="103" t="s">
        <v>262</v>
      </c>
      <c r="R16" s="104">
        <v>160</v>
      </c>
      <c r="S16" s="317"/>
      <c r="T16" s="316"/>
      <c r="U16" s="427"/>
    </row>
    <row r="17" spans="1:21" x14ac:dyDescent="0.2">
      <c r="A17" s="425"/>
      <c r="B17" s="426"/>
      <c r="C17" s="426"/>
      <c r="D17" s="317"/>
      <c r="E17" s="316"/>
      <c r="F17" s="426"/>
      <c r="G17" s="317"/>
      <c r="H17" s="312"/>
      <c r="I17" s="103" t="s">
        <v>263</v>
      </c>
      <c r="J17" s="104">
        <v>285</v>
      </c>
      <c r="K17" s="313"/>
      <c r="L17" s="314"/>
      <c r="M17" s="103" t="s">
        <v>263</v>
      </c>
      <c r="N17" s="104">
        <f>285</f>
        <v>285</v>
      </c>
      <c r="O17" s="315"/>
      <c r="P17" s="316"/>
      <c r="Q17" s="103" t="s">
        <v>263</v>
      </c>
      <c r="R17" s="104">
        <v>379</v>
      </c>
      <c r="S17" s="317"/>
      <c r="T17" s="316"/>
      <c r="U17" s="427"/>
    </row>
    <row r="18" spans="1:21" x14ac:dyDescent="0.2">
      <c r="A18" s="425"/>
      <c r="B18" s="426"/>
      <c r="C18" s="426"/>
      <c r="D18" s="317"/>
      <c r="E18" s="316"/>
      <c r="F18" s="426"/>
      <c r="G18" s="317"/>
      <c r="H18" s="312"/>
      <c r="I18" s="105" t="s">
        <v>264</v>
      </c>
      <c r="J18" s="104">
        <v>150</v>
      </c>
      <c r="K18" s="313"/>
      <c r="L18" s="314"/>
      <c r="M18" s="105" t="s">
        <v>264</v>
      </c>
      <c r="N18" s="104">
        <f>152</f>
        <v>152</v>
      </c>
      <c r="O18" s="315"/>
      <c r="P18" s="316"/>
      <c r="Q18" s="105" t="s">
        <v>264</v>
      </c>
      <c r="R18" s="104">
        <v>200</v>
      </c>
      <c r="S18" s="317"/>
      <c r="T18" s="316"/>
      <c r="U18" s="427"/>
    </row>
    <row r="19" spans="1:21" x14ac:dyDescent="0.2">
      <c r="A19" s="425"/>
      <c r="B19" s="426"/>
      <c r="C19" s="426"/>
      <c r="D19" s="317"/>
      <c r="E19" s="316"/>
      <c r="F19" s="426"/>
      <c r="G19" s="317"/>
      <c r="H19" s="312"/>
      <c r="I19" s="103" t="s">
        <v>265</v>
      </c>
      <c r="J19" s="104">
        <v>480</v>
      </c>
      <c r="K19" s="313"/>
      <c r="L19" s="314"/>
      <c r="M19" s="103" t="s">
        <v>265</v>
      </c>
      <c r="N19" s="104">
        <f>476</f>
        <v>476</v>
      </c>
      <c r="O19" s="315"/>
      <c r="P19" s="316"/>
      <c r="Q19" s="103" t="s">
        <v>265</v>
      </c>
      <c r="R19" s="104">
        <v>640</v>
      </c>
      <c r="S19" s="317"/>
      <c r="T19" s="316"/>
      <c r="U19" s="427"/>
    </row>
    <row r="20" spans="1:21" x14ac:dyDescent="0.2">
      <c r="A20" s="425"/>
      <c r="B20" s="426"/>
      <c r="C20" s="426"/>
      <c r="D20" s="317"/>
      <c r="E20" s="316"/>
      <c r="F20" s="426"/>
      <c r="G20" s="317"/>
      <c r="H20" s="312"/>
      <c r="I20" s="103" t="s">
        <v>266</v>
      </c>
      <c r="J20" s="104">
        <v>459</v>
      </c>
      <c r="K20" s="313"/>
      <c r="L20" s="314"/>
      <c r="M20" s="103" t="s">
        <v>266</v>
      </c>
      <c r="N20" s="104">
        <f>469</f>
        <v>469</v>
      </c>
      <c r="O20" s="315"/>
      <c r="P20" s="316"/>
      <c r="Q20" s="103" t="s">
        <v>266</v>
      </c>
      <c r="R20" s="104">
        <v>612</v>
      </c>
      <c r="S20" s="317"/>
      <c r="T20" s="316"/>
      <c r="U20" s="427"/>
    </row>
    <row r="21" spans="1:21" x14ac:dyDescent="0.2">
      <c r="A21" s="425"/>
      <c r="B21" s="426"/>
      <c r="C21" s="426"/>
      <c r="D21" s="317"/>
      <c r="E21" s="316"/>
      <c r="F21" s="426"/>
      <c r="G21" s="317"/>
      <c r="H21" s="312"/>
      <c r="I21" s="102" t="s">
        <v>267</v>
      </c>
      <c r="J21" s="104">
        <v>8621</v>
      </c>
      <c r="K21" s="313"/>
      <c r="L21" s="314"/>
      <c r="M21" s="102" t="s">
        <v>267</v>
      </c>
      <c r="N21" s="104">
        <f>SUM(N8:N20)</f>
        <v>8682</v>
      </c>
      <c r="O21" s="315"/>
      <c r="P21" s="316"/>
      <c r="Q21" s="102" t="s">
        <v>267</v>
      </c>
      <c r="R21" s="104">
        <v>11534</v>
      </c>
      <c r="S21" s="317"/>
      <c r="T21" s="316"/>
      <c r="U21" s="427"/>
    </row>
    <row r="22" spans="1:21" x14ac:dyDescent="0.2">
      <c r="A22" s="425"/>
      <c r="B22" s="426"/>
      <c r="C22" s="426"/>
      <c r="D22" s="317"/>
      <c r="E22" s="316"/>
      <c r="F22" s="426"/>
      <c r="G22" s="317"/>
      <c r="H22" s="312"/>
      <c r="I22" s="313"/>
      <c r="J22" s="313"/>
      <c r="K22" s="313"/>
      <c r="L22" s="314"/>
      <c r="M22" s="313"/>
      <c r="N22" s="313"/>
      <c r="O22" s="317"/>
      <c r="P22" s="316"/>
      <c r="Q22" s="313"/>
      <c r="R22" s="313"/>
      <c r="S22" s="317"/>
      <c r="T22" s="316"/>
      <c r="U22" s="427"/>
    </row>
    <row r="23" spans="1:21" x14ac:dyDescent="0.2">
      <c r="A23" s="425"/>
      <c r="B23" s="426"/>
      <c r="C23" s="426"/>
      <c r="D23" s="317"/>
      <c r="E23" s="316"/>
      <c r="F23" s="426"/>
      <c r="G23" s="317"/>
      <c r="H23" s="318"/>
      <c r="I23" s="680" t="s">
        <v>250</v>
      </c>
      <c r="J23" s="680"/>
      <c r="K23" s="319"/>
      <c r="L23" s="314"/>
      <c r="M23" s="680" t="s">
        <v>378</v>
      </c>
      <c r="N23" s="680"/>
      <c r="O23" s="317"/>
      <c r="P23" s="316"/>
      <c r="Q23" s="680" t="s">
        <v>250</v>
      </c>
      <c r="R23" s="680"/>
      <c r="S23" s="317"/>
      <c r="T23" s="316"/>
      <c r="U23" s="427"/>
    </row>
    <row r="24" spans="1:21" x14ac:dyDescent="0.2">
      <c r="A24" s="425"/>
      <c r="B24" s="426"/>
      <c r="C24" s="426"/>
      <c r="D24" s="317"/>
      <c r="E24" s="316"/>
      <c r="F24" s="426"/>
      <c r="G24" s="317"/>
      <c r="H24" s="318"/>
      <c r="I24" s="679" t="s">
        <v>251</v>
      </c>
      <c r="J24" s="679"/>
      <c r="K24" s="319"/>
      <c r="L24" s="314"/>
      <c r="M24" s="679" t="s">
        <v>251</v>
      </c>
      <c r="N24" s="679"/>
      <c r="O24" s="317"/>
      <c r="P24" s="316"/>
      <c r="Q24" s="679" t="s">
        <v>287</v>
      </c>
      <c r="R24" s="679"/>
      <c r="S24" s="317"/>
      <c r="T24" s="316"/>
      <c r="U24" s="427"/>
    </row>
    <row r="25" spans="1:21" x14ac:dyDescent="0.2">
      <c r="A25" s="425"/>
      <c r="B25" s="426"/>
      <c r="C25" s="426"/>
      <c r="D25" s="317"/>
      <c r="E25" s="316"/>
      <c r="F25" s="426"/>
      <c r="G25" s="317"/>
      <c r="H25" s="312"/>
      <c r="I25" s="102" t="s">
        <v>268</v>
      </c>
      <c r="J25" s="102" t="s">
        <v>253</v>
      </c>
      <c r="K25" s="313"/>
      <c r="L25" s="314"/>
      <c r="M25" s="102" t="s">
        <v>268</v>
      </c>
      <c r="N25" s="102" t="s">
        <v>366</v>
      </c>
      <c r="O25" s="315"/>
      <c r="P25" s="316"/>
      <c r="Q25" s="102" t="s">
        <v>268</v>
      </c>
      <c r="R25" s="102" t="s">
        <v>253</v>
      </c>
      <c r="S25" s="317"/>
      <c r="T25" s="316"/>
      <c r="U25" s="427"/>
    </row>
    <row r="26" spans="1:21" x14ac:dyDescent="0.2">
      <c r="A26" s="423"/>
      <c r="B26" s="313"/>
      <c r="C26" s="313"/>
      <c r="D26" s="322"/>
      <c r="E26" s="312"/>
      <c r="F26" s="313"/>
      <c r="G26" s="322"/>
      <c r="H26" s="312"/>
      <c r="I26" s="105" t="s">
        <v>269</v>
      </c>
      <c r="J26" s="104">
        <v>110</v>
      </c>
      <c r="K26" s="313"/>
      <c r="L26" s="320"/>
      <c r="M26" s="105" t="s">
        <v>269</v>
      </c>
      <c r="N26" s="104">
        <f>40+16+47+12</f>
        <v>115</v>
      </c>
      <c r="O26" s="321"/>
      <c r="P26" s="312"/>
      <c r="Q26" s="105" t="s">
        <v>269</v>
      </c>
      <c r="R26" s="104">
        <v>110</v>
      </c>
      <c r="S26" s="322"/>
      <c r="T26" s="312"/>
      <c r="U26" s="424"/>
    </row>
    <row r="27" spans="1:21" x14ac:dyDescent="0.2">
      <c r="A27" s="423"/>
      <c r="B27" s="313"/>
      <c r="C27" s="313"/>
      <c r="D27" s="322"/>
      <c r="E27" s="312"/>
      <c r="F27" s="313"/>
      <c r="G27" s="322"/>
      <c r="H27" s="312"/>
      <c r="I27" s="103" t="s">
        <v>270</v>
      </c>
      <c r="J27" s="104">
        <v>183</v>
      </c>
      <c r="K27" s="313"/>
      <c r="L27" s="320"/>
      <c r="M27" s="103" t="s">
        <v>270</v>
      </c>
      <c r="N27" s="104">
        <f>67+46</f>
        <v>113</v>
      </c>
      <c r="O27" s="321"/>
      <c r="P27" s="312"/>
      <c r="Q27" s="103" t="s">
        <v>270</v>
      </c>
      <c r="R27" s="104">
        <v>183</v>
      </c>
      <c r="S27" s="322"/>
      <c r="T27" s="312"/>
      <c r="U27" s="424"/>
    </row>
    <row r="28" spans="1:21" x14ac:dyDescent="0.2">
      <c r="A28" s="423"/>
      <c r="B28" s="313"/>
      <c r="C28" s="313"/>
      <c r="D28" s="322"/>
      <c r="E28" s="312"/>
      <c r="F28" s="313"/>
      <c r="G28" s="322"/>
      <c r="H28" s="312"/>
      <c r="I28" s="103" t="s">
        <v>271</v>
      </c>
      <c r="J28" s="104">
        <v>118</v>
      </c>
      <c r="K28" s="313"/>
      <c r="L28" s="323"/>
      <c r="M28" s="103" t="s">
        <v>271</v>
      </c>
      <c r="N28" s="104">
        <f>9+2+70</f>
        <v>81</v>
      </c>
      <c r="O28" s="324"/>
      <c r="P28" s="318"/>
      <c r="Q28" s="103" t="s">
        <v>271</v>
      </c>
      <c r="R28" s="104">
        <v>118</v>
      </c>
      <c r="S28" s="325"/>
      <c r="T28" s="312"/>
      <c r="U28" s="424"/>
    </row>
    <row r="29" spans="1:21" x14ac:dyDescent="0.2">
      <c r="A29" s="423"/>
      <c r="B29" s="313"/>
      <c r="C29" s="313"/>
      <c r="D29" s="322"/>
      <c r="E29" s="312"/>
      <c r="F29" s="313"/>
      <c r="G29" s="322"/>
      <c r="H29" s="312"/>
      <c r="I29" s="103" t="s">
        <v>272</v>
      </c>
      <c r="J29" s="104">
        <v>68</v>
      </c>
      <c r="K29" s="313"/>
      <c r="L29" s="323"/>
      <c r="M29" s="103" t="s">
        <v>272</v>
      </c>
      <c r="N29" s="104">
        <f>52+9</f>
        <v>61</v>
      </c>
      <c r="O29" s="324"/>
      <c r="P29" s="318"/>
      <c r="Q29" s="103" t="s">
        <v>272</v>
      </c>
      <c r="R29" s="104">
        <v>68</v>
      </c>
      <c r="S29" s="325"/>
      <c r="T29" s="312"/>
      <c r="U29" s="424"/>
    </row>
    <row r="30" spans="1:21" x14ac:dyDescent="0.2">
      <c r="A30" s="423"/>
      <c r="B30" s="313"/>
      <c r="C30" s="313"/>
      <c r="D30" s="322"/>
      <c r="E30" s="312"/>
      <c r="F30" s="313"/>
      <c r="G30" s="322"/>
      <c r="H30" s="312"/>
      <c r="I30" s="103" t="s">
        <v>273</v>
      </c>
      <c r="J30" s="104">
        <v>58</v>
      </c>
      <c r="K30" s="313"/>
      <c r="L30" s="320"/>
      <c r="M30" s="103" t="s">
        <v>273</v>
      </c>
      <c r="N30" s="104">
        <f>46+12</f>
        <v>58</v>
      </c>
      <c r="O30" s="321"/>
      <c r="P30" s="312"/>
      <c r="Q30" s="103" t="s">
        <v>273</v>
      </c>
      <c r="R30" s="104">
        <v>78</v>
      </c>
      <c r="S30" s="322"/>
      <c r="T30" s="312"/>
      <c r="U30" s="424"/>
    </row>
    <row r="31" spans="1:21" x14ac:dyDescent="0.2">
      <c r="A31" s="423"/>
      <c r="B31" s="313"/>
      <c r="C31" s="313"/>
      <c r="D31" s="322"/>
      <c r="E31" s="312"/>
      <c r="F31" s="313"/>
      <c r="G31" s="322"/>
      <c r="H31" s="312"/>
      <c r="I31" s="103" t="s">
        <v>274</v>
      </c>
      <c r="J31" s="104">
        <v>127</v>
      </c>
      <c r="K31" s="313"/>
      <c r="L31" s="320"/>
      <c r="M31" s="103" t="s">
        <v>274</v>
      </c>
      <c r="N31" s="104">
        <f>121+19</f>
        <v>140</v>
      </c>
      <c r="O31" s="321"/>
      <c r="P31" s="312"/>
      <c r="Q31" s="103" t="s">
        <v>274</v>
      </c>
      <c r="R31" s="104">
        <v>127</v>
      </c>
      <c r="S31" s="322"/>
      <c r="T31" s="312"/>
      <c r="U31" s="424"/>
    </row>
    <row r="32" spans="1:21" x14ac:dyDescent="0.2">
      <c r="A32" s="423"/>
      <c r="B32" s="313"/>
      <c r="C32" s="313"/>
      <c r="D32" s="322"/>
      <c r="E32" s="312"/>
      <c r="F32" s="313"/>
      <c r="G32" s="322"/>
      <c r="H32" s="312"/>
      <c r="I32" s="103" t="s">
        <v>275</v>
      </c>
      <c r="J32" s="104">
        <v>225</v>
      </c>
      <c r="K32" s="313"/>
      <c r="L32" s="320"/>
      <c r="M32" s="103" t="s">
        <v>275</v>
      </c>
      <c r="N32" s="104">
        <f>200+22</f>
        <v>222</v>
      </c>
      <c r="O32" s="321"/>
      <c r="P32" s="312"/>
      <c r="Q32" s="103" t="s">
        <v>275</v>
      </c>
      <c r="R32" s="104">
        <v>240</v>
      </c>
      <c r="S32" s="322"/>
      <c r="T32" s="312"/>
      <c r="U32" s="424"/>
    </row>
    <row r="33" spans="1:21" x14ac:dyDescent="0.2">
      <c r="A33" s="423"/>
      <c r="B33" s="313"/>
      <c r="C33" s="313"/>
      <c r="D33" s="322"/>
      <c r="E33" s="312"/>
      <c r="F33" s="313"/>
      <c r="G33" s="322"/>
      <c r="H33" s="312"/>
      <c r="I33" s="103" t="s">
        <v>276</v>
      </c>
      <c r="J33" s="104">
        <v>505</v>
      </c>
      <c r="K33" s="313"/>
      <c r="L33" s="320"/>
      <c r="M33" s="103" t="s">
        <v>276</v>
      </c>
      <c r="N33" s="104">
        <f>439+79</f>
        <v>518</v>
      </c>
      <c r="O33" s="321"/>
      <c r="P33" s="312"/>
      <c r="Q33" s="103" t="s">
        <v>276</v>
      </c>
      <c r="R33" s="104">
        <v>505</v>
      </c>
      <c r="S33" s="322"/>
      <c r="T33" s="312"/>
      <c r="U33" s="424"/>
    </row>
    <row r="34" spans="1:21" x14ac:dyDescent="0.2">
      <c r="A34" s="423"/>
      <c r="B34" s="313"/>
      <c r="C34" s="313"/>
      <c r="D34" s="322"/>
      <c r="E34" s="312"/>
      <c r="F34" s="313"/>
      <c r="G34" s="322"/>
      <c r="H34" s="312"/>
      <c r="I34" s="103" t="s">
        <v>277</v>
      </c>
      <c r="J34" s="104">
        <v>1063</v>
      </c>
      <c r="K34" s="313"/>
      <c r="L34" s="320"/>
      <c r="M34" s="103" t="s">
        <v>277</v>
      </c>
      <c r="N34" s="104">
        <f>1039+118</f>
        <v>1157</v>
      </c>
      <c r="O34" s="321"/>
      <c r="P34" s="312"/>
      <c r="Q34" s="103" t="s">
        <v>277</v>
      </c>
      <c r="R34" s="104">
        <v>1063</v>
      </c>
      <c r="S34" s="322"/>
      <c r="T34" s="312"/>
      <c r="U34" s="424"/>
    </row>
    <row r="35" spans="1:21" x14ac:dyDescent="0.2">
      <c r="A35" s="423"/>
      <c r="B35" s="313"/>
      <c r="C35" s="313"/>
      <c r="D35" s="322"/>
      <c r="E35" s="312"/>
      <c r="F35" s="313"/>
      <c r="G35" s="322"/>
      <c r="H35" s="312"/>
      <c r="I35" s="103" t="s">
        <v>278</v>
      </c>
      <c r="J35" s="104">
        <v>180</v>
      </c>
      <c r="K35" s="313"/>
      <c r="L35" s="320"/>
      <c r="M35" s="103" t="s">
        <v>278</v>
      </c>
      <c r="N35" s="104">
        <f>202+23</f>
        <v>225</v>
      </c>
      <c r="O35" s="321"/>
      <c r="P35" s="312"/>
      <c r="Q35" s="103" t="s">
        <v>278</v>
      </c>
      <c r="R35" s="104">
        <v>180</v>
      </c>
      <c r="S35" s="322"/>
      <c r="T35" s="312"/>
      <c r="U35" s="424"/>
    </row>
    <row r="36" spans="1:21" x14ac:dyDescent="0.2">
      <c r="A36" s="423"/>
      <c r="B36" s="313"/>
      <c r="C36" s="313"/>
      <c r="D36" s="322"/>
      <c r="E36" s="312"/>
      <c r="F36" s="313"/>
      <c r="G36" s="322"/>
      <c r="H36" s="312"/>
      <c r="I36" s="103" t="s">
        <v>279</v>
      </c>
      <c r="J36" s="104">
        <v>39</v>
      </c>
      <c r="K36" s="313"/>
      <c r="L36" s="320"/>
      <c r="M36" s="103" t="s">
        <v>279</v>
      </c>
      <c r="N36" s="104">
        <f>19</f>
        <v>19</v>
      </c>
      <c r="O36" s="321"/>
      <c r="P36" s="312"/>
      <c r="Q36" s="103" t="s">
        <v>279</v>
      </c>
      <c r="R36" s="104">
        <v>52</v>
      </c>
      <c r="S36" s="322"/>
      <c r="T36" s="312"/>
      <c r="U36" s="424"/>
    </row>
    <row r="37" spans="1:21" x14ac:dyDescent="0.2">
      <c r="A37" s="423"/>
      <c r="B37" s="313"/>
      <c r="C37" s="313"/>
      <c r="D37" s="322"/>
      <c r="E37" s="312"/>
      <c r="F37" s="313"/>
      <c r="G37" s="322"/>
      <c r="H37" s="312"/>
      <c r="I37" s="103" t="s">
        <v>280</v>
      </c>
      <c r="J37" s="104">
        <v>234</v>
      </c>
      <c r="K37" s="313"/>
      <c r="L37" s="320"/>
      <c r="M37" s="103" t="s">
        <v>280</v>
      </c>
      <c r="N37" s="104">
        <f>25+189</f>
        <v>214</v>
      </c>
      <c r="O37" s="321"/>
      <c r="P37" s="312"/>
      <c r="Q37" s="103" t="s">
        <v>280</v>
      </c>
      <c r="R37" s="104">
        <v>304</v>
      </c>
      <c r="S37" s="322"/>
      <c r="T37" s="312"/>
      <c r="U37" s="424"/>
    </row>
    <row r="38" spans="1:21" x14ac:dyDescent="0.2">
      <c r="A38" s="423"/>
      <c r="B38" s="313"/>
      <c r="C38" s="313"/>
      <c r="D38" s="322"/>
      <c r="E38" s="312"/>
      <c r="F38" s="313"/>
      <c r="G38" s="322"/>
      <c r="H38" s="312"/>
      <c r="I38" s="103" t="s">
        <v>281</v>
      </c>
      <c r="J38" s="104">
        <v>45</v>
      </c>
      <c r="K38" s="313"/>
      <c r="L38" s="320"/>
      <c r="M38" s="103" t="s">
        <v>281</v>
      </c>
      <c r="N38" s="104">
        <f>31+28</f>
        <v>59</v>
      </c>
      <c r="O38" s="321"/>
      <c r="P38" s="312"/>
      <c r="Q38" s="103" t="s">
        <v>281</v>
      </c>
      <c r="R38" s="104">
        <v>50</v>
      </c>
      <c r="S38" s="322"/>
      <c r="T38" s="312"/>
      <c r="U38" s="424"/>
    </row>
    <row r="39" spans="1:21" x14ac:dyDescent="0.2">
      <c r="A39" s="423"/>
      <c r="B39" s="313"/>
      <c r="C39" s="313"/>
      <c r="D39" s="322"/>
      <c r="E39" s="312"/>
      <c r="F39" s="313"/>
      <c r="G39" s="322"/>
      <c r="H39" s="312"/>
      <c r="I39" s="103" t="s">
        <v>282</v>
      </c>
      <c r="J39" s="104">
        <v>130</v>
      </c>
      <c r="K39" s="313"/>
      <c r="L39" s="320"/>
      <c r="M39" s="103" t="s">
        <v>282</v>
      </c>
      <c r="N39" s="104">
        <f>88+29</f>
        <v>117</v>
      </c>
      <c r="O39" s="321"/>
      <c r="P39" s="312"/>
      <c r="Q39" s="103" t="s">
        <v>282</v>
      </c>
      <c r="R39" s="104">
        <v>130</v>
      </c>
      <c r="S39" s="322"/>
      <c r="T39" s="312"/>
      <c r="U39" s="424"/>
    </row>
    <row r="40" spans="1:21" x14ac:dyDescent="0.2">
      <c r="A40" s="423"/>
      <c r="B40" s="313"/>
      <c r="C40" s="313"/>
      <c r="D40" s="322"/>
      <c r="E40" s="312"/>
      <c r="F40" s="313"/>
      <c r="G40" s="322"/>
      <c r="H40" s="312"/>
      <c r="I40" s="103" t="s">
        <v>283</v>
      </c>
      <c r="J40" s="104">
        <v>146</v>
      </c>
      <c r="K40" s="313"/>
      <c r="L40" s="320"/>
      <c r="M40" s="103" t="s">
        <v>283</v>
      </c>
      <c r="N40" s="104">
        <f>120+32</f>
        <v>152</v>
      </c>
      <c r="O40" s="321"/>
      <c r="P40" s="312"/>
      <c r="Q40" s="103" t="s">
        <v>283</v>
      </c>
      <c r="R40" s="104">
        <v>146</v>
      </c>
      <c r="S40" s="322"/>
      <c r="T40" s="312"/>
      <c r="U40" s="424"/>
    </row>
    <row r="41" spans="1:21" x14ac:dyDescent="0.2">
      <c r="A41" s="423"/>
      <c r="B41" s="313"/>
      <c r="C41" s="313"/>
      <c r="D41" s="322"/>
      <c r="E41" s="312"/>
      <c r="F41" s="313"/>
      <c r="G41" s="322"/>
      <c r="H41" s="312"/>
      <c r="I41" s="102" t="s">
        <v>267</v>
      </c>
      <c r="J41" s="104">
        <v>3231</v>
      </c>
      <c r="K41" s="313"/>
      <c r="L41" s="320"/>
      <c r="M41" s="102" t="s">
        <v>267</v>
      </c>
      <c r="N41" s="104">
        <f>SUM(N26:N40)</f>
        <v>3251</v>
      </c>
      <c r="O41" s="321"/>
      <c r="P41" s="312"/>
      <c r="Q41" s="102" t="s">
        <v>267</v>
      </c>
      <c r="R41" s="104">
        <v>3354</v>
      </c>
      <c r="S41" s="322"/>
      <c r="T41" s="312"/>
      <c r="U41" s="424"/>
    </row>
    <row r="42" spans="1:21" ht="8.4" customHeight="1" thickBot="1" x14ac:dyDescent="0.25">
      <c r="A42" s="428"/>
      <c r="B42" s="327"/>
      <c r="C42" s="327"/>
      <c r="D42" s="329"/>
      <c r="E42" s="326"/>
      <c r="F42" s="327"/>
      <c r="G42" s="329"/>
      <c r="H42" s="326"/>
      <c r="I42" s="106"/>
      <c r="J42" s="107"/>
      <c r="K42" s="327"/>
      <c r="L42" s="328"/>
      <c r="M42" s="106"/>
      <c r="N42" s="108"/>
      <c r="O42" s="329"/>
      <c r="P42" s="326"/>
      <c r="Q42" s="106"/>
      <c r="R42" s="107"/>
      <c r="S42" s="329"/>
      <c r="T42" s="326"/>
      <c r="U42" s="429"/>
    </row>
    <row r="43" spans="1:21" x14ac:dyDescent="0.2">
      <c r="A43" s="330"/>
      <c r="B43" s="330"/>
      <c r="C43" s="330"/>
      <c r="D43" s="330"/>
      <c r="E43" s="330"/>
      <c r="F43" s="330"/>
      <c r="G43" s="330"/>
      <c r="H43" s="330"/>
      <c r="I43" s="330"/>
      <c r="J43" s="330"/>
      <c r="K43" s="330"/>
      <c r="L43" s="330"/>
      <c r="M43" s="330"/>
      <c r="N43" s="330"/>
      <c r="O43" s="330"/>
      <c r="P43" s="330"/>
      <c r="Q43" s="330"/>
      <c r="R43" s="330"/>
      <c r="S43" s="330"/>
      <c r="T43" s="330"/>
      <c r="U43" s="330"/>
    </row>
    <row r="44" spans="1:21" ht="13.8" thickBot="1" x14ac:dyDescent="0.25">
      <c r="A44" s="331"/>
      <c r="B44" s="331"/>
      <c r="C44" s="331"/>
      <c r="D44" s="331"/>
      <c r="E44" s="331"/>
      <c r="F44" s="331"/>
      <c r="G44" s="331"/>
      <c r="H44" s="331"/>
      <c r="I44" s="331"/>
      <c r="J44" s="331"/>
      <c r="K44" s="331"/>
      <c r="L44" s="331"/>
      <c r="M44" s="331"/>
      <c r="N44" s="331"/>
      <c r="O44" s="331"/>
      <c r="P44" s="331"/>
      <c r="Q44" s="331"/>
      <c r="R44" s="331"/>
      <c r="S44" s="331"/>
      <c r="T44" s="331"/>
      <c r="U44" s="331"/>
    </row>
    <row r="45" spans="1:21" x14ac:dyDescent="0.2">
      <c r="A45" s="662" t="s">
        <v>203</v>
      </c>
      <c r="B45" s="663"/>
      <c r="C45" s="663"/>
      <c r="D45" s="664"/>
      <c r="E45" s="663" t="s">
        <v>41</v>
      </c>
      <c r="F45" s="663"/>
      <c r="G45" s="663"/>
      <c r="H45" s="666" t="s">
        <v>43</v>
      </c>
      <c r="I45" s="667"/>
      <c r="J45" s="667"/>
      <c r="K45" s="667"/>
      <c r="L45" s="667"/>
      <c r="M45" s="667"/>
      <c r="N45" s="667"/>
      <c r="O45" s="667"/>
      <c r="P45" s="667"/>
      <c r="Q45" s="667"/>
      <c r="R45" s="667"/>
      <c r="S45" s="668"/>
      <c r="T45" s="669" t="s">
        <v>42</v>
      </c>
      <c r="U45" s="670"/>
    </row>
    <row r="46" spans="1:21" ht="13.8" thickBot="1" x14ac:dyDescent="0.25">
      <c r="A46" s="615"/>
      <c r="B46" s="665"/>
      <c r="C46" s="665"/>
      <c r="D46" s="616"/>
      <c r="E46" s="665"/>
      <c r="F46" s="665"/>
      <c r="G46" s="665"/>
      <c r="H46" s="673" t="s">
        <v>210</v>
      </c>
      <c r="I46" s="674"/>
      <c r="J46" s="674"/>
      <c r="K46" s="675"/>
      <c r="L46" s="675" t="s">
        <v>211</v>
      </c>
      <c r="M46" s="676"/>
      <c r="N46" s="676"/>
      <c r="O46" s="677"/>
      <c r="P46" s="678" t="s">
        <v>212</v>
      </c>
      <c r="Q46" s="678"/>
      <c r="R46" s="678"/>
      <c r="S46" s="678"/>
      <c r="T46" s="671"/>
      <c r="U46" s="672"/>
    </row>
    <row r="47" spans="1:21" ht="13.2" customHeight="1" x14ac:dyDescent="0.15">
      <c r="A47" s="682" t="s">
        <v>296</v>
      </c>
      <c r="B47" s="683"/>
      <c r="C47" s="683"/>
      <c r="D47" s="684"/>
      <c r="E47" s="332" t="s">
        <v>286</v>
      </c>
      <c r="F47" s="333"/>
      <c r="G47" s="335"/>
      <c r="H47" s="332"/>
      <c r="I47" s="8" t="s">
        <v>250</v>
      </c>
      <c r="J47" s="8"/>
      <c r="K47" s="333"/>
      <c r="L47" s="334"/>
      <c r="M47" s="680" t="s">
        <v>378</v>
      </c>
      <c r="N47" s="680"/>
      <c r="O47" s="335"/>
      <c r="P47" s="332"/>
      <c r="Q47" s="8" t="s">
        <v>250</v>
      </c>
      <c r="R47" s="8"/>
      <c r="S47" s="335"/>
      <c r="T47" s="332"/>
      <c r="U47" s="422"/>
    </row>
    <row r="48" spans="1:21" x14ac:dyDescent="0.2">
      <c r="A48" s="685"/>
      <c r="B48" s="686"/>
      <c r="C48" s="686"/>
      <c r="D48" s="687"/>
      <c r="E48" s="312"/>
      <c r="F48" s="313"/>
      <c r="G48" s="322"/>
      <c r="H48" s="312"/>
      <c r="I48" s="679" t="s">
        <v>251</v>
      </c>
      <c r="J48" s="679"/>
      <c r="K48" s="313"/>
      <c r="L48" s="320"/>
      <c r="M48" s="679" t="s">
        <v>251</v>
      </c>
      <c r="N48" s="679"/>
      <c r="O48" s="322"/>
      <c r="P48" s="312"/>
      <c r="Q48" s="679" t="s">
        <v>287</v>
      </c>
      <c r="R48" s="679"/>
      <c r="S48" s="322"/>
      <c r="T48" s="312"/>
      <c r="U48" s="424"/>
    </row>
    <row r="49" spans="1:21" x14ac:dyDescent="0.2">
      <c r="A49" s="423"/>
      <c r="B49" s="313"/>
      <c r="C49" s="313"/>
      <c r="D49" s="322"/>
      <c r="E49" s="312"/>
      <c r="F49" s="313"/>
      <c r="G49" s="322"/>
      <c r="H49" s="312"/>
      <c r="I49" s="109" t="s">
        <v>288</v>
      </c>
      <c r="J49" s="110" t="s">
        <v>253</v>
      </c>
      <c r="K49" s="313"/>
      <c r="L49" s="320"/>
      <c r="M49" s="109" t="s">
        <v>288</v>
      </c>
      <c r="N49" s="102" t="s">
        <v>366</v>
      </c>
      <c r="O49" s="322"/>
      <c r="P49" s="312"/>
      <c r="Q49" s="109" t="s">
        <v>288</v>
      </c>
      <c r="R49" s="110" t="s">
        <v>253</v>
      </c>
      <c r="S49" s="322"/>
      <c r="T49" s="312"/>
      <c r="U49" s="424"/>
    </row>
    <row r="50" spans="1:21" x14ac:dyDescent="0.2">
      <c r="A50" s="423"/>
      <c r="B50" s="313"/>
      <c r="C50" s="313"/>
      <c r="D50" s="322"/>
      <c r="E50" s="312"/>
      <c r="F50" s="313"/>
      <c r="G50" s="322"/>
      <c r="H50" s="312"/>
      <c r="I50" s="103" t="s">
        <v>254</v>
      </c>
      <c r="J50" s="111">
        <v>320</v>
      </c>
      <c r="K50" s="313"/>
      <c r="L50" s="320"/>
      <c r="M50" s="103" t="s">
        <v>254</v>
      </c>
      <c r="N50" s="111">
        <v>390</v>
      </c>
      <c r="O50" s="322"/>
      <c r="P50" s="312"/>
      <c r="Q50" s="103" t="s">
        <v>254</v>
      </c>
      <c r="R50" s="111">
        <v>0</v>
      </c>
      <c r="S50" s="322"/>
      <c r="T50" s="312"/>
      <c r="U50" s="424"/>
    </row>
    <row r="51" spans="1:21" x14ac:dyDescent="0.2">
      <c r="A51" s="423"/>
      <c r="B51" s="313"/>
      <c r="C51" s="313"/>
      <c r="D51" s="322"/>
      <c r="E51" s="312"/>
      <c r="F51" s="313"/>
      <c r="G51" s="322"/>
      <c r="H51" s="312"/>
      <c r="I51" s="103" t="s">
        <v>289</v>
      </c>
      <c r="J51" s="111">
        <v>475</v>
      </c>
      <c r="K51" s="313"/>
      <c r="L51" s="320"/>
      <c r="M51" s="103" t="s">
        <v>289</v>
      </c>
      <c r="N51" s="111">
        <f>578</f>
        <v>578</v>
      </c>
      <c r="O51" s="322"/>
      <c r="P51" s="312"/>
      <c r="Q51" s="103" t="s">
        <v>289</v>
      </c>
      <c r="R51" s="111">
        <v>0</v>
      </c>
      <c r="S51" s="322"/>
      <c r="T51" s="312"/>
      <c r="U51" s="424"/>
    </row>
    <row r="52" spans="1:21" x14ac:dyDescent="0.2">
      <c r="A52" s="423"/>
      <c r="B52" s="313"/>
      <c r="C52" s="313"/>
      <c r="D52" s="322"/>
      <c r="E52" s="312"/>
      <c r="F52" s="313"/>
      <c r="G52" s="322"/>
      <c r="H52" s="312"/>
      <c r="I52" s="103" t="s">
        <v>290</v>
      </c>
      <c r="J52" s="111">
        <v>419</v>
      </c>
      <c r="K52" s="313"/>
      <c r="L52" s="320"/>
      <c r="M52" s="103" t="s">
        <v>290</v>
      </c>
      <c r="N52" s="111">
        <f>495</f>
        <v>495</v>
      </c>
      <c r="O52" s="322"/>
      <c r="P52" s="312"/>
      <c r="Q52" s="103" t="s">
        <v>290</v>
      </c>
      <c r="R52" s="111">
        <v>80</v>
      </c>
      <c r="S52" s="322"/>
      <c r="T52" s="312"/>
      <c r="U52" s="424"/>
    </row>
    <row r="53" spans="1:21" x14ac:dyDescent="0.2">
      <c r="A53" s="423"/>
      <c r="B53" s="313"/>
      <c r="C53" s="313"/>
      <c r="D53" s="322"/>
      <c r="E53" s="312"/>
      <c r="F53" s="313"/>
      <c r="G53" s="322"/>
      <c r="H53" s="312"/>
      <c r="I53" s="103" t="s">
        <v>291</v>
      </c>
      <c r="J53" s="111">
        <v>255</v>
      </c>
      <c r="K53" s="313"/>
      <c r="L53" s="320"/>
      <c r="M53" s="103" t="s">
        <v>291</v>
      </c>
      <c r="N53" s="111">
        <v>269</v>
      </c>
      <c r="O53" s="322"/>
      <c r="P53" s="312"/>
      <c r="Q53" s="103" t="s">
        <v>291</v>
      </c>
      <c r="R53" s="111">
        <v>0</v>
      </c>
      <c r="S53" s="322"/>
      <c r="T53" s="312"/>
      <c r="U53" s="424"/>
    </row>
    <row r="54" spans="1:21" x14ac:dyDescent="0.2">
      <c r="A54" s="423"/>
      <c r="B54" s="313"/>
      <c r="C54" s="313"/>
      <c r="D54" s="322"/>
      <c r="E54" s="312"/>
      <c r="F54" s="313"/>
      <c r="G54" s="322"/>
      <c r="H54" s="312"/>
      <c r="I54" s="109" t="s">
        <v>267</v>
      </c>
      <c r="J54" s="111">
        <v>1469</v>
      </c>
      <c r="K54" s="313"/>
      <c r="L54" s="320"/>
      <c r="M54" s="109" t="s">
        <v>267</v>
      </c>
      <c r="N54" s="111">
        <f>SUM(N50:N53)</f>
        <v>1732</v>
      </c>
      <c r="O54" s="322"/>
      <c r="P54" s="312"/>
      <c r="Q54" s="109" t="s">
        <v>267</v>
      </c>
      <c r="R54" s="111">
        <v>80</v>
      </c>
      <c r="S54" s="322"/>
      <c r="T54" s="312"/>
      <c r="U54" s="424"/>
    </row>
    <row r="55" spans="1:21" x14ac:dyDescent="0.2">
      <c r="A55" s="423"/>
      <c r="B55" s="313"/>
      <c r="C55" s="313"/>
      <c r="D55" s="322"/>
      <c r="E55" s="312"/>
      <c r="F55" s="313"/>
      <c r="G55" s="322"/>
      <c r="H55" s="312"/>
      <c r="I55" s="313"/>
      <c r="J55" s="313"/>
      <c r="K55" s="313"/>
      <c r="L55" s="320"/>
      <c r="M55" s="313"/>
      <c r="N55" s="313"/>
      <c r="O55" s="322"/>
      <c r="P55" s="312"/>
      <c r="Q55" s="313"/>
      <c r="R55" s="313"/>
      <c r="S55" s="322"/>
      <c r="T55" s="312"/>
      <c r="U55" s="424"/>
    </row>
    <row r="56" spans="1:21" x14ac:dyDescent="0.15">
      <c r="A56" s="423"/>
      <c r="B56" s="313"/>
      <c r="C56" s="313"/>
      <c r="D56" s="322"/>
      <c r="E56" s="312"/>
      <c r="F56" s="313"/>
      <c r="G56" s="322"/>
      <c r="H56" s="312"/>
      <c r="I56" s="688" t="s">
        <v>250</v>
      </c>
      <c r="J56" s="688"/>
      <c r="K56" s="313"/>
      <c r="L56" s="320"/>
      <c r="M56" s="680" t="s">
        <v>378</v>
      </c>
      <c r="N56" s="680"/>
      <c r="O56" s="322"/>
      <c r="P56" s="312"/>
      <c r="Q56" s="688" t="s">
        <v>250</v>
      </c>
      <c r="R56" s="688"/>
      <c r="S56" s="322"/>
      <c r="T56" s="312"/>
      <c r="U56" s="424"/>
    </row>
    <row r="57" spans="1:21" x14ac:dyDescent="0.2">
      <c r="A57" s="423"/>
      <c r="B57" s="313"/>
      <c r="C57" s="313"/>
      <c r="D57" s="322"/>
      <c r="E57" s="312"/>
      <c r="F57" s="313"/>
      <c r="G57" s="322"/>
      <c r="H57" s="312"/>
      <c r="I57" s="679" t="s">
        <v>251</v>
      </c>
      <c r="J57" s="679"/>
      <c r="K57" s="313"/>
      <c r="L57" s="320"/>
      <c r="M57" s="679" t="s">
        <v>251</v>
      </c>
      <c r="N57" s="679"/>
      <c r="O57" s="322"/>
      <c r="P57" s="312"/>
      <c r="Q57" s="679" t="s">
        <v>287</v>
      </c>
      <c r="R57" s="679"/>
      <c r="S57" s="322"/>
      <c r="T57" s="312"/>
      <c r="U57" s="424"/>
    </row>
    <row r="58" spans="1:21" x14ac:dyDescent="0.2">
      <c r="A58" s="423"/>
      <c r="B58" s="313"/>
      <c r="C58" s="313"/>
      <c r="D58" s="322"/>
      <c r="E58" s="312"/>
      <c r="F58" s="313"/>
      <c r="G58" s="322"/>
      <c r="H58" s="312"/>
      <c r="I58" s="109" t="s">
        <v>268</v>
      </c>
      <c r="J58" s="110" t="s">
        <v>253</v>
      </c>
      <c r="K58" s="313"/>
      <c r="L58" s="320"/>
      <c r="M58" s="109" t="s">
        <v>268</v>
      </c>
      <c r="N58" s="102" t="s">
        <v>366</v>
      </c>
      <c r="O58" s="322"/>
      <c r="P58" s="312"/>
      <c r="Q58" s="109" t="s">
        <v>268</v>
      </c>
      <c r="R58" s="110" t="s">
        <v>253</v>
      </c>
      <c r="S58" s="322"/>
      <c r="T58" s="312"/>
      <c r="U58" s="424"/>
    </row>
    <row r="59" spans="1:21" x14ac:dyDescent="0.2">
      <c r="A59" s="423"/>
      <c r="B59" s="313"/>
      <c r="C59" s="313"/>
      <c r="D59" s="322"/>
      <c r="E59" s="312"/>
      <c r="F59" s="313"/>
      <c r="G59" s="322"/>
      <c r="H59" s="312"/>
      <c r="I59" s="103" t="s">
        <v>277</v>
      </c>
      <c r="J59" s="111">
        <v>0</v>
      </c>
      <c r="K59" s="313"/>
      <c r="L59" s="320"/>
      <c r="M59" s="103" t="s">
        <v>277</v>
      </c>
      <c r="N59" s="111">
        <v>21</v>
      </c>
      <c r="O59" s="322"/>
      <c r="P59" s="312"/>
      <c r="Q59" s="103" t="s">
        <v>277</v>
      </c>
      <c r="R59" s="111">
        <v>0</v>
      </c>
      <c r="S59" s="322"/>
      <c r="T59" s="312"/>
      <c r="U59" s="424"/>
    </row>
    <row r="60" spans="1:21" x14ac:dyDescent="0.2">
      <c r="A60" s="423"/>
      <c r="B60" s="313"/>
      <c r="C60" s="313"/>
      <c r="D60" s="322"/>
      <c r="E60" s="312"/>
      <c r="F60" s="313"/>
      <c r="G60" s="322"/>
      <c r="H60" s="312"/>
      <c r="I60" s="103" t="s">
        <v>292</v>
      </c>
      <c r="J60" s="111">
        <v>13</v>
      </c>
      <c r="K60" s="313"/>
      <c r="L60" s="320"/>
      <c r="M60" s="103" t="s">
        <v>292</v>
      </c>
      <c r="N60" s="111">
        <f>1+6+28</f>
        <v>35</v>
      </c>
      <c r="O60" s="322"/>
      <c r="P60" s="312"/>
      <c r="Q60" s="103" t="s">
        <v>292</v>
      </c>
      <c r="R60" s="111">
        <v>0</v>
      </c>
      <c r="S60" s="322"/>
      <c r="T60" s="312"/>
      <c r="U60" s="424"/>
    </row>
    <row r="61" spans="1:21" x14ac:dyDescent="0.2">
      <c r="A61" s="423"/>
      <c r="B61" s="313"/>
      <c r="C61" s="313"/>
      <c r="D61" s="322"/>
      <c r="E61" s="312"/>
      <c r="F61" s="313"/>
      <c r="G61" s="322"/>
      <c r="H61" s="312"/>
      <c r="I61" s="103" t="s">
        <v>293</v>
      </c>
      <c r="J61" s="111">
        <v>0</v>
      </c>
      <c r="K61" s="313"/>
      <c r="L61" s="320"/>
      <c r="M61" s="103" t="s">
        <v>293</v>
      </c>
      <c r="N61" s="111">
        <f>5</f>
        <v>5</v>
      </c>
      <c r="O61" s="322"/>
      <c r="P61" s="312"/>
      <c r="Q61" s="103" t="s">
        <v>293</v>
      </c>
      <c r="R61" s="111">
        <v>0</v>
      </c>
      <c r="S61" s="322"/>
      <c r="T61" s="312"/>
      <c r="U61" s="424"/>
    </row>
    <row r="62" spans="1:21" x14ac:dyDescent="0.2">
      <c r="A62" s="423"/>
      <c r="B62" s="313"/>
      <c r="C62" s="313"/>
      <c r="D62" s="322"/>
      <c r="E62" s="312"/>
      <c r="F62" s="313"/>
      <c r="G62" s="322"/>
      <c r="H62" s="312"/>
      <c r="I62" s="103" t="s">
        <v>272</v>
      </c>
      <c r="J62" s="111">
        <v>0</v>
      </c>
      <c r="K62" s="313"/>
      <c r="L62" s="320"/>
      <c r="M62" s="103" t="s">
        <v>272</v>
      </c>
      <c r="N62" s="111">
        <f>2+9</f>
        <v>11</v>
      </c>
      <c r="O62" s="322"/>
      <c r="P62" s="312"/>
      <c r="Q62" s="103" t="s">
        <v>272</v>
      </c>
      <c r="R62" s="111">
        <v>0</v>
      </c>
      <c r="S62" s="322"/>
      <c r="T62" s="312"/>
      <c r="U62" s="424"/>
    </row>
    <row r="63" spans="1:21" x14ac:dyDescent="0.2">
      <c r="A63" s="423"/>
      <c r="B63" s="313"/>
      <c r="C63" s="313"/>
      <c r="D63" s="322"/>
      <c r="E63" s="312"/>
      <c r="F63" s="313"/>
      <c r="G63" s="322"/>
      <c r="H63" s="312"/>
      <c r="I63" s="103" t="s">
        <v>294</v>
      </c>
      <c r="J63" s="111">
        <v>0</v>
      </c>
      <c r="K63" s="313"/>
      <c r="L63" s="320"/>
      <c r="M63" s="103" t="s">
        <v>294</v>
      </c>
      <c r="N63" s="111">
        <f>4+1+1+15</f>
        <v>21</v>
      </c>
      <c r="O63" s="322"/>
      <c r="P63" s="312"/>
      <c r="Q63" s="103" t="s">
        <v>294</v>
      </c>
      <c r="R63" s="111">
        <v>0</v>
      </c>
      <c r="S63" s="322"/>
      <c r="T63" s="312"/>
      <c r="U63" s="424"/>
    </row>
    <row r="64" spans="1:21" x14ac:dyDescent="0.2">
      <c r="A64" s="423"/>
      <c r="B64" s="313"/>
      <c r="C64" s="313"/>
      <c r="D64" s="322"/>
      <c r="E64" s="312"/>
      <c r="F64" s="313"/>
      <c r="G64" s="322"/>
      <c r="H64" s="312"/>
      <c r="I64" s="103" t="s">
        <v>282</v>
      </c>
      <c r="J64" s="111">
        <v>0</v>
      </c>
      <c r="K64" s="313"/>
      <c r="L64" s="320"/>
      <c r="M64" s="103" t="s">
        <v>282</v>
      </c>
      <c r="N64" s="111">
        <f>2+12</f>
        <v>14</v>
      </c>
      <c r="O64" s="322"/>
      <c r="P64" s="312"/>
      <c r="Q64" s="103" t="s">
        <v>282</v>
      </c>
      <c r="R64" s="111">
        <v>0</v>
      </c>
      <c r="S64" s="322"/>
      <c r="T64" s="312"/>
      <c r="U64" s="424"/>
    </row>
    <row r="65" spans="1:21" x14ac:dyDescent="0.2">
      <c r="A65" s="423"/>
      <c r="B65" s="313"/>
      <c r="C65" s="313"/>
      <c r="D65" s="322"/>
      <c r="E65" s="312"/>
      <c r="F65" s="313"/>
      <c r="G65" s="322"/>
      <c r="H65" s="312"/>
      <c r="I65" s="103" t="s">
        <v>295</v>
      </c>
      <c r="J65" s="111">
        <v>0</v>
      </c>
      <c r="K65" s="313"/>
      <c r="L65" s="320"/>
      <c r="M65" s="103" t="s">
        <v>295</v>
      </c>
      <c r="N65" s="111">
        <f>16</f>
        <v>16</v>
      </c>
      <c r="O65" s="322"/>
      <c r="P65" s="312"/>
      <c r="Q65" s="103" t="s">
        <v>295</v>
      </c>
      <c r="R65" s="111">
        <v>0</v>
      </c>
      <c r="S65" s="322"/>
      <c r="T65" s="312"/>
      <c r="U65" s="424"/>
    </row>
    <row r="66" spans="1:21" x14ac:dyDescent="0.2">
      <c r="A66" s="423"/>
      <c r="B66" s="313"/>
      <c r="C66" s="313"/>
      <c r="D66" s="322"/>
      <c r="E66" s="312"/>
      <c r="F66" s="313"/>
      <c r="G66" s="322"/>
      <c r="H66" s="312"/>
      <c r="I66" s="109" t="s">
        <v>267</v>
      </c>
      <c r="J66" s="111">
        <f>SUM(J59:J65)</f>
        <v>13</v>
      </c>
      <c r="K66" s="313"/>
      <c r="L66" s="320"/>
      <c r="M66" s="109" t="s">
        <v>267</v>
      </c>
      <c r="N66" s="111">
        <f>SUM(N59:N65)</f>
        <v>123</v>
      </c>
      <c r="O66" s="322"/>
      <c r="P66" s="312"/>
      <c r="Q66" s="109" t="s">
        <v>267</v>
      </c>
      <c r="R66" s="111">
        <v>0</v>
      </c>
      <c r="S66" s="322"/>
      <c r="T66" s="312"/>
      <c r="U66" s="424"/>
    </row>
    <row r="67" spans="1:21" ht="13.8" thickBot="1" x14ac:dyDescent="0.25">
      <c r="A67" s="428"/>
      <c r="B67" s="327"/>
      <c r="C67" s="327"/>
      <c r="D67" s="329"/>
      <c r="E67" s="326"/>
      <c r="F67" s="327"/>
      <c r="G67" s="329"/>
      <c r="H67" s="326"/>
      <c r="I67" s="106"/>
      <c r="J67" s="107"/>
      <c r="K67" s="327"/>
      <c r="L67" s="328"/>
      <c r="M67" s="106"/>
      <c r="N67" s="107"/>
      <c r="O67" s="329"/>
      <c r="P67" s="326"/>
      <c r="Q67" s="106"/>
      <c r="R67" s="107"/>
      <c r="S67" s="329"/>
      <c r="T67" s="326"/>
      <c r="U67" s="429"/>
    </row>
    <row r="68" spans="1:21" x14ac:dyDescent="0.2">
      <c r="A68" s="331"/>
      <c r="B68" s="331"/>
      <c r="C68" s="331"/>
      <c r="D68" s="331"/>
      <c r="E68" s="331"/>
      <c r="F68" s="331"/>
      <c r="G68" s="331"/>
      <c r="H68" s="331"/>
      <c r="I68" s="331"/>
      <c r="J68" s="331"/>
      <c r="K68" s="331"/>
      <c r="L68" s="331"/>
      <c r="M68" s="331"/>
      <c r="N68" s="331"/>
      <c r="O68" s="331"/>
      <c r="P68" s="331"/>
      <c r="Q68" s="331"/>
      <c r="R68" s="331"/>
      <c r="S68" s="331"/>
      <c r="T68" s="331"/>
      <c r="U68" s="331"/>
    </row>
    <row r="69" spans="1:21" ht="13.8" thickBot="1" x14ac:dyDescent="0.25">
      <c r="A69" s="331"/>
      <c r="B69" s="331"/>
      <c r="C69" s="331"/>
      <c r="D69" s="331"/>
      <c r="E69" s="331"/>
      <c r="F69" s="331"/>
      <c r="G69" s="331"/>
      <c r="H69" s="331"/>
      <c r="I69" s="331"/>
      <c r="J69" s="331"/>
      <c r="K69" s="331"/>
      <c r="L69" s="331"/>
      <c r="M69" s="331"/>
      <c r="N69" s="331"/>
      <c r="O69" s="331"/>
      <c r="P69" s="331"/>
      <c r="Q69" s="331"/>
      <c r="R69" s="331"/>
      <c r="S69" s="331"/>
      <c r="T69" s="331"/>
      <c r="U69" s="331"/>
    </row>
    <row r="70" spans="1:21" x14ac:dyDescent="0.2">
      <c r="A70" s="662" t="s">
        <v>203</v>
      </c>
      <c r="B70" s="663"/>
      <c r="C70" s="663"/>
      <c r="D70" s="664"/>
      <c r="E70" s="663" t="s">
        <v>41</v>
      </c>
      <c r="F70" s="663"/>
      <c r="G70" s="663"/>
      <c r="H70" s="666" t="s">
        <v>43</v>
      </c>
      <c r="I70" s="667"/>
      <c r="J70" s="667"/>
      <c r="K70" s="667"/>
      <c r="L70" s="667"/>
      <c r="M70" s="667"/>
      <c r="N70" s="667"/>
      <c r="O70" s="667"/>
      <c r="P70" s="667"/>
      <c r="Q70" s="667"/>
      <c r="R70" s="667"/>
      <c r="S70" s="668"/>
      <c r="T70" s="669" t="s">
        <v>42</v>
      </c>
      <c r="U70" s="670"/>
    </row>
    <row r="71" spans="1:21" ht="13.8" thickBot="1" x14ac:dyDescent="0.25">
      <c r="A71" s="615"/>
      <c r="B71" s="665"/>
      <c r="C71" s="665"/>
      <c r="D71" s="616"/>
      <c r="E71" s="665"/>
      <c r="F71" s="665"/>
      <c r="G71" s="665"/>
      <c r="H71" s="673" t="s">
        <v>210</v>
      </c>
      <c r="I71" s="674"/>
      <c r="J71" s="674"/>
      <c r="K71" s="675"/>
      <c r="L71" s="675" t="s">
        <v>211</v>
      </c>
      <c r="M71" s="676"/>
      <c r="N71" s="676"/>
      <c r="O71" s="677"/>
      <c r="P71" s="678" t="s">
        <v>212</v>
      </c>
      <c r="Q71" s="678"/>
      <c r="R71" s="678"/>
      <c r="S71" s="678"/>
      <c r="T71" s="671"/>
      <c r="U71" s="672"/>
    </row>
    <row r="72" spans="1:21" ht="13.2" customHeight="1" x14ac:dyDescent="0.15">
      <c r="A72" s="682" t="s">
        <v>297</v>
      </c>
      <c r="B72" s="683"/>
      <c r="C72" s="683"/>
      <c r="D72" s="684"/>
      <c r="E72" s="332" t="s">
        <v>286</v>
      </c>
      <c r="F72" s="333"/>
      <c r="G72" s="335"/>
      <c r="H72" s="332"/>
      <c r="I72" s="688" t="s">
        <v>250</v>
      </c>
      <c r="J72" s="688"/>
      <c r="K72" s="333"/>
      <c r="L72" s="334"/>
      <c r="M72" s="680" t="s">
        <v>378</v>
      </c>
      <c r="N72" s="680"/>
      <c r="O72" s="335"/>
      <c r="P72" s="332"/>
      <c r="Q72" s="688" t="s">
        <v>250</v>
      </c>
      <c r="R72" s="688"/>
      <c r="S72" s="335"/>
      <c r="T72" s="332"/>
      <c r="U72" s="422"/>
    </row>
    <row r="73" spans="1:21" x14ac:dyDescent="0.2">
      <c r="A73" s="685"/>
      <c r="B73" s="686"/>
      <c r="C73" s="686"/>
      <c r="D73" s="687"/>
      <c r="E73" s="312"/>
      <c r="F73" s="313"/>
      <c r="G73" s="322"/>
      <c r="H73" s="312"/>
      <c r="I73" s="679" t="s">
        <v>251</v>
      </c>
      <c r="J73" s="679"/>
      <c r="K73" s="313"/>
      <c r="L73" s="320"/>
      <c r="M73" s="679" t="s">
        <v>251</v>
      </c>
      <c r="N73" s="679"/>
      <c r="O73" s="322"/>
      <c r="P73" s="312"/>
      <c r="Q73" s="679" t="s">
        <v>287</v>
      </c>
      <c r="R73" s="679"/>
      <c r="S73" s="322"/>
      <c r="T73" s="312"/>
      <c r="U73" s="424"/>
    </row>
    <row r="74" spans="1:21" x14ac:dyDescent="0.2">
      <c r="A74" s="425"/>
      <c r="B74" s="426"/>
      <c r="C74" s="426"/>
      <c r="D74" s="317"/>
      <c r="E74" s="316"/>
      <c r="F74" s="426"/>
      <c r="G74" s="317"/>
      <c r="H74" s="312"/>
      <c r="I74" s="109" t="s">
        <v>298</v>
      </c>
      <c r="J74" s="110" t="s">
        <v>253</v>
      </c>
      <c r="K74" s="313"/>
      <c r="L74" s="314"/>
      <c r="M74" s="109" t="s">
        <v>298</v>
      </c>
      <c r="N74" s="102" t="s">
        <v>366</v>
      </c>
      <c r="O74" s="315"/>
      <c r="P74" s="316"/>
      <c r="Q74" s="109" t="s">
        <v>298</v>
      </c>
      <c r="R74" s="110" t="s">
        <v>253</v>
      </c>
      <c r="S74" s="317"/>
      <c r="T74" s="316"/>
      <c r="U74" s="427"/>
    </row>
    <row r="75" spans="1:21" x14ac:dyDescent="0.2">
      <c r="A75" s="425"/>
      <c r="B75" s="426"/>
      <c r="C75" s="426"/>
      <c r="D75" s="317"/>
      <c r="E75" s="316"/>
      <c r="F75" s="426"/>
      <c r="G75" s="317"/>
      <c r="H75" s="312"/>
      <c r="I75" s="112" t="s">
        <v>258</v>
      </c>
      <c r="J75" s="113">
        <v>235</v>
      </c>
      <c r="K75" s="313"/>
      <c r="L75" s="314"/>
      <c r="M75" s="112" t="s">
        <v>258</v>
      </c>
      <c r="N75" s="113">
        <v>267</v>
      </c>
      <c r="O75" s="315"/>
      <c r="P75" s="316"/>
      <c r="Q75" s="112" t="s">
        <v>258</v>
      </c>
      <c r="R75" s="113">
        <v>0</v>
      </c>
      <c r="S75" s="317"/>
      <c r="T75" s="316"/>
      <c r="U75" s="427"/>
    </row>
    <row r="76" spans="1:21" x14ac:dyDescent="0.2">
      <c r="A76" s="425"/>
      <c r="B76" s="426"/>
      <c r="C76" s="426"/>
      <c r="D76" s="317"/>
      <c r="E76" s="316"/>
      <c r="F76" s="426"/>
      <c r="G76" s="317"/>
      <c r="H76" s="312"/>
      <c r="I76" s="112" t="s">
        <v>257</v>
      </c>
      <c r="J76" s="113">
        <v>220</v>
      </c>
      <c r="K76" s="313"/>
      <c r="L76" s="314"/>
      <c r="M76" s="112" t="s">
        <v>257</v>
      </c>
      <c r="N76" s="113">
        <v>261</v>
      </c>
      <c r="O76" s="315"/>
      <c r="P76" s="316"/>
      <c r="Q76" s="112" t="s">
        <v>257</v>
      </c>
      <c r="R76" s="113">
        <v>0</v>
      </c>
      <c r="S76" s="317"/>
      <c r="T76" s="316"/>
      <c r="U76" s="427"/>
    </row>
    <row r="77" spans="1:21" x14ac:dyDescent="0.2">
      <c r="A77" s="425"/>
      <c r="B77" s="426"/>
      <c r="C77" s="426"/>
      <c r="D77" s="317"/>
      <c r="E77" s="316"/>
      <c r="F77" s="426"/>
      <c r="G77" s="317"/>
      <c r="H77" s="312"/>
      <c r="I77" s="112" t="s">
        <v>256</v>
      </c>
      <c r="J77" s="113">
        <v>170</v>
      </c>
      <c r="K77" s="313"/>
      <c r="L77" s="314"/>
      <c r="M77" s="112" t="s">
        <v>256</v>
      </c>
      <c r="N77" s="113">
        <v>213</v>
      </c>
      <c r="O77" s="315"/>
      <c r="P77" s="316"/>
      <c r="Q77" s="112" t="s">
        <v>256</v>
      </c>
      <c r="R77" s="113">
        <v>0</v>
      </c>
      <c r="S77" s="317"/>
      <c r="T77" s="316"/>
      <c r="U77" s="427"/>
    </row>
    <row r="78" spans="1:21" x14ac:dyDescent="0.2">
      <c r="A78" s="425"/>
      <c r="B78" s="426"/>
      <c r="C78" s="426"/>
      <c r="D78" s="317"/>
      <c r="E78" s="316"/>
      <c r="F78" s="426"/>
      <c r="G78" s="317"/>
      <c r="H78" s="312"/>
      <c r="I78" s="112" t="s">
        <v>255</v>
      </c>
      <c r="J78" s="113">
        <v>171</v>
      </c>
      <c r="K78" s="313"/>
      <c r="L78" s="314"/>
      <c r="M78" s="112" t="s">
        <v>255</v>
      </c>
      <c r="N78" s="113">
        <v>203</v>
      </c>
      <c r="O78" s="315"/>
      <c r="P78" s="316"/>
      <c r="Q78" s="112" t="s">
        <v>255</v>
      </c>
      <c r="R78" s="113">
        <v>0</v>
      </c>
      <c r="S78" s="317"/>
      <c r="T78" s="316"/>
      <c r="U78" s="427"/>
    </row>
    <row r="79" spans="1:21" x14ac:dyDescent="0.2">
      <c r="A79" s="425"/>
      <c r="B79" s="426"/>
      <c r="C79" s="426"/>
      <c r="D79" s="317"/>
      <c r="E79" s="316"/>
      <c r="F79" s="426"/>
      <c r="G79" s="317"/>
      <c r="H79" s="312"/>
      <c r="I79" s="112" t="s">
        <v>259</v>
      </c>
      <c r="J79" s="113">
        <v>160</v>
      </c>
      <c r="K79" s="313"/>
      <c r="L79" s="314"/>
      <c r="M79" s="112" t="s">
        <v>259</v>
      </c>
      <c r="N79" s="113">
        <v>197</v>
      </c>
      <c r="O79" s="315"/>
      <c r="P79" s="316"/>
      <c r="Q79" s="112" t="s">
        <v>259</v>
      </c>
      <c r="R79" s="113">
        <v>0</v>
      </c>
      <c r="S79" s="317"/>
      <c r="T79" s="316"/>
      <c r="U79" s="427"/>
    </row>
    <row r="80" spans="1:21" x14ac:dyDescent="0.2">
      <c r="A80" s="425"/>
      <c r="B80" s="426"/>
      <c r="C80" s="426"/>
      <c r="D80" s="317"/>
      <c r="E80" s="316"/>
      <c r="F80" s="426"/>
      <c r="G80" s="317"/>
      <c r="H80" s="312"/>
      <c r="I80" s="112" t="s">
        <v>260</v>
      </c>
      <c r="J80" s="113">
        <v>286</v>
      </c>
      <c r="K80" s="313"/>
      <c r="L80" s="314"/>
      <c r="M80" s="112" t="s">
        <v>260</v>
      </c>
      <c r="N80" s="113">
        <v>348</v>
      </c>
      <c r="O80" s="315"/>
      <c r="P80" s="316"/>
      <c r="Q80" s="112" t="s">
        <v>260</v>
      </c>
      <c r="R80" s="113">
        <v>0</v>
      </c>
      <c r="S80" s="317"/>
      <c r="T80" s="316"/>
      <c r="U80" s="427"/>
    </row>
    <row r="81" spans="1:21" x14ac:dyDescent="0.2">
      <c r="A81" s="425"/>
      <c r="B81" s="426"/>
      <c r="C81" s="426"/>
      <c r="D81" s="317"/>
      <c r="E81" s="316"/>
      <c r="F81" s="426"/>
      <c r="G81" s="317"/>
      <c r="H81" s="312"/>
      <c r="I81" s="112" t="s">
        <v>266</v>
      </c>
      <c r="J81" s="113">
        <v>123</v>
      </c>
      <c r="K81" s="313"/>
      <c r="L81" s="314"/>
      <c r="M81" s="112" t="s">
        <v>266</v>
      </c>
      <c r="N81" s="113">
        <v>138</v>
      </c>
      <c r="O81" s="315"/>
      <c r="P81" s="316"/>
      <c r="Q81" s="112" t="s">
        <v>266</v>
      </c>
      <c r="R81" s="113">
        <v>0</v>
      </c>
      <c r="S81" s="317"/>
      <c r="T81" s="316"/>
      <c r="U81" s="427"/>
    </row>
    <row r="82" spans="1:21" x14ac:dyDescent="0.2">
      <c r="A82" s="425"/>
      <c r="B82" s="426"/>
      <c r="C82" s="426"/>
      <c r="D82" s="317"/>
      <c r="E82" s="316"/>
      <c r="F82" s="426"/>
      <c r="G82" s="317"/>
      <c r="H82" s="312"/>
      <c r="I82" s="112" t="s">
        <v>263</v>
      </c>
      <c r="J82" s="113">
        <v>285</v>
      </c>
      <c r="K82" s="313"/>
      <c r="L82" s="314"/>
      <c r="M82" s="112" t="s">
        <v>263</v>
      </c>
      <c r="N82" s="113">
        <v>297</v>
      </c>
      <c r="O82" s="315"/>
      <c r="P82" s="316"/>
      <c r="Q82" s="112" t="s">
        <v>263</v>
      </c>
      <c r="R82" s="113">
        <v>190</v>
      </c>
      <c r="S82" s="317"/>
      <c r="T82" s="316"/>
      <c r="U82" s="427"/>
    </row>
    <row r="83" spans="1:21" x14ac:dyDescent="0.2">
      <c r="A83" s="425"/>
      <c r="B83" s="426"/>
      <c r="C83" s="426"/>
      <c r="D83" s="317"/>
      <c r="E83" s="316"/>
      <c r="F83" s="426"/>
      <c r="G83" s="317"/>
      <c r="H83" s="312"/>
      <c r="I83" s="115" t="s">
        <v>299</v>
      </c>
      <c r="J83" s="113">
        <v>55</v>
      </c>
      <c r="K83" s="313"/>
      <c r="L83" s="314"/>
      <c r="M83" s="115" t="s">
        <v>299</v>
      </c>
      <c r="N83" s="113">
        <v>60</v>
      </c>
      <c r="O83" s="315"/>
      <c r="P83" s="316"/>
      <c r="Q83" s="115" t="s">
        <v>299</v>
      </c>
      <c r="R83" s="113">
        <v>0</v>
      </c>
      <c r="S83" s="317"/>
      <c r="T83" s="316"/>
      <c r="U83" s="427"/>
    </row>
    <row r="84" spans="1:21" x14ac:dyDescent="0.2">
      <c r="A84" s="425"/>
      <c r="B84" s="426"/>
      <c r="C84" s="426"/>
      <c r="D84" s="317"/>
      <c r="E84" s="316"/>
      <c r="F84" s="426"/>
      <c r="G84" s="317"/>
      <c r="H84" s="312"/>
      <c r="I84" s="109" t="s">
        <v>267</v>
      </c>
      <c r="J84" s="114">
        <f>SUM(J75:J83)</f>
        <v>1705</v>
      </c>
      <c r="K84" s="313"/>
      <c r="L84" s="314"/>
      <c r="M84" s="109" t="s">
        <v>267</v>
      </c>
      <c r="N84" s="114">
        <f>SUM(N75:N83)</f>
        <v>1984</v>
      </c>
      <c r="O84" s="315"/>
      <c r="P84" s="316"/>
      <c r="Q84" s="109" t="s">
        <v>267</v>
      </c>
      <c r="R84" s="114">
        <v>190</v>
      </c>
      <c r="S84" s="317"/>
      <c r="T84" s="316"/>
      <c r="U84" s="427"/>
    </row>
    <row r="85" spans="1:21" x14ac:dyDescent="0.2">
      <c r="A85" s="425"/>
      <c r="B85" s="426"/>
      <c r="C85" s="426"/>
      <c r="D85" s="317"/>
      <c r="E85" s="316"/>
      <c r="F85" s="426"/>
      <c r="G85" s="317"/>
      <c r="H85" s="312"/>
      <c r="I85" s="313"/>
      <c r="J85" s="313"/>
      <c r="K85" s="313"/>
      <c r="L85" s="314"/>
      <c r="M85" s="313"/>
      <c r="N85" s="313"/>
      <c r="O85" s="315"/>
      <c r="P85" s="316"/>
      <c r="Q85" s="313"/>
      <c r="R85" s="313"/>
      <c r="S85" s="317"/>
      <c r="T85" s="316"/>
      <c r="U85" s="427"/>
    </row>
    <row r="86" spans="1:21" x14ac:dyDescent="0.15">
      <c r="A86" s="425"/>
      <c r="B86" s="426"/>
      <c r="C86" s="426"/>
      <c r="D86" s="317"/>
      <c r="E86" s="316"/>
      <c r="F86" s="426"/>
      <c r="G86" s="317"/>
      <c r="H86" s="312"/>
      <c r="I86" s="688" t="s">
        <v>250</v>
      </c>
      <c r="J86" s="688"/>
      <c r="K86" s="313"/>
      <c r="L86" s="314"/>
      <c r="M86" s="680" t="s">
        <v>378</v>
      </c>
      <c r="N86" s="680"/>
      <c r="O86" s="315"/>
      <c r="P86" s="316"/>
      <c r="Q86" s="688" t="s">
        <v>250</v>
      </c>
      <c r="R86" s="688"/>
      <c r="S86" s="317"/>
      <c r="T86" s="316"/>
      <c r="U86" s="427"/>
    </row>
    <row r="87" spans="1:21" x14ac:dyDescent="0.2">
      <c r="A87" s="425"/>
      <c r="B87" s="426"/>
      <c r="C87" s="426"/>
      <c r="D87" s="317"/>
      <c r="E87" s="316"/>
      <c r="F87" s="426"/>
      <c r="G87" s="317"/>
      <c r="H87" s="312"/>
      <c r="I87" s="679" t="s">
        <v>251</v>
      </c>
      <c r="J87" s="679"/>
      <c r="K87" s="313"/>
      <c r="L87" s="314"/>
      <c r="M87" s="679" t="s">
        <v>251</v>
      </c>
      <c r="N87" s="679"/>
      <c r="O87" s="315"/>
      <c r="P87" s="316"/>
      <c r="Q87" s="679" t="s">
        <v>287</v>
      </c>
      <c r="R87" s="679"/>
      <c r="S87" s="317"/>
      <c r="T87" s="316"/>
      <c r="U87" s="427"/>
    </row>
    <row r="88" spans="1:21" x14ac:dyDescent="0.2">
      <c r="A88" s="425"/>
      <c r="B88" s="426"/>
      <c r="C88" s="426"/>
      <c r="D88" s="317"/>
      <c r="E88" s="316"/>
      <c r="F88" s="426"/>
      <c r="G88" s="317"/>
      <c r="H88" s="312"/>
      <c r="I88" s="109" t="s">
        <v>268</v>
      </c>
      <c r="J88" s="110" t="s">
        <v>253</v>
      </c>
      <c r="K88" s="313"/>
      <c r="L88" s="314"/>
      <c r="M88" s="109" t="s">
        <v>268</v>
      </c>
      <c r="N88" s="102" t="s">
        <v>366</v>
      </c>
      <c r="O88" s="315"/>
      <c r="P88" s="316"/>
      <c r="Q88" s="109" t="s">
        <v>268</v>
      </c>
      <c r="R88" s="110" t="s">
        <v>253</v>
      </c>
      <c r="S88" s="317"/>
      <c r="T88" s="316"/>
      <c r="U88" s="427"/>
    </row>
    <row r="89" spans="1:21" x14ac:dyDescent="0.2">
      <c r="A89" s="425"/>
      <c r="B89" s="426"/>
      <c r="C89" s="426"/>
      <c r="D89" s="317"/>
      <c r="E89" s="316"/>
      <c r="F89" s="426"/>
      <c r="G89" s="317"/>
      <c r="H89" s="312"/>
      <c r="I89" s="112" t="s">
        <v>273</v>
      </c>
      <c r="J89" s="113">
        <v>0</v>
      </c>
      <c r="K89" s="313"/>
      <c r="L89" s="314"/>
      <c r="M89" s="112" t="s">
        <v>273</v>
      </c>
      <c r="N89" s="113">
        <v>7</v>
      </c>
      <c r="O89" s="317"/>
      <c r="P89" s="316"/>
      <c r="Q89" s="112" t="s">
        <v>273</v>
      </c>
      <c r="R89" s="113">
        <v>0</v>
      </c>
      <c r="S89" s="317"/>
      <c r="T89" s="316"/>
      <c r="U89" s="427"/>
    </row>
    <row r="90" spans="1:21" x14ac:dyDescent="0.2">
      <c r="A90" s="425"/>
      <c r="B90" s="426"/>
      <c r="C90" s="426"/>
      <c r="D90" s="317"/>
      <c r="E90" s="316"/>
      <c r="F90" s="426"/>
      <c r="G90" s="317"/>
      <c r="H90" s="318"/>
      <c r="I90" s="112" t="s">
        <v>272</v>
      </c>
      <c r="J90" s="113">
        <v>0</v>
      </c>
      <c r="K90" s="319"/>
      <c r="L90" s="314"/>
      <c r="M90" s="112" t="s">
        <v>272</v>
      </c>
      <c r="N90" s="113">
        <v>4</v>
      </c>
      <c r="O90" s="317"/>
      <c r="P90" s="316"/>
      <c r="Q90" s="112" t="s">
        <v>272</v>
      </c>
      <c r="R90" s="113">
        <v>0</v>
      </c>
      <c r="S90" s="317"/>
      <c r="T90" s="316"/>
      <c r="U90" s="427"/>
    </row>
    <row r="91" spans="1:21" x14ac:dyDescent="0.2">
      <c r="A91" s="425"/>
      <c r="B91" s="426"/>
      <c r="C91" s="426"/>
      <c r="D91" s="317"/>
      <c r="E91" s="316"/>
      <c r="F91" s="426"/>
      <c r="G91" s="317"/>
      <c r="H91" s="318"/>
      <c r="I91" s="112" t="s">
        <v>271</v>
      </c>
      <c r="J91" s="113">
        <v>0</v>
      </c>
      <c r="K91" s="319"/>
      <c r="L91" s="314"/>
      <c r="M91" s="112" t="s">
        <v>271</v>
      </c>
      <c r="N91" s="113">
        <f>12+1</f>
        <v>13</v>
      </c>
      <c r="O91" s="317"/>
      <c r="P91" s="316"/>
      <c r="Q91" s="112" t="s">
        <v>271</v>
      </c>
      <c r="R91" s="113">
        <v>0</v>
      </c>
      <c r="S91" s="317"/>
      <c r="T91" s="316"/>
      <c r="U91" s="427"/>
    </row>
    <row r="92" spans="1:21" x14ac:dyDescent="0.2">
      <c r="A92" s="425"/>
      <c r="B92" s="426"/>
      <c r="C92" s="426"/>
      <c r="D92" s="317"/>
      <c r="E92" s="316"/>
      <c r="F92" s="426"/>
      <c r="G92" s="317"/>
      <c r="H92" s="312"/>
      <c r="I92" s="112" t="s">
        <v>270</v>
      </c>
      <c r="J92" s="113">
        <v>0</v>
      </c>
      <c r="K92" s="313"/>
      <c r="L92" s="314"/>
      <c r="M92" s="112" t="s">
        <v>270</v>
      </c>
      <c r="N92" s="113">
        <f>1+24</f>
        <v>25</v>
      </c>
      <c r="O92" s="315"/>
      <c r="P92" s="316"/>
      <c r="Q92" s="112" t="s">
        <v>270</v>
      </c>
      <c r="R92" s="113">
        <v>0</v>
      </c>
      <c r="S92" s="317"/>
      <c r="T92" s="316"/>
      <c r="U92" s="427"/>
    </row>
    <row r="93" spans="1:21" x14ac:dyDescent="0.2">
      <c r="A93" s="423"/>
      <c r="B93" s="313"/>
      <c r="C93" s="313"/>
      <c r="D93" s="322"/>
      <c r="E93" s="312"/>
      <c r="F93" s="313"/>
      <c r="G93" s="322"/>
      <c r="H93" s="312"/>
      <c r="I93" s="112" t="s">
        <v>276</v>
      </c>
      <c r="J93" s="113">
        <v>0</v>
      </c>
      <c r="K93" s="313"/>
      <c r="L93" s="320"/>
      <c r="M93" s="112" t="s">
        <v>276</v>
      </c>
      <c r="N93" s="113">
        <f>2+8</f>
        <v>10</v>
      </c>
      <c r="O93" s="321"/>
      <c r="P93" s="312"/>
      <c r="Q93" s="112" t="s">
        <v>276</v>
      </c>
      <c r="R93" s="113">
        <v>0</v>
      </c>
      <c r="S93" s="322"/>
      <c r="T93" s="312"/>
      <c r="U93" s="424"/>
    </row>
    <row r="94" spans="1:21" x14ac:dyDescent="0.2">
      <c r="A94" s="423"/>
      <c r="B94" s="313"/>
      <c r="C94" s="313"/>
      <c r="D94" s="322"/>
      <c r="E94" s="312"/>
      <c r="F94" s="313"/>
      <c r="G94" s="322"/>
      <c r="H94" s="312"/>
      <c r="I94" s="112" t="s">
        <v>277</v>
      </c>
      <c r="J94" s="113">
        <v>0</v>
      </c>
      <c r="K94" s="313"/>
      <c r="L94" s="320"/>
      <c r="M94" s="112" t="s">
        <v>277</v>
      </c>
      <c r="N94" s="113">
        <v>14</v>
      </c>
      <c r="O94" s="321"/>
      <c r="P94" s="312"/>
      <c r="Q94" s="112" t="s">
        <v>277</v>
      </c>
      <c r="R94" s="113">
        <v>0</v>
      </c>
      <c r="S94" s="322"/>
      <c r="T94" s="312"/>
      <c r="U94" s="424"/>
    </row>
    <row r="95" spans="1:21" x14ac:dyDescent="0.2">
      <c r="A95" s="423"/>
      <c r="B95" s="313"/>
      <c r="C95" s="313"/>
      <c r="D95" s="322"/>
      <c r="E95" s="312"/>
      <c r="F95" s="313"/>
      <c r="G95" s="322"/>
      <c r="H95" s="312"/>
      <c r="I95" s="115" t="s">
        <v>283</v>
      </c>
      <c r="J95" s="113">
        <v>0</v>
      </c>
      <c r="K95" s="313"/>
      <c r="L95" s="323"/>
      <c r="M95" s="115" t="s">
        <v>283</v>
      </c>
      <c r="N95" s="113">
        <f>4+17</f>
        <v>21</v>
      </c>
      <c r="O95" s="324"/>
      <c r="P95" s="116"/>
      <c r="Q95" s="115" t="s">
        <v>283</v>
      </c>
      <c r="R95" s="113">
        <v>0</v>
      </c>
      <c r="S95" s="325"/>
      <c r="T95" s="312"/>
      <c r="U95" s="424"/>
    </row>
    <row r="96" spans="1:21" x14ac:dyDescent="0.2">
      <c r="A96" s="423"/>
      <c r="B96" s="313"/>
      <c r="C96" s="313"/>
      <c r="D96" s="322"/>
      <c r="E96" s="312"/>
      <c r="F96" s="313"/>
      <c r="G96" s="322"/>
      <c r="H96" s="312"/>
      <c r="I96" s="115" t="s">
        <v>300</v>
      </c>
      <c r="J96" s="113">
        <v>0</v>
      </c>
      <c r="K96" s="313"/>
      <c r="L96" s="323"/>
      <c r="M96" s="115" t="s">
        <v>300</v>
      </c>
      <c r="N96" s="113">
        <v>17</v>
      </c>
      <c r="O96" s="324"/>
      <c r="P96" s="318"/>
      <c r="Q96" s="115" t="s">
        <v>300</v>
      </c>
      <c r="R96" s="113">
        <v>0</v>
      </c>
      <c r="S96" s="325"/>
      <c r="T96" s="312"/>
      <c r="U96" s="424"/>
    </row>
    <row r="97" spans="1:21" x14ac:dyDescent="0.2">
      <c r="A97" s="423"/>
      <c r="B97" s="313"/>
      <c r="C97" s="313"/>
      <c r="D97" s="322"/>
      <c r="E97" s="312"/>
      <c r="F97" s="313"/>
      <c r="G97" s="322"/>
      <c r="H97" s="312"/>
      <c r="I97" s="115" t="s">
        <v>274</v>
      </c>
      <c r="J97" s="113">
        <v>0</v>
      </c>
      <c r="K97" s="313"/>
      <c r="L97" s="320"/>
      <c r="M97" s="115" t="s">
        <v>274</v>
      </c>
      <c r="N97" s="113">
        <f>4+10</f>
        <v>14</v>
      </c>
      <c r="O97" s="321"/>
      <c r="P97" s="312"/>
      <c r="Q97" s="115" t="s">
        <v>274</v>
      </c>
      <c r="R97" s="113">
        <v>0</v>
      </c>
      <c r="S97" s="322"/>
      <c r="T97" s="312"/>
      <c r="U97" s="424"/>
    </row>
    <row r="98" spans="1:21" x14ac:dyDescent="0.2">
      <c r="A98" s="423"/>
      <c r="B98" s="313"/>
      <c r="C98" s="313"/>
      <c r="D98" s="322"/>
      <c r="E98" s="312"/>
      <c r="F98" s="313"/>
      <c r="G98" s="322"/>
      <c r="H98" s="312"/>
      <c r="I98" s="112" t="s">
        <v>280</v>
      </c>
      <c r="J98" s="113">
        <v>70</v>
      </c>
      <c r="K98" s="313"/>
      <c r="L98" s="320"/>
      <c r="M98" s="112" t="s">
        <v>280</v>
      </c>
      <c r="N98" s="113">
        <v>87</v>
      </c>
      <c r="O98" s="321"/>
      <c r="P98" s="312"/>
      <c r="Q98" s="112" t="s">
        <v>280</v>
      </c>
      <c r="R98" s="113">
        <v>0</v>
      </c>
      <c r="S98" s="322"/>
      <c r="T98" s="312"/>
      <c r="U98" s="424"/>
    </row>
    <row r="99" spans="1:21" x14ac:dyDescent="0.2">
      <c r="A99" s="423"/>
      <c r="B99" s="313"/>
      <c r="C99" s="313"/>
      <c r="D99" s="322"/>
      <c r="E99" s="312"/>
      <c r="F99" s="313"/>
      <c r="G99" s="322"/>
      <c r="H99" s="312"/>
      <c r="I99" s="112" t="s">
        <v>282</v>
      </c>
      <c r="J99" s="113">
        <v>0</v>
      </c>
      <c r="K99" s="313"/>
      <c r="L99" s="320"/>
      <c r="M99" s="112" t="s">
        <v>282</v>
      </c>
      <c r="N99" s="113">
        <v>7</v>
      </c>
      <c r="O99" s="321"/>
      <c r="P99" s="312"/>
      <c r="Q99" s="112" t="s">
        <v>282</v>
      </c>
      <c r="R99" s="113">
        <v>0</v>
      </c>
      <c r="S99" s="322"/>
      <c r="T99" s="312"/>
      <c r="U99" s="424"/>
    </row>
    <row r="100" spans="1:21" x14ac:dyDescent="0.2">
      <c r="A100" s="423"/>
      <c r="B100" s="313"/>
      <c r="C100" s="313"/>
      <c r="D100" s="322"/>
      <c r="E100" s="312"/>
      <c r="F100" s="313"/>
      <c r="G100" s="322"/>
      <c r="H100" s="312"/>
      <c r="I100" s="109" t="s">
        <v>267</v>
      </c>
      <c r="J100" s="114">
        <f>SUM(J89:J99)</f>
        <v>70</v>
      </c>
      <c r="K100" s="313"/>
      <c r="L100" s="320"/>
      <c r="M100" s="109" t="s">
        <v>267</v>
      </c>
      <c r="N100" s="114">
        <f>SUM(N89:N99)</f>
        <v>219</v>
      </c>
      <c r="O100" s="321"/>
      <c r="P100" s="312"/>
      <c r="Q100" s="109" t="s">
        <v>267</v>
      </c>
      <c r="R100" s="114">
        <v>0</v>
      </c>
      <c r="S100" s="322"/>
      <c r="T100" s="312"/>
      <c r="U100" s="424"/>
    </row>
    <row r="101" spans="1:21" x14ac:dyDescent="0.2">
      <c r="A101" s="423"/>
      <c r="B101" s="313"/>
      <c r="C101" s="313"/>
      <c r="D101" s="322"/>
      <c r="E101" s="312"/>
      <c r="F101" s="313"/>
      <c r="G101" s="322"/>
      <c r="H101" s="312"/>
      <c r="I101" s="313"/>
      <c r="J101" s="313"/>
      <c r="K101" s="313"/>
      <c r="L101" s="320"/>
      <c r="M101" s="313"/>
      <c r="N101" s="313"/>
      <c r="O101" s="321"/>
      <c r="P101" s="312"/>
      <c r="Q101" s="313"/>
      <c r="R101" s="313"/>
      <c r="S101" s="322"/>
      <c r="T101" s="312"/>
      <c r="U101" s="424"/>
    </row>
    <row r="102" spans="1:21" x14ac:dyDescent="0.15">
      <c r="A102" s="689" t="s">
        <v>304</v>
      </c>
      <c r="B102" s="690"/>
      <c r="C102" s="690"/>
      <c r="D102" s="691"/>
      <c r="E102" s="312" t="s">
        <v>286</v>
      </c>
      <c r="F102" s="313"/>
      <c r="G102" s="322"/>
      <c r="H102" s="312"/>
      <c r="I102" s="688" t="s">
        <v>250</v>
      </c>
      <c r="J102" s="688"/>
      <c r="K102" s="313"/>
      <c r="L102" s="320"/>
      <c r="M102" s="680" t="s">
        <v>378</v>
      </c>
      <c r="N102" s="680"/>
      <c r="O102" s="321"/>
      <c r="P102" s="312"/>
      <c r="Q102" s="688" t="s">
        <v>250</v>
      </c>
      <c r="R102" s="688"/>
      <c r="S102" s="322"/>
      <c r="T102" s="312"/>
      <c r="U102" s="424"/>
    </row>
    <row r="103" spans="1:21" x14ac:dyDescent="0.2">
      <c r="A103" s="423"/>
      <c r="B103" s="313"/>
      <c r="C103" s="313"/>
      <c r="D103" s="322"/>
      <c r="E103" s="312"/>
      <c r="F103" s="313"/>
      <c r="G103" s="322"/>
      <c r="H103" s="312"/>
      <c r="I103" s="679" t="s">
        <v>251</v>
      </c>
      <c r="J103" s="679"/>
      <c r="K103" s="313"/>
      <c r="L103" s="320"/>
      <c r="M103" s="679" t="s">
        <v>251</v>
      </c>
      <c r="N103" s="679"/>
      <c r="O103" s="321"/>
      <c r="P103" s="312"/>
      <c r="Q103" s="679" t="s">
        <v>287</v>
      </c>
      <c r="R103" s="679"/>
      <c r="S103" s="322"/>
      <c r="T103" s="312"/>
      <c r="U103" s="424"/>
    </row>
    <row r="104" spans="1:21" x14ac:dyDescent="0.2">
      <c r="A104" s="423"/>
      <c r="B104" s="313"/>
      <c r="C104" s="313"/>
      <c r="D104" s="322"/>
      <c r="E104" s="312"/>
      <c r="F104" s="313"/>
      <c r="G104" s="322"/>
      <c r="H104" s="312"/>
      <c r="I104" s="109" t="s">
        <v>301</v>
      </c>
      <c r="J104" s="110" t="s">
        <v>253</v>
      </c>
      <c r="K104" s="313"/>
      <c r="L104" s="320"/>
      <c r="M104" s="109" t="s">
        <v>301</v>
      </c>
      <c r="N104" s="102" t="s">
        <v>366</v>
      </c>
      <c r="O104" s="321"/>
      <c r="P104" s="312"/>
      <c r="Q104" s="109" t="s">
        <v>301</v>
      </c>
      <c r="R104" s="110" t="s">
        <v>253</v>
      </c>
      <c r="S104" s="322"/>
      <c r="T104" s="312"/>
      <c r="U104" s="424"/>
    </row>
    <row r="105" spans="1:21" x14ac:dyDescent="0.2">
      <c r="A105" s="423"/>
      <c r="B105" s="313"/>
      <c r="C105" s="313"/>
      <c r="D105" s="322"/>
      <c r="E105" s="312"/>
      <c r="F105" s="313"/>
      <c r="G105" s="322"/>
      <c r="H105" s="312"/>
      <c r="I105" s="103" t="s">
        <v>302</v>
      </c>
      <c r="J105" s="113">
        <v>820</v>
      </c>
      <c r="K105" s="313"/>
      <c r="L105" s="320"/>
      <c r="M105" s="103" t="s">
        <v>302</v>
      </c>
      <c r="N105" s="113">
        <v>806</v>
      </c>
      <c r="O105" s="321"/>
      <c r="P105" s="312"/>
      <c r="Q105" s="103" t="s">
        <v>302</v>
      </c>
      <c r="R105" s="113">
        <v>820</v>
      </c>
      <c r="S105" s="322"/>
      <c r="T105" s="312"/>
      <c r="U105" s="424"/>
    </row>
    <row r="106" spans="1:21" x14ac:dyDescent="0.2">
      <c r="A106" s="423"/>
      <c r="B106" s="313"/>
      <c r="C106" s="313"/>
      <c r="D106" s="322"/>
      <c r="E106" s="312"/>
      <c r="F106" s="313"/>
      <c r="G106" s="322"/>
      <c r="H106" s="312"/>
      <c r="I106" s="103" t="s">
        <v>303</v>
      </c>
      <c r="J106" s="113">
        <v>40</v>
      </c>
      <c r="K106" s="313"/>
      <c r="L106" s="320"/>
      <c r="M106" s="103" t="s">
        <v>303</v>
      </c>
      <c r="N106" s="113">
        <v>42</v>
      </c>
      <c r="O106" s="321"/>
      <c r="P106" s="312"/>
      <c r="Q106" s="103" t="s">
        <v>303</v>
      </c>
      <c r="R106" s="113">
        <v>40</v>
      </c>
      <c r="S106" s="322"/>
      <c r="T106" s="312"/>
      <c r="U106" s="424"/>
    </row>
    <row r="107" spans="1:21" x14ac:dyDescent="0.2">
      <c r="A107" s="423"/>
      <c r="B107" s="313"/>
      <c r="C107" s="313"/>
      <c r="D107" s="322"/>
      <c r="E107" s="312"/>
      <c r="F107" s="313"/>
      <c r="G107" s="322"/>
      <c r="H107" s="312"/>
      <c r="I107" s="109" t="s">
        <v>267</v>
      </c>
      <c r="J107" s="113">
        <v>860</v>
      </c>
      <c r="K107" s="313"/>
      <c r="L107" s="320"/>
      <c r="M107" s="109" t="s">
        <v>267</v>
      </c>
      <c r="N107" s="113">
        <f>SUM(N105:N106)</f>
        <v>848</v>
      </c>
      <c r="O107" s="321"/>
      <c r="P107" s="312"/>
      <c r="Q107" s="109" t="s">
        <v>267</v>
      </c>
      <c r="R107" s="113">
        <v>860</v>
      </c>
      <c r="S107" s="322"/>
      <c r="T107" s="312"/>
      <c r="U107" s="424"/>
    </row>
    <row r="108" spans="1:21" ht="13.8" thickBot="1" x14ac:dyDescent="0.25">
      <c r="A108" s="428"/>
      <c r="B108" s="327"/>
      <c r="C108" s="327"/>
      <c r="D108" s="329"/>
      <c r="E108" s="326"/>
      <c r="F108" s="327"/>
      <c r="G108" s="329"/>
      <c r="H108" s="326"/>
      <c r="I108" s="106"/>
      <c r="J108" s="107"/>
      <c r="K108" s="327"/>
      <c r="L108" s="328"/>
      <c r="M108" s="106"/>
      <c r="N108" s="108"/>
      <c r="O108" s="329"/>
      <c r="P108" s="326"/>
      <c r="Q108" s="106"/>
      <c r="R108" s="107"/>
      <c r="S108" s="329"/>
      <c r="T108" s="326"/>
      <c r="U108" s="429"/>
    </row>
    <row r="109" spans="1:21" x14ac:dyDescent="0.2">
      <c r="A109" s="331"/>
      <c r="B109" s="331"/>
      <c r="C109" s="331"/>
      <c r="D109" s="331"/>
      <c r="E109" s="331"/>
      <c r="F109" s="331"/>
      <c r="G109" s="331"/>
      <c r="H109" s="331"/>
      <c r="I109" s="331"/>
      <c r="J109" s="331"/>
      <c r="K109" s="331"/>
      <c r="L109" s="331"/>
      <c r="M109" s="331"/>
      <c r="N109" s="331"/>
      <c r="O109" s="331"/>
      <c r="P109" s="331"/>
      <c r="Q109" s="331"/>
      <c r="R109" s="331"/>
      <c r="S109" s="331"/>
      <c r="T109" s="331"/>
      <c r="U109" s="331"/>
    </row>
  </sheetData>
  <sheetProtection formatCells="0"/>
  <mergeCells count="66">
    <mergeCell ref="A102:D102"/>
    <mergeCell ref="I102:J102"/>
    <mergeCell ref="I103:J103"/>
    <mergeCell ref="M86:N86"/>
    <mergeCell ref="M87:N87"/>
    <mergeCell ref="M102:N102"/>
    <mergeCell ref="M103:N103"/>
    <mergeCell ref="Q86:R86"/>
    <mergeCell ref="Q87:R87"/>
    <mergeCell ref="Q102:R102"/>
    <mergeCell ref="Q103:R103"/>
    <mergeCell ref="I73:J73"/>
    <mergeCell ref="M73:N73"/>
    <mergeCell ref="Q73:R73"/>
    <mergeCell ref="I86:J86"/>
    <mergeCell ref="I87:J87"/>
    <mergeCell ref="A72:D73"/>
    <mergeCell ref="I56:J56"/>
    <mergeCell ref="I57:J57"/>
    <mergeCell ref="M56:N56"/>
    <mergeCell ref="M57:N57"/>
    <mergeCell ref="A70:D71"/>
    <mergeCell ref="E70:G71"/>
    <mergeCell ref="H70:S70"/>
    <mergeCell ref="H71:K71"/>
    <mergeCell ref="L71:O71"/>
    <mergeCell ref="P71:S71"/>
    <mergeCell ref="T45:U46"/>
    <mergeCell ref="H46:K46"/>
    <mergeCell ref="L46:O46"/>
    <mergeCell ref="P46:S46"/>
    <mergeCell ref="I72:J72"/>
    <mergeCell ref="M72:N72"/>
    <mergeCell ref="Q72:R72"/>
    <mergeCell ref="Q56:R56"/>
    <mergeCell ref="Q57:R57"/>
    <mergeCell ref="T70:U71"/>
    <mergeCell ref="I48:J48"/>
    <mergeCell ref="M48:N48"/>
    <mergeCell ref="Q48:R48"/>
    <mergeCell ref="M47:N47"/>
    <mergeCell ref="M6:N6"/>
    <mergeCell ref="M23:N23"/>
    <mergeCell ref="M24:N24"/>
    <mergeCell ref="Q5:R5"/>
    <mergeCell ref="A47:D48"/>
    <mergeCell ref="Q6:R6"/>
    <mergeCell ref="Q23:R23"/>
    <mergeCell ref="Q24:R24"/>
    <mergeCell ref="A45:D46"/>
    <mergeCell ref="E45:G46"/>
    <mergeCell ref="H45:S45"/>
    <mergeCell ref="I6:J6"/>
    <mergeCell ref="I23:J23"/>
    <mergeCell ref="I24:J24"/>
    <mergeCell ref="I5:J5"/>
    <mergeCell ref="M5:N5"/>
    <mergeCell ref="A1:K1"/>
    <mergeCell ref="S1:U1"/>
    <mergeCell ref="A3:D4"/>
    <mergeCell ref="E3:G4"/>
    <mergeCell ref="H3:S3"/>
    <mergeCell ref="T3:U4"/>
    <mergeCell ref="H4:K4"/>
    <mergeCell ref="L4:O4"/>
    <mergeCell ref="P4:S4"/>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rowBreaks count="3" manualBreakCount="3">
    <brk id="43" max="20" man="1"/>
    <brk id="68" max="20" man="1"/>
    <brk id="109"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42"/>
  <sheetViews>
    <sheetView view="pageBreakPreview" zoomScale="70" zoomScaleNormal="85" zoomScaleSheetLayoutView="70" workbookViewId="0">
      <selection sqref="A1:J1"/>
    </sheetView>
  </sheetViews>
  <sheetFormatPr defaultColWidth="9" defaultRowHeight="13.2" x14ac:dyDescent="0.2"/>
  <cols>
    <col min="1" max="1" width="2.6640625" style="1" customWidth="1"/>
    <col min="2" max="2" width="10.6640625" style="1" customWidth="1"/>
    <col min="3" max="4" width="10.33203125" style="1" customWidth="1"/>
    <col min="5" max="5" width="8.88671875" style="1" customWidth="1"/>
    <col min="6" max="10" width="12.21875" style="1" customWidth="1"/>
    <col min="11" max="11" width="5.77734375" style="1" customWidth="1"/>
    <col min="12" max="13" width="12.6640625" style="1" customWidth="1"/>
    <col min="14" max="14" width="10.77734375" style="1" customWidth="1"/>
    <col min="15" max="16384" width="9" style="1"/>
  </cols>
  <sheetData>
    <row r="1" spans="1:14" ht="3" customHeight="1" x14ac:dyDescent="0.2">
      <c r="A1" s="660"/>
      <c r="B1" s="660"/>
      <c r="C1" s="660"/>
      <c r="D1" s="660"/>
      <c r="E1" s="660"/>
      <c r="F1" s="660"/>
      <c r="G1" s="660"/>
      <c r="H1" s="660"/>
      <c r="I1" s="660"/>
      <c r="J1" s="660"/>
      <c r="K1" s="2"/>
      <c r="L1" s="695"/>
      <c r="M1" s="695"/>
      <c r="N1" s="695"/>
    </row>
    <row r="2" spans="1:14" s="481" customFormat="1" ht="3.6" customHeight="1" x14ac:dyDescent="0.2">
      <c r="A2" s="479"/>
      <c r="B2" s="479"/>
      <c r="C2" s="479"/>
      <c r="D2" s="479"/>
      <c r="E2" s="479"/>
      <c r="F2" s="479"/>
      <c r="G2" s="479"/>
      <c r="H2" s="479"/>
      <c r="I2" s="479"/>
      <c r="J2" s="479"/>
      <c r="K2" s="2"/>
      <c r="L2" s="480"/>
      <c r="M2" s="480"/>
      <c r="N2" s="480"/>
    </row>
    <row r="3" spans="1:14" customFormat="1" ht="15.75" customHeight="1" thickBot="1" x14ac:dyDescent="0.25">
      <c r="A3" s="7" t="s">
        <v>36</v>
      </c>
      <c r="E3" s="54"/>
      <c r="F3" s="54"/>
      <c r="H3" s="1"/>
      <c r="I3" s="1"/>
      <c r="J3" s="17" t="s">
        <v>45</v>
      </c>
      <c r="K3" s="54"/>
      <c r="L3" s="54"/>
      <c r="M3" s="692"/>
      <c r="N3" s="692"/>
    </row>
    <row r="4" spans="1:14" customFormat="1" ht="15.6" customHeight="1" x14ac:dyDescent="0.2">
      <c r="A4" s="662" t="s">
        <v>19</v>
      </c>
      <c r="B4" s="663"/>
      <c r="C4" s="663"/>
      <c r="D4" s="663"/>
      <c r="E4" s="670"/>
      <c r="F4" s="430" t="s">
        <v>206</v>
      </c>
      <c r="G4" s="431" t="s">
        <v>205</v>
      </c>
      <c r="H4" s="693" t="s">
        <v>213</v>
      </c>
      <c r="I4" s="694"/>
      <c r="J4" s="432" t="s">
        <v>208</v>
      </c>
      <c r="K4" s="662" t="s">
        <v>24</v>
      </c>
      <c r="L4" s="663"/>
      <c r="M4" s="663"/>
      <c r="N4" s="670"/>
    </row>
    <row r="5" spans="1:14" customFormat="1" ht="15.6" customHeight="1" thickBot="1" x14ac:dyDescent="0.25">
      <c r="A5" s="615"/>
      <c r="B5" s="665"/>
      <c r="C5" s="665"/>
      <c r="D5" s="665"/>
      <c r="E5" s="672"/>
      <c r="F5" s="433" t="s">
        <v>202</v>
      </c>
      <c r="G5" s="434" t="s">
        <v>202</v>
      </c>
      <c r="H5" s="435" t="s">
        <v>204</v>
      </c>
      <c r="I5" s="436" t="s">
        <v>202</v>
      </c>
      <c r="J5" s="437" t="s">
        <v>215</v>
      </c>
      <c r="K5" s="615"/>
      <c r="L5" s="665"/>
      <c r="M5" s="665"/>
      <c r="N5" s="672"/>
    </row>
    <row r="6" spans="1:14" customFormat="1" ht="15.75" customHeight="1" x14ac:dyDescent="0.2">
      <c r="A6" s="699" t="s">
        <v>0</v>
      </c>
      <c r="B6" s="700"/>
      <c r="C6" s="700"/>
      <c r="D6" s="700"/>
      <c r="E6" s="701"/>
      <c r="F6" s="69">
        <v>10497478</v>
      </c>
      <c r="G6" s="69">
        <v>17245195</v>
      </c>
      <c r="H6" s="69">
        <v>23570129</v>
      </c>
      <c r="I6" s="70">
        <v>22433703</v>
      </c>
      <c r="J6" s="71">
        <v>9730302</v>
      </c>
      <c r="K6" s="702" t="s">
        <v>314</v>
      </c>
      <c r="L6" s="703"/>
      <c r="M6" s="703"/>
      <c r="N6" s="704"/>
    </row>
    <row r="7" spans="1:14" s="8" customFormat="1" ht="15.75" customHeight="1" x14ac:dyDescent="0.15">
      <c r="A7" s="705" t="s">
        <v>214</v>
      </c>
      <c r="B7" s="707" t="s">
        <v>387</v>
      </c>
      <c r="C7" s="708"/>
      <c r="D7" s="708"/>
      <c r="E7" s="709"/>
      <c r="F7" s="55">
        <v>2112122</v>
      </c>
      <c r="G7" s="56">
        <v>1730573</v>
      </c>
      <c r="H7" s="56">
        <v>1942979</v>
      </c>
      <c r="I7" s="226">
        <v>1825239</v>
      </c>
      <c r="J7" s="225">
        <v>2086722</v>
      </c>
      <c r="K7" s="710"/>
      <c r="L7" s="711"/>
      <c r="M7" s="711"/>
      <c r="N7" s="712"/>
    </row>
    <row r="8" spans="1:14" s="8" customFormat="1" ht="15.75" customHeight="1" x14ac:dyDescent="0.15">
      <c r="A8" s="706"/>
      <c r="B8" s="713" t="s">
        <v>388</v>
      </c>
      <c r="C8" s="714"/>
      <c r="D8" s="714"/>
      <c r="E8" s="715"/>
      <c r="F8" s="38">
        <v>880918</v>
      </c>
      <c r="G8" s="39">
        <v>958725</v>
      </c>
      <c r="H8" s="39">
        <v>2209548</v>
      </c>
      <c r="I8" s="57">
        <v>1520055</v>
      </c>
      <c r="J8" s="58">
        <v>3166198</v>
      </c>
      <c r="K8" s="716" t="s">
        <v>315</v>
      </c>
      <c r="L8" s="717"/>
      <c r="M8" s="717"/>
      <c r="N8" s="718"/>
    </row>
    <row r="9" spans="1:14" s="8" customFormat="1" ht="15.75" customHeight="1" x14ac:dyDescent="0.15">
      <c r="A9" s="706"/>
      <c r="B9" s="719" t="s">
        <v>389</v>
      </c>
      <c r="C9" s="720"/>
      <c r="D9" s="720"/>
      <c r="E9" s="721"/>
      <c r="F9" s="38">
        <v>4452002</v>
      </c>
      <c r="G9" s="39">
        <v>14267903</v>
      </c>
      <c r="H9" s="39">
        <v>19352725</v>
      </c>
      <c r="I9" s="57">
        <v>18806671</v>
      </c>
      <c r="J9" s="58">
        <v>3941140</v>
      </c>
      <c r="K9" s="716"/>
      <c r="L9" s="717"/>
      <c r="M9" s="717"/>
      <c r="N9" s="718"/>
    </row>
    <row r="10" spans="1:14" s="8" customFormat="1" ht="16.8" customHeight="1" x14ac:dyDescent="0.15">
      <c r="A10" s="706"/>
      <c r="B10" s="713" t="s">
        <v>305</v>
      </c>
      <c r="C10" s="714"/>
      <c r="D10" s="714"/>
      <c r="E10" s="715"/>
      <c r="F10" s="38">
        <v>2856933</v>
      </c>
      <c r="G10" s="39">
        <v>236085</v>
      </c>
      <c r="H10" s="200" t="s">
        <v>313</v>
      </c>
      <c r="I10" s="310">
        <v>0</v>
      </c>
      <c r="J10" s="482">
        <v>0</v>
      </c>
      <c r="K10" s="341" t="s">
        <v>402</v>
      </c>
      <c r="L10" s="344"/>
      <c r="M10" s="344"/>
      <c r="N10" s="345"/>
    </row>
    <row r="11" spans="1:14" s="8" customFormat="1" ht="16.2" customHeight="1" x14ac:dyDescent="0.15">
      <c r="A11" s="706"/>
      <c r="B11" s="713" t="s">
        <v>306</v>
      </c>
      <c r="C11" s="714"/>
      <c r="D11" s="714"/>
      <c r="E11" s="715"/>
      <c r="F11" s="38">
        <v>4724</v>
      </c>
      <c r="G11" s="39">
        <v>240</v>
      </c>
      <c r="H11" s="200" t="s">
        <v>313</v>
      </c>
      <c r="I11" s="310">
        <v>0</v>
      </c>
      <c r="J11" s="482">
        <v>0</v>
      </c>
      <c r="K11" s="341" t="s">
        <v>402</v>
      </c>
      <c r="L11" s="344"/>
      <c r="M11" s="344"/>
      <c r="N11" s="345"/>
    </row>
    <row r="12" spans="1:14" s="8" customFormat="1" ht="19.8" customHeight="1" x14ac:dyDescent="0.15">
      <c r="A12" s="706"/>
      <c r="B12" s="725" t="s">
        <v>395</v>
      </c>
      <c r="C12" s="726"/>
      <c r="D12" s="726"/>
      <c r="E12" s="727"/>
      <c r="F12" s="38">
        <v>3562</v>
      </c>
      <c r="G12" s="39">
        <v>1138</v>
      </c>
      <c r="H12" s="200" t="s">
        <v>313</v>
      </c>
      <c r="I12" s="310">
        <v>0</v>
      </c>
      <c r="J12" s="482">
        <v>0</v>
      </c>
      <c r="K12" s="341" t="s">
        <v>402</v>
      </c>
      <c r="L12" s="344"/>
      <c r="M12" s="344"/>
      <c r="N12" s="345"/>
    </row>
    <row r="13" spans="1:14" s="8" customFormat="1" ht="18.600000000000001" customHeight="1" x14ac:dyDescent="0.15">
      <c r="A13" s="706"/>
      <c r="B13" s="725" t="s">
        <v>307</v>
      </c>
      <c r="C13" s="790"/>
      <c r="D13" s="790"/>
      <c r="E13" s="791"/>
      <c r="F13" s="38">
        <v>10000</v>
      </c>
      <c r="G13" s="39">
        <v>0</v>
      </c>
      <c r="H13" s="200" t="s">
        <v>313</v>
      </c>
      <c r="I13" s="310">
        <v>0</v>
      </c>
      <c r="J13" s="482">
        <v>0</v>
      </c>
      <c r="K13" s="351" t="s">
        <v>402</v>
      </c>
      <c r="L13" s="117"/>
      <c r="M13" s="117"/>
      <c r="N13" s="118"/>
    </row>
    <row r="14" spans="1:14" s="8" customFormat="1" ht="15.75" customHeight="1" x14ac:dyDescent="0.15">
      <c r="A14" s="706"/>
      <c r="B14" s="713" t="s">
        <v>396</v>
      </c>
      <c r="C14" s="714"/>
      <c r="D14" s="714"/>
      <c r="E14" s="715"/>
      <c r="F14" s="38">
        <v>19725</v>
      </c>
      <c r="G14" s="39">
        <v>0</v>
      </c>
      <c r="H14" s="200" t="s">
        <v>313</v>
      </c>
      <c r="I14" s="310">
        <v>0</v>
      </c>
      <c r="J14" s="482">
        <v>0</v>
      </c>
      <c r="K14" s="351" t="s">
        <v>402</v>
      </c>
      <c r="L14" s="117"/>
      <c r="M14" s="117"/>
      <c r="N14" s="118"/>
    </row>
    <row r="15" spans="1:14" s="8" customFormat="1" ht="15.75" customHeight="1" x14ac:dyDescent="0.15">
      <c r="A15" s="706"/>
      <c r="B15" s="713" t="s">
        <v>397</v>
      </c>
      <c r="C15" s="714"/>
      <c r="D15" s="714"/>
      <c r="E15" s="715"/>
      <c r="F15" s="38">
        <v>30825</v>
      </c>
      <c r="G15" s="39">
        <v>0</v>
      </c>
      <c r="H15" s="200" t="s">
        <v>313</v>
      </c>
      <c r="I15" s="310">
        <v>0</v>
      </c>
      <c r="J15" s="482">
        <v>0</v>
      </c>
      <c r="K15" s="351" t="s">
        <v>402</v>
      </c>
      <c r="L15" s="117"/>
      <c r="M15" s="117"/>
      <c r="N15" s="118"/>
    </row>
    <row r="16" spans="1:14" s="8" customFormat="1" ht="15.75" customHeight="1" x14ac:dyDescent="0.15">
      <c r="A16" s="706"/>
      <c r="B16" s="719" t="s">
        <v>398</v>
      </c>
      <c r="C16" s="720"/>
      <c r="D16" s="720"/>
      <c r="E16" s="721"/>
      <c r="F16" s="38">
        <v>17288</v>
      </c>
      <c r="G16" s="39">
        <v>0</v>
      </c>
      <c r="H16" s="200" t="s">
        <v>313</v>
      </c>
      <c r="I16" s="310">
        <v>0</v>
      </c>
      <c r="J16" s="482">
        <v>0</v>
      </c>
      <c r="K16" s="351" t="s">
        <v>402</v>
      </c>
      <c r="L16" s="117"/>
      <c r="M16" s="117"/>
      <c r="N16" s="118"/>
    </row>
    <row r="17" spans="1:14" s="8" customFormat="1" ht="15.75" customHeight="1" x14ac:dyDescent="0.15">
      <c r="A17" s="706"/>
      <c r="B17" s="719" t="s">
        <v>308</v>
      </c>
      <c r="C17" s="720"/>
      <c r="D17" s="720"/>
      <c r="E17" s="721"/>
      <c r="F17" s="38">
        <v>3000</v>
      </c>
      <c r="G17" s="39">
        <v>0</v>
      </c>
      <c r="H17" s="200" t="s">
        <v>313</v>
      </c>
      <c r="I17" s="310">
        <v>0</v>
      </c>
      <c r="J17" s="482">
        <v>0</v>
      </c>
      <c r="K17" s="351" t="s">
        <v>402</v>
      </c>
      <c r="L17" s="117"/>
      <c r="M17" s="117"/>
      <c r="N17" s="118"/>
    </row>
    <row r="18" spans="1:14" s="8" customFormat="1" ht="15.75" customHeight="1" x14ac:dyDescent="0.15">
      <c r="A18" s="706"/>
      <c r="B18" s="713" t="s">
        <v>369</v>
      </c>
      <c r="C18" s="792"/>
      <c r="D18" s="792"/>
      <c r="E18" s="793"/>
      <c r="F18" s="38">
        <v>3368</v>
      </c>
      <c r="G18" s="39">
        <v>3376</v>
      </c>
      <c r="H18" s="39">
        <v>3376</v>
      </c>
      <c r="I18" s="57">
        <v>3376</v>
      </c>
      <c r="J18" s="58">
        <v>3729</v>
      </c>
      <c r="K18" s="341"/>
      <c r="L18" s="342"/>
      <c r="M18" s="342"/>
      <c r="N18" s="343"/>
    </row>
    <row r="19" spans="1:14" s="8" customFormat="1" ht="15.75" customHeight="1" x14ac:dyDescent="0.15">
      <c r="A19" s="706"/>
      <c r="B19" s="713" t="s">
        <v>309</v>
      </c>
      <c r="C19" s="714"/>
      <c r="D19" s="714"/>
      <c r="E19" s="715"/>
      <c r="F19" s="38">
        <v>1612</v>
      </c>
      <c r="G19" s="39">
        <v>1629</v>
      </c>
      <c r="H19" s="39">
        <v>1646</v>
      </c>
      <c r="I19" s="57">
        <v>1646</v>
      </c>
      <c r="J19" s="58">
        <v>885</v>
      </c>
      <c r="K19" s="119"/>
      <c r="L19" s="120"/>
      <c r="M19" s="120"/>
      <c r="N19" s="121"/>
    </row>
    <row r="20" spans="1:14" s="8" customFormat="1" ht="15.75" customHeight="1" x14ac:dyDescent="0.15">
      <c r="A20" s="706"/>
      <c r="B20" s="713" t="s">
        <v>399</v>
      </c>
      <c r="C20" s="714"/>
      <c r="D20" s="714"/>
      <c r="E20" s="715"/>
      <c r="F20" s="38">
        <v>1024</v>
      </c>
      <c r="G20" s="39">
        <v>738</v>
      </c>
      <c r="H20" s="39">
        <v>738</v>
      </c>
      <c r="I20" s="57">
        <v>732</v>
      </c>
      <c r="J20" s="58">
        <v>732</v>
      </c>
      <c r="K20" s="119"/>
      <c r="L20" s="120"/>
      <c r="M20" s="120"/>
      <c r="N20" s="121"/>
    </row>
    <row r="21" spans="1:14" s="8" customFormat="1" ht="15.75" customHeight="1" x14ac:dyDescent="0.15">
      <c r="A21" s="706"/>
      <c r="B21" s="713" t="s">
        <v>379</v>
      </c>
      <c r="C21" s="714"/>
      <c r="D21" s="714"/>
      <c r="E21" s="715"/>
      <c r="F21" s="38">
        <v>32328</v>
      </c>
      <c r="G21" s="39">
        <v>31009</v>
      </c>
      <c r="H21" s="39">
        <v>42878</v>
      </c>
      <c r="I21" s="57">
        <v>30993</v>
      </c>
      <c r="J21" s="58">
        <v>42878</v>
      </c>
      <c r="K21" s="119" t="s">
        <v>316</v>
      </c>
      <c r="L21" s="120"/>
      <c r="M21" s="120"/>
      <c r="N21" s="121"/>
    </row>
    <row r="22" spans="1:14" s="8" customFormat="1" ht="15.75" customHeight="1" x14ac:dyDescent="0.15">
      <c r="A22" s="706"/>
      <c r="B22" s="713" t="s">
        <v>400</v>
      </c>
      <c r="C22" s="714"/>
      <c r="D22" s="714"/>
      <c r="E22" s="715"/>
      <c r="F22" s="38">
        <v>1820</v>
      </c>
      <c r="G22" s="39">
        <v>1820</v>
      </c>
      <c r="H22" s="39">
        <v>1820</v>
      </c>
      <c r="I22" s="57">
        <v>1820</v>
      </c>
      <c r="J22" s="58">
        <v>1820</v>
      </c>
      <c r="K22" s="716"/>
      <c r="L22" s="717"/>
      <c r="M22" s="717"/>
      <c r="N22" s="718"/>
    </row>
    <row r="23" spans="1:14" s="8" customFormat="1" ht="15.75" customHeight="1" x14ac:dyDescent="0.15">
      <c r="A23" s="706"/>
      <c r="B23" s="713" t="s">
        <v>401</v>
      </c>
      <c r="C23" s="714"/>
      <c r="D23" s="714"/>
      <c r="E23" s="715"/>
      <c r="F23" s="38">
        <v>2025</v>
      </c>
      <c r="G23" s="39">
        <v>2025</v>
      </c>
      <c r="H23" s="39">
        <v>2025</v>
      </c>
      <c r="I23" s="57">
        <v>2025</v>
      </c>
      <c r="J23" s="58">
        <v>2025</v>
      </c>
      <c r="K23" s="716"/>
      <c r="L23" s="717"/>
      <c r="M23" s="717"/>
      <c r="N23" s="718"/>
    </row>
    <row r="24" spans="1:14" s="8" customFormat="1" ht="15.75" customHeight="1" x14ac:dyDescent="0.15">
      <c r="A24" s="706"/>
      <c r="B24" s="713" t="s">
        <v>310</v>
      </c>
      <c r="C24" s="714"/>
      <c r="D24" s="714"/>
      <c r="E24" s="715"/>
      <c r="F24" s="38">
        <v>8646</v>
      </c>
      <c r="G24" s="39">
        <v>8415</v>
      </c>
      <c r="H24" s="39">
        <v>8646</v>
      </c>
      <c r="I24" s="57">
        <v>8646</v>
      </c>
      <c r="J24" s="58">
        <v>8646</v>
      </c>
      <c r="K24" s="716"/>
      <c r="L24" s="717"/>
      <c r="M24" s="717"/>
      <c r="N24" s="718"/>
    </row>
    <row r="25" spans="1:14" s="8" customFormat="1" ht="15.75" customHeight="1" x14ac:dyDescent="0.15">
      <c r="A25" s="706"/>
      <c r="B25" s="722" t="s">
        <v>311</v>
      </c>
      <c r="C25" s="723"/>
      <c r="D25" s="723"/>
      <c r="E25" s="724"/>
      <c r="F25" s="38">
        <v>34894</v>
      </c>
      <c r="G25" s="39">
        <v>0</v>
      </c>
      <c r="H25" s="39">
        <v>0</v>
      </c>
      <c r="I25" s="57">
        <v>0</v>
      </c>
      <c r="J25" s="58">
        <v>0</v>
      </c>
      <c r="K25" s="341"/>
      <c r="L25" s="342"/>
      <c r="M25" s="342"/>
      <c r="N25" s="343"/>
    </row>
    <row r="26" spans="1:14" s="8" customFormat="1" ht="15.75" customHeight="1" thickBot="1" x14ac:dyDescent="0.2">
      <c r="A26" s="706"/>
      <c r="B26" s="696" t="s">
        <v>312</v>
      </c>
      <c r="C26" s="697"/>
      <c r="D26" s="697"/>
      <c r="E26" s="698"/>
      <c r="F26" s="59">
        <v>20662</v>
      </c>
      <c r="G26" s="60">
        <v>1519</v>
      </c>
      <c r="H26" s="60">
        <v>3748</v>
      </c>
      <c r="I26" s="227">
        <v>232500</v>
      </c>
      <c r="J26" s="311">
        <v>475527</v>
      </c>
      <c r="K26" s="341"/>
      <c r="L26" s="344"/>
      <c r="M26" s="344"/>
      <c r="N26" s="345"/>
    </row>
    <row r="27" spans="1:14" customFormat="1" ht="15.75" customHeight="1" x14ac:dyDescent="0.2">
      <c r="A27" s="699" t="s">
        <v>1</v>
      </c>
      <c r="B27" s="700"/>
      <c r="C27" s="700"/>
      <c r="D27" s="700"/>
      <c r="E27" s="701"/>
      <c r="F27" s="72">
        <v>61549</v>
      </c>
      <c r="G27" s="73">
        <v>8147</v>
      </c>
      <c r="H27" s="69">
        <v>5321</v>
      </c>
      <c r="I27" s="70">
        <v>8809</v>
      </c>
      <c r="J27" s="71">
        <v>7612</v>
      </c>
      <c r="K27" s="740" t="s">
        <v>314</v>
      </c>
      <c r="L27" s="741"/>
      <c r="M27" s="741"/>
      <c r="N27" s="742"/>
    </row>
    <row r="28" spans="1:14" s="8" customFormat="1" ht="15.75" customHeight="1" x14ac:dyDescent="0.15">
      <c r="A28" s="705" t="s">
        <v>214</v>
      </c>
      <c r="B28" s="743" t="s">
        <v>317</v>
      </c>
      <c r="C28" s="744"/>
      <c r="D28" s="744"/>
      <c r="E28" s="438" t="s">
        <v>318</v>
      </c>
      <c r="F28" s="55">
        <v>120</v>
      </c>
      <c r="G28" s="56">
        <v>118</v>
      </c>
      <c r="H28" s="56">
        <v>118</v>
      </c>
      <c r="I28" s="226">
        <v>154</v>
      </c>
      <c r="J28" s="225">
        <v>154</v>
      </c>
      <c r="K28" s="745"/>
      <c r="L28" s="746"/>
      <c r="M28" s="746"/>
      <c r="N28" s="747"/>
    </row>
    <row r="29" spans="1:14" s="8" customFormat="1" ht="15.75" customHeight="1" x14ac:dyDescent="0.15">
      <c r="A29" s="706"/>
      <c r="B29" s="748" t="s">
        <v>319</v>
      </c>
      <c r="C29" s="749"/>
      <c r="D29" s="749"/>
      <c r="E29" s="439" t="s">
        <v>318</v>
      </c>
      <c r="F29" s="38">
        <v>4233</v>
      </c>
      <c r="G29" s="39">
        <v>2997</v>
      </c>
      <c r="H29" s="39">
        <v>2997</v>
      </c>
      <c r="I29" s="57">
        <v>4217</v>
      </c>
      <c r="J29" s="58">
        <v>4217</v>
      </c>
      <c r="K29" s="750"/>
      <c r="L29" s="751"/>
      <c r="M29" s="751"/>
      <c r="N29" s="752"/>
    </row>
    <row r="30" spans="1:14" s="8" customFormat="1" ht="15.75" customHeight="1" x14ac:dyDescent="0.15">
      <c r="A30" s="706"/>
      <c r="B30" s="753" t="s">
        <v>320</v>
      </c>
      <c r="C30" s="754"/>
      <c r="D30" s="754"/>
      <c r="E30" s="439" t="s">
        <v>318</v>
      </c>
      <c r="F30" s="38">
        <v>37852</v>
      </c>
      <c r="G30" s="39">
        <v>462</v>
      </c>
      <c r="H30" s="200" t="s">
        <v>313</v>
      </c>
      <c r="I30" s="310">
        <v>0</v>
      </c>
      <c r="J30" s="482">
        <v>0</v>
      </c>
      <c r="K30" s="122" t="s">
        <v>314</v>
      </c>
      <c r="L30" s="117"/>
      <c r="M30" s="117"/>
      <c r="N30" s="118"/>
    </row>
    <row r="31" spans="1:14" s="8" customFormat="1" ht="15.75" customHeight="1" thickBot="1" x14ac:dyDescent="0.2">
      <c r="A31" s="706"/>
      <c r="B31" s="755" t="s">
        <v>321</v>
      </c>
      <c r="C31" s="756"/>
      <c r="D31" s="756"/>
      <c r="E31" s="440" t="s">
        <v>318</v>
      </c>
      <c r="F31" s="38">
        <v>19344</v>
      </c>
      <c r="G31" s="39">
        <v>4570</v>
      </c>
      <c r="H31" s="39">
        <v>2206</v>
      </c>
      <c r="I31" s="57">
        <v>4438</v>
      </c>
      <c r="J31" s="224">
        <v>3241</v>
      </c>
      <c r="K31" s="757" t="s">
        <v>382</v>
      </c>
      <c r="L31" s="758"/>
      <c r="M31" s="758"/>
      <c r="N31" s="759"/>
    </row>
    <row r="32" spans="1:14" customFormat="1" ht="15.75" customHeight="1" thickBot="1" x14ac:dyDescent="0.25">
      <c r="A32" s="728" t="s">
        <v>2</v>
      </c>
      <c r="B32" s="729"/>
      <c r="C32" s="729"/>
      <c r="D32" s="729"/>
      <c r="E32" s="730"/>
      <c r="F32" s="74">
        <v>0</v>
      </c>
      <c r="G32" s="75">
        <v>0</v>
      </c>
      <c r="H32" s="75">
        <v>0</v>
      </c>
      <c r="I32" s="76">
        <v>0</v>
      </c>
      <c r="J32" s="77">
        <v>0</v>
      </c>
      <c r="K32" s="731" t="s">
        <v>12</v>
      </c>
      <c r="L32" s="732"/>
      <c r="M32" s="732"/>
      <c r="N32" s="733"/>
    </row>
    <row r="33" spans="1:14" customFormat="1" ht="15.75" customHeight="1" x14ac:dyDescent="0.2">
      <c r="A33" s="734" t="s">
        <v>390</v>
      </c>
      <c r="B33" s="735"/>
      <c r="C33" s="735"/>
      <c r="D33" s="735"/>
      <c r="E33" s="736"/>
      <c r="F33" s="78">
        <v>11926419</v>
      </c>
      <c r="G33" s="79">
        <v>12488216</v>
      </c>
      <c r="H33" s="79">
        <v>12899162</v>
      </c>
      <c r="I33" s="80">
        <v>13146080</v>
      </c>
      <c r="J33" s="81">
        <v>14778914</v>
      </c>
      <c r="K33" s="737"/>
      <c r="L33" s="738"/>
      <c r="M33" s="738"/>
      <c r="N33" s="739"/>
    </row>
    <row r="34" spans="1:14" s="8" customFormat="1" ht="15.75" customHeight="1" x14ac:dyDescent="0.15">
      <c r="A34" s="777" t="s">
        <v>214</v>
      </c>
      <c r="B34" s="779" t="s">
        <v>322</v>
      </c>
      <c r="C34" s="780"/>
      <c r="D34" s="780"/>
      <c r="E34" s="441" t="s">
        <v>391</v>
      </c>
      <c r="F34" s="61">
        <v>11646450</v>
      </c>
      <c r="G34" s="62">
        <v>12190907</v>
      </c>
      <c r="H34" s="62">
        <v>12578522</v>
      </c>
      <c r="I34" s="63">
        <v>12862534</v>
      </c>
      <c r="J34" s="224">
        <v>13996125</v>
      </c>
      <c r="K34" s="781" t="s">
        <v>370</v>
      </c>
      <c r="L34" s="782"/>
      <c r="M34" s="782"/>
      <c r="N34" s="783"/>
    </row>
    <row r="35" spans="1:14" s="8" customFormat="1" ht="15.75" customHeight="1" x14ac:dyDescent="0.15">
      <c r="A35" s="778"/>
      <c r="B35" s="784" t="s">
        <v>323</v>
      </c>
      <c r="C35" s="785"/>
      <c r="D35" s="785"/>
      <c r="E35" s="442" t="s">
        <v>391</v>
      </c>
      <c r="F35" s="38">
        <v>271513</v>
      </c>
      <c r="G35" s="39">
        <v>288914</v>
      </c>
      <c r="H35" s="39">
        <v>320640</v>
      </c>
      <c r="I35" s="57">
        <v>277530</v>
      </c>
      <c r="J35" s="58">
        <v>780282</v>
      </c>
      <c r="K35" s="123" t="s">
        <v>325</v>
      </c>
      <c r="L35" s="124"/>
      <c r="M35" s="124"/>
      <c r="N35" s="125"/>
    </row>
    <row r="36" spans="1:14" s="8" customFormat="1" ht="15.75" customHeight="1" thickBot="1" x14ac:dyDescent="0.2">
      <c r="A36" s="778"/>
      <c r="B36" s="786" t="s">
        <v>324</v>
      </c>
      <c r="C36" s="787"/>
      <c r="D36" s="787"/>
      <c r="E36" s="443" t="s">
        <v>392</v>
      </c>
      <c r="F36" s="38">
        <v>8456</v>
      </c>
      <c r="G36" s="39">
        <v>8395</v>
      </c>
      <c r="H36" s="39">
        <v>0</v>
      </c>
      <c r="I36" s="57">
        <v>6016</v>
      </c>
      <c r="J36" s="58">
        <v>2507</v>
      </c>
      <c r="K36" s="766" t="s">
        <v>12</v>
      </c>
      <c r="L36" s="767"/>
      <c r="M36" s="767"/>
      <c r="N36" s="768"/>
    </row>
    <row r="37" spans="1:14" customFormat="1" ht="15.75" customHeight="1" thickTop="1" thickBot="1" x14ac:dyDescent="0.25">
      <c r="A37" s="769" t="s">
        <v>44</v>
      </c>
      <c r="B37" s="770"/>
      <c r="C37" s="770"/>
      <c r="D37" s="770"/>
      <c r="E37" s="771"/>
      <c r="F37" s="379">
        <v>22485446</v>
      </c>
      <c r="G37" s="380">
        <v>29741558</v>
      </c>
      <c r="H37" s="380">
        <v>36474612</v>
      </c>
      <c r="I37" s="381">
        <v>35588592</v>
      </c>
      <c r="J37" s="382">
        <v>24516828</v>
      </c>
      <c r="K37" s="772" t="s">
        <v>314</v>
      </c>
      <c r="L37" s="773"/>
      <c r="M37" s="773"/>
      <c r="N37" s="774"/>
    </row>
    <row r="38" spans="1:14" customFormat="1" ht="15" customHeight="1" x14ac:dyDescent="0.2">
      <c r="A38" s="444"/>
      <c r="B38" s="444"/>
      <c r="C38" s="444"/>
      <c r="D38" s="444"/>
      <c r="E38" s="330"/>
      <c r="F38" s="64"/>
      <c r="G38" s="64"/>
      <c r="H38" s="64"/>
      <c r="I38" s="64"/>
      <c r="J38" s="788" t="s">
        <v>403</v>
      </c>
      <c r="K38" s="788"/>
      <c r="L38" s="788"/>
      <c r="M38" s="788"/>
      <c r="N38" s="788"/>
    </row>
    <row r="39" spans="1:14" customFormat="1" ht="15" customHeight="1" thickBot="1" x14ac:dyDescent="0.25">
      <c r="A39" s="294"/>
      <c r="B39" s="294"/>
      <c r="C39" s="294"/>
      <c r="D39" s="294"/>
      <c r="E39" s="331"/>
      <c r="F39" s="65"/>
      <c r="G39" s="65"/>
      <c r="H39" s="445" t="s">
        <v>45</v>
      </c>
      <c r="I39" s="65"/>
      <c r="J39" s="789"/>
      <c r="K39" s="789"/>
      <c r="L39" s="789"/>
      <c r="M39" s="789"/>
      <c r="N39" s="789"/>
    </row>
    <row r="40" spans="1:14" customFormat="1" ht="15" thickBot="1" x14ac:dyDescent="0.25">
      <c r="A40" s="775" t="s">
        <v>19</v>
      </c>
      <c r="B40" s="502"/>
      <c r="C40" s="502"/>
      <c r="D40" s="502"/>
      <c r="E40" s="776"/>
      <c r="F40" s="430" t="s">
        <v>206</v>
      </c>
      <c r="G40" s="431" t="s">
        <v>205</v>
      </c>
      <c r="H40" s="431" t="s">
        <v>213</v>
      </c>
      <c r="I40" s="66"/>
      <c r="J40" s="65"/>
      <c r="K40" s="65"/>
      <c r="L40" s="65"/>
      <c r="M40" s="446"/>
      <c r="N40" s="446"/>
    </row>
    <row r="41" spans="1:14" customFormat="1" ht="15.75" customHeight="1" x14ac:dyDescent="0.2">
      <c r="A41" s="760" t="s">
        <v>25</v>
      </c>
      <c r="B41" s="761"/>
      <c r="C41" s="761"/>
      <c r="D41" s="761"/>
      <c r="E41" s="762"/>
      <c r="F41" s="447">
        <v>0</v>
      </c>
      <c r="G41" s="448">
        <v>0</v>
      </c>
      <c r="H41" s="449">
        <v>0</v>
      </c>
      <c r="I41" s="67" t="s">
        <v>12</v>
      </c>
      <c r="J41" s="68" t="s">
        <v>12</v>
      </c>
      <c r="K41" s="68"/>
      <c r="L41" s="68"/>
      <c r="M41" s="68"/>
      <c r="N41" s="68"/>
    </row>
    <row r="42" spans="1:14" customFormat="1" ht="15.75" customHeight="1" thickBot="1" x14ac:dyDescent="0.25">
      <c r="A42" s="763" t="s">
        <v>26</v>
      </c>
      <c r="B42" s="764"/>
      <c r="C42" s="764"/>
      <c r="D42" s="764"/>
      <c r="E42" s="765"/>
      <c r="F42" s="450">
        <v>0</v>
      </c>
      <c r="G42" s="451">
        <v>0</v>
      </c>
      <c r="H42" s="452">
        <v>0</v>
      </c>
      <c r="I42" s="67" t="s">
        <v>12</v>
      </c>
      <c r="J42" s="68" t="s">
        <v>12</v>
      </c>
      <c r="K42" s="68"/>
      <c r="L42" s="68"/>
      <c r="M42" s="68"/>
      <c r="N42" s="68"/>
    </row>
  </sheetData>
  <sheetProtection formatCells="0"/>
  <protectedRanges>
    <protectedRange sqref="F37:F39 K40 J37 G37 H37:H38 I37:I39 F6:J6 F27:J27 F7:H26 F32:I35 F28:H31 F36:H36" name="範囲1_1"/>
    <protectedRange sqref="I41:J42" name="範囲1_1_1"/>
    <protectedRange sqref="J38:J39" name="範囲1_1_1_1_1"/>
    <protectedRange sqref="I7:I26" name="範囲1_1_2"/>
    <protectedRange sqref="I28:I31" name="範囲1_1_3"/>
    <protectedRange sqref="I36" name="範囲1_1_4"/>
  </protectedRanges>
  <mergeCells count="61">
    <mergeCell ref="B23:E23"/>
    <mergeCell ref="K22:N22"/>
    <mergeCell ref="K23:N23"/>
    <mergeCell ref="B18:E18"/>
    <mergeCell ref="B19:E19"/>
    <mergeCell ref="B20:E20"/>
    <mergeCell ref="B21:E21"/>
    <mergeCell ref="B22:E22"/>
    <mergeCell ref="B13:E13"/>
    <mergeCell ref="B14:E14"/>
    <mergeCell ref="B15:E15"/>
    <mergeCell ref="B16:E16"/>
    <mergeCell ref="B17:E17"/>
    <mergeCell ref="A41:E41"/>
    <mergeCell ref="A42:E42"/>
    <mergeCell ref="K36:N36"/>
    <mergeCell ref="A37:E37"/>
    <mergeCell ref="K37:N37"/>
    <mergeCell ref="A40:E40"/>
    <mergeCell ref="A34:A36"/>
    <mergeCell ref="B34:D34"/>
    <mergeCell ref="K34:N34"/>
    <mergeCell ref="B35:D35"/>
    <mergeCell ref="B36:D36"/>
    <mergeCell ref="J38:N39"/>
    <mergeCell ref="A32:E32"/>
    <mergeCell ref="K32:N32"/>
    <mergeCell ref="A33:E33"/>
    <mergeCell ref="K33:N33"/>
    <mergeCell ref="A27:E27"/>
    <mergeCell ref="K27:N27"/>
    <mergeCell ref="A28:A31"/>
    <mergeCell ref="B28:D28"/>
    <mergeCell ref="K28:N28"/>
    <mergeCell ref="B29:D29"/>
    <mergeCell ref="K29:N29"/>
    <mergeCell ref="B30:D30"/>
    <mergeCell ref="B31:D31"/>
    <mergeCell ref="K31:N31"/>
    <mergeCell ref="B26:E26"/>
    <mergeCell ref="A6:E6"/>
    <mergeCell ref="K6:N6"/>
    <mergeCell ref="A7:A26"/>
    <mergeCell ref="B7:E7"/>
    <mergeCell ref="K7:N7"/>
    <mergeCell ref="B8:E8"/>
    <mergeCell ref="K8:N8"/>
    <mergeCell ref="B9:E9"/>
    <mergeCell ref="K9:N9"/>
    <mergeCell ref="B10:E10"/>
    <mergeCell ref="B24:E24"/>
    <mergeCell ref="K24:N24"/>
    <mergeCell ref="B25:E25"/>
    <mergeCell ref="B11:E11"/>
    <mergeCell ref="B12:E12"/>
    <mergeCell ref="M3:N3"/>
    <mergeCell ref="A4:E5"/>
    <mergeCell ref="H4:I4"/>
    <mergeCell ref="K4:N5"/>
    <mergeCell ref="A1:J1"/>
    <mergeCell ref="L1:N1"/>
  </mergeCells>
  <phoneticPr fontId="2"/>
  <printOptions horizontalCentered="1"/>
  <pageMargins left="0.59055118110236227" right="0.59055118110236227" top="0.98425196850393704" bottom="0.59055118110236227" header="0.19685039370078741" footer="0.19685039370078741"/>
  <pageSetup paperSize="9" scale="81"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67"/>
  <sheetViews>
    <sheetView view="pageBreakPreview" zoomScaleNormal="100" zoomScaleSheetLayoutView="100" workbookViewId="0"/>
  </sheetViews>
  <sheetFormatPr defaultRowHeight="13.2" x14ac:dyDescent="0.2"/>
  <cols>
    <col min="1" max="2" width="3.88671875" customWidth="1"/>
    <col min="3" max="3" width="10.6640625" customWidth="1"/>
    <col min="4" max="4" width="8.44140625" customWidth="1"/>
    <col min="5" max="5" width="17.33203125" customWidth="1"/>
    <col min="6" max="7" width="17.33203125" style="25" customWidth="1"/>
    <col min="8" max="8" width="17.33203125" style="231" customWidth="1"/>
    <col min="9" max="9" width="17.33203125" style="37" customWidth="1"/>
    <col min="10" max="10" width="15.33203125" customWidth="1"/>
  </cols>
  <sheetData>
    <row r="1" spans="1:10" ht="15" customHeight="1" x14ac:dyDescent="0.2">
      <c r="A1" t="s">
        <v>123</v>
      </c>
      <c r="F1" s="23"/>
      <c r="G1" s="23"/>
      <c r="H1" s="817"/>
      <c r="I1" s="817"/>
      <c r="J1" s="817"/>
    </row>
    <row r="2" spans="1:10" ht="13.95" customHeight="1" x14ac:dyDescent="0.2">
      <c r="A2" s="7" t="s">
        <v>163</v>
      </c>
      <c r="F2" s="23"/>
      <c r="G2" s="23"/>
      <c r="H2" s="294"/>
      <c r="I2" s="41"/>
    </row>
    <row r="3" spans="1:10" ht="15" customHeight="1" thickBot="1" x14ac:dyDescent="0.25">
      <c r="A3" s="12"/>
      <c r="B3" s="7"/>
      <c r="C3" s="7"/>
      <c r="I3" s="34" t="s">
        <v>62</v>
      </c>
    </row>
    <row r="4" spans="1:10" ht="15" customHeight="1" thickBot="1" x14ac:dyDescent="0.25">
      <c r="A4" s="819" t="s">
        <v>123</v>
      </c>
      <c r="B4" s="820"/>
      <c r="C4" s="820"/>
      <c r="D4" s="820"/>
      <c r="E4" s="820"/>
      <c r="F4" s="201" t="s">
        <v>206</v>
      </c>
      <c r="G4" s="202" t="s">
        <v>201</v>
      </c>
      <c r="H4" s="83" t="s">
        <v>207</v>
      </c>
      <c r="I4" s="84" t="s">
        <v>27</v>
      </c>
    </row>
    <row r="5" spans="1:10" ht="15" customHeight="1" x14ac:dyDescent="0.2">
      <c r="A5" s="841" t="s">
        <v>63</v>
      </c>
      <c r="B5" s="854" t="s">
        <v>64</v>
      </c>
      <c r="C5" s="855"/>
      <c r="D5" s="855"/>
      <c r="E5" s="855"/>
      <c r="F5" s="241">
        <v>236631683</v>
      </c>
      <c r="G5" s="242">
        <v>266679675</v>
      </c>
      <c r="H5" s="243">
        <v>327376505</v>
      </c>
      <c r="I5" s="453">
        <v>60696830</v>
      </c>
      <c r="J5" s="228"/>
    </row>
    <row r="6" spans="1:10" ht="15" customHeight="1" x14ac:dyDescent="0.2">
      <c r="A6" s="842"/>
      <c r="B6" s="454"/>
      <c r="C6" s="856" t="s">
        <v>11</v>
      </c>
      <c r="D6" s="605"/>
      <c r="E6" s="605"/>
      <c r="F6" s="263">
        <v>40679116</v>
      </c>
      <c r="G6" s="287">
        <v>50464487</v>
      </c>
      <c r="H6" s="281">
        <v>62100233</v>
      </c>
      <c r="I6" s="266">
        <v>11635746</v>
      </c>
      <c r="J6" s="228"/>
    </row>
    <row r="7" spans="1:10" ht="15" customHeight="1" x14ac:dyDescent="0.2">
      <c r="A7" s="842"/>
      <c r="B7" s="454"/>
      <c r="C7" s="455"/>
      <c r="D7" s="40" t="s">
        <v>124</v>
      </c>
      <c r="E7" s="42"/>
      <c r="F7" s="270">
        <v>23920794</v>
      </c>
      <c r="G7" s="456">
        <v>27561088</v>
      </c>
      <c r="H7" s="295">
        <v>15755329</v>
      </c>
      <c r="I7" s="249">
        <v>-11805759</v>
      </c>
      <c r="J7" s="228"/>
    </row>
    <row r="8" spans="1:10" ht="15" customHeight="1" x14ac:dyDescent="0.2">
      <c r="A8" s="842"/>
      <c r="B8" s="454"/>
      <c r="C8" s="457"/>
      <c r="D8" s="829" t="s">
        <v>125</v>
      </c>
      <c r="E8" s="857"/>
      <c r="F8" s="274">
        <v>2879727</v>
      </c>
      <c r="G8" s="458">
        <v>12489450</v>
      </c>
      <c r="H8" s="296">
        <v>36461606</v>
      </c>
      <c r="I8" s="253">
        <v>23972156</v>
      </c>
      <c r="J8" s="228"/>
    </row>
    <row r="9" spans="1:10" ht="15" customHeight="1" x14ac:dyDescent="0.2">
      <c r="A9" s="842"/>
      <c r="B9" s="454"/>
      <c r="C9" s="459"/>
      <c r="D9" s="831" t="s">
        <v>126</v>
      </c>
      <c r="E9" s="858"/>
      <c r="F9" s="279">
        <v>13878595</v>
      </c>
      <c r="G9" s="460">
        <v>10413949</v>
      </c>
      <c r="H9" s="203">
        <v>9883299</v>
      </c>
      <c r="I9" s="258">
        <v>-530650</v>
      </c>
      <c r="J9" s="228"/>
    </row>
    <row r="10" spans="1:10" ht="15" customHeight="1" x14ac:dyDescent="0.2">
      <c r="A10" s="842"/>
      <c r="B10" s="454"/>
      <c r="C10" s="856" t="s">
        <v>65</v>
      </c>
      <c r="D10" s="605"/>
      <c r="E10" s="605"/>
      <c r="F10" s="461">
        <v>195952567</v>
      </c>
      <c r="G10" s="264">
        <v>216215188</v>
      </c>
      <c r="H10" s="297">
        <v>265276272</v>
      </c>
      <c r="I10" s="266">
        <v>49061084</v>
      </c>
      <c r="J10" s="228"/>
    </row>
    <row r="11" spans="1:10" ht="15" customHeight="1" x14ac:dyDescent="0.2">
      <c r="A11" s="842"/>
      <c r="B11" s="454"/>
      <c r="C11" s="457"/>
      <c r="D11" s="844" t="s">
        <v>66</v>
      </c>
      <c r="E11" s="845"/>
      <c r="F11" s="270">
        <v>176546917</v>
      </c>
      <c r="G11" s="456">
        <v>199095604</v>
      </c>
      <c r="H11" s="295">
        <v>246983659</v>
      </c>
      <c r="I11" s="249">
        <v>47888055</v>
      </c>
      <c r="J11" s="228"/>
    </row>
    <row r="12" spans="1:10" ht="15" customHeight="1" x14ac:dyDescent="0.2">
      <c r="A12" s="842"/>
      <c r="B12" s="454"/>
      <c r="C12" s="457"/>
      <c r="D12" s="846" t="s">
        <v>67</v>
      </c>
      <c r="E12" s="847"/>
      <c r="F12" s="274">
        <v>4151348</v>
      </c>
      <c r="G12" s="458">
        <v>3235933</v>
      </c>
      <c r="H12" s="296">
        <v>2564995</v>
      </c>
      <c r="I12" s="253">
        <v>-670938</v>
      </c>
      <c r="J12" s="228"/>
    </row>
    <row r="13" spans="1:10" ht="15" customHeight="1" thickBot="1" x14ac:dyDescent="0.25">
      <c r="A13" s="842"/>
      <c r="B13" s="462"/>
      <c r="C13" s="463"/>
      <c r="D13" s="848" t="s">
        <v>127</v>
      </c>
      <c r="E13" s="849"/>
      <c r="F13" s="279">
        <v>15254302</v>
      </c>
      <c r="G13" s="460">
        <v>13883650</v>
      </c>
      <c r="H13" s="203">
        <v>15727617</v>
      </c>
      <c r="I13" s="464">
        <v>1843967</v>
      </c>
      <c r="J13" s="228"/>
    </row>
    <row r="14" spans="1:10" ht="15" customHeight="1" x14ac:dyDescent="0.2">
      <c r="A14" s="842"/>
      <c r="B14" s="854" t="s">
        <v>68</v>
      </c>
      <c r="C14" s="862"/>
      <c r="D14" s="862"/>
      <c r="E14" s="862"/>
      <c r="F14" s="241">
        <v>89290483</v>
      </c>
      <c r="G14" s="242">
        <v>86424019</v>
      </c>
      <c r="H14" s="298">
        <v>83201272</v>
      </c>
      <c r="I14" s="453">
        <v>-3222747</v>
      </c>
      <c r="J14" s="228"/>
    </row>
    <row r="15" spans="1:10" ht="15" customHeight="1" x14ac:dyDescent="0.2">
      <c r="A15" s="842"/>
      <c r="B15" s="465"/>
      <c r="C15" s="863" t="s">
        <v>13</v>
      </c>
      <c r="D15" s="864"/>
      <c r="E15" s="864"/>
      <c r="F15" s="259">
        <v>29574097</v>
      </c>
      <c r="G15" s="288">
        <v>62804153</v>
      </c>
      <c r="H15" s="299">
        <v>56201684</v>
      </c>
      <c r="I15" s="266">
        <v>-6602469</v>
      </c>
      <c r="J15" s="228"/>
    </row>
    <row r="16" spans="1:10" ht="15" customHeight="1" x14ac:dyDescent="0.2">
      <c r="A16" s="842"/>
      <c r="B16" s="454"/>
      <c r="C16" s="457"/>
      <c r="D16" s="865" t="s">
        <v>128</v>
      </c>
      <c r="E16" s="866"/>
      <c r="F16" s="270">
        <v>39735</v>
      </c>
      <c r="G16" s="456">
        <v>200592</v>
      </c>
      <c r="H16" s="300">
        <v>0</v>
      </c>
      <c r="I16" s="249">
        <v>-200592</v>
      </c>
      <c r="J16" s="228"/>
    </row>
    <row r="17" spans="1:10" ht="15" customHeight="1" x14ac:dyDescent="0.2">
      <c r="A17" s="842"/>
      <c r="B17" s="454"/>
      <c r="C17" s="457"/>
      <c r="D17" s="850" t="s">
        <v>69</v>
      </c>
      <c r="E17" s="851"/>
      <c r="F17" s="274">
        <v>20155438</v>
      </c>
      <c r="G17" s="458">
        <v>32042434</v>
      </c>
      <c r="H17" s="301">
        <v>46262856</v>
      </c>
      <c r="I17" s="253">
        <v>14220422</v>
      </c>
      <c r="J17" s="228"/>
    </row>
    <row r="18" spans="1:10" ht="15" customHeight="1" x14ac:dyDescent="0.2">
      <c r="A18" s="842"/>
      <c r="B18" s="454"/>
      <c r="C18" s="466"/>
      <c r="D18" s="852" t="s">
        <v>70</v>
      </c>
      <c r="E18" s="853"/>
      <c r="F18" s="279">
        <v>9378924</v>
      </c>
      <c r="G18" s="460">
        <v>30561127</v>
      </c>
      <c r="H18" s="302">
        <v>9938829</v>
      </c>
      <c r="I18" s="258">
        <v>-20622298</v>
      </c>
      <c r="J18" s="228"/>
    </row>
    <row r="19" spans="1:10" ht="15" customHeight="1" x14ac:dyDescent="0.2">
      <c r="A19" s="842"/>
      <c r="B19" s="454"/>
      <c r="C19" s="856" t="s">
        <v>71</v>
      </c>
      <c r="D19" s="605"/>
      <c r="E19" s="605"/>
      <c r="F19" s="467">
        <v>59716386</v>
      </c>
      <c r="G19" s="468">
        <v>23619866</v>
      </c>
      <c r="H19" s="303">
        <v>26999588</v>
      </c>
      <c r="I19" s="266">
        <v>3379722</v>
      </c>
      <c r="J19" s="228"/>
    </row>
    <row r="20" spans="1:10" ht="15" customHeight="1" x14ac:dyDescent="0.2">
      <c r="A20" s="842"/>
      <c r="B20" s="454"/>
      <c r="C20" s="457"/>
      <c r="D20" s="865" t="s">
        <v>129</v>
      </c>
      <c r="E20" s="866"/>
      <c r="F20" s="270">
        <v>3799543</v>
      </c>
      <c r="G20" s="456">
        <v>3853044</v>
      </c>
      <c r="H20" s="271">
        <v>7000267</v>
      </c>
      <c r="I20" s="249">
        <v>3147223</v>
      </c>
      <c r="J20" s="228"/>
    </row>
    <row r="21" spans="1:10" ht="15" customHeight="1" x14ac:dyDescent="0.2">
      <c r="A21" s="842"/>
      <c r="B21" s="454"/>
      <c r="C21" s="457"/>
      <c r="D21" s="850" t="s">
        <v>130</v>
      </c>
      <c r="E21" s="851"/>
      <c r="F21" s="274">
        <v>16922228</v>
      </c>
      <c r="G21" s="458">
        <v>14259682</v>
      </c>
      <c r="H21" s="275">
        <v>11847371</v>
      </c>
      <c r="I21" s="253">
        <v>-2412311</v>
      </c>
      <c r="J21" s="228"/>
    </row>
    <row r="22" spans="1:10" ht="15" customHeight="1" thickBot="1" x14ac:dyDescent="0.25">
      <c r="A22" s="842"/>
      <c r="B22" s="462"/>
      <c r="C22" s="463"/>
      <c r="D22" s="848" t="s">
        <v>131</v>
      </c>
      <c r="E22" s="849"/>
      <c r="F22" s="469">
        <v>38994614</v>
      </c>
      <c r="G22" s="470">
        <v>5507140</v>
      </c>
      <c r="H22" s="304">
        <v>8151949</v>
      </c>
      <c r="I22" s="464">
        <v>2644809</v>
      </c>
      <c r="J22" s="228"/>
    </row>
    <row r="23" spans="1:10" ht="15" customHeight="1" x14ac:dyDescent="0.2">
      <c r="A23" s="842"/>
      <c r="B23" s="854" t="s">
        <v>132</v>
      </c>
      <c r="C23" s="855"/>
      <c r="D23" s="855"/>
      <c r="E23" s="867"/>
      <c r="F23" s="241">
        <v>147341200</v>
      </c>
      <c r="G23" s="242">
        <v>180255656</v>
      </c>
      <c r="H23" s="298">
        <v>244175233</v>
      </c>
      <c r="I23" s="453">
        <v>63919577</v>
      </c>
      <c r="J23" s="228"/>
    </row>
    <row r="24" spans="1:10" ht="15" customHeight="1" x14ac:dyDescent="0.2">
      <c r="A24" s="842"/>
      <c r="B24" s="93"/>
      <c r="C24" s="868" t="s">
        <v>47</v>
      </c>
      <c r="D24" s="869"/>
      <c r="E24" s="870"/>
      <c r="F24" s="263">
        <v>175932657</v>
      </c>
      <c r="G24" s="287">
        <v>175932657</v>
      </c>
      <c r="H24" s="281">
        <v>189608471</v>
      </c>
      <c r="I24" s="266">
        <v>13675814</v>
      </c>
      <c r="J24" s="228"/>
    </row>
    <row r="25" spans="1:10" ht="15" customHeight="1" x14ac:dyDescent="0.2">
      <c r="A25" s="842"/>
      <c r="B25" s="93"/>
      <c r="C25" s="868" t="s">
        <v>133</v>
      </c>
      <c r="D25" s="869"/>
      <c r="E25" s="870"/>
      <c r="F25" s="263">
        <v>-39271304</v>
      </c>
      <c r="G25" s="287">
        <v>-26929021</v>
      </c>
      <c r="H25" s="281">
        <v>25722933</v>
      </c>
      <c r="I25" s="266">
        <v>52651954</v>
      </c>
      <c r="J25" s="228"/>
    </row>
    <row r="26" spans="1:10" ht="15" customHeight="1" x14ac:dyDescent="0.2">
      <c r="A26" s="842"/>
      <c r="B26" s="93"/>
      <c r="C26" s="856" t="s">
        <v>134</v>
      </c>
      <c r="D26" s="605"/>
      <c r="E26" s="871"/>
      <c r="F26" s="263">
        <v>10662332</v>
      </c>
      <c r="G26" s="287">
        <v>31159839</v>
      </c>
      <c r="H26" s="281">
        <v>28674750</v>
      </c>
      <c r="I26" s="266">
        <v>-2485089</v>
      </c>
      <c r="J26" s="228"/>
    </row>
    <row r="27" spans="1:10" ht="15" customHeight="1" x14ac:dyDescent="0.2">
      <c r="A27" s="842"/>
      <c r="B27" s="93"/>
      <c r="C27" s="457"/>
      <c r="D27" s="865" t="s">
        <v>135</v>
      </c>
      <c r="E27" s="872"/>
      <c r="F27" s="270">
        <v>6837931</v>
      </c>
      <c r="G27" s="456">
        <v>5732682</v>
      </c>
      <c r="H27" s="295">
        <v>5177030</v>
      </c>
      <c r="I27" s="249">
        <v>-555652</v>
      </c>
      <c r="J27" s="228"/>
    </row>
    <row r="28" spans="1:10" ht="15" customHeight="1" x14ac:dyDescent="0.2">
      <c r="A28" s="842"/>
      <c r="B28" s="93"/>
      <c r="C28" s="457"/>
      <c r="D28" s="829" t="s">
        <v>136</v>
      </c>
      <c r="E28" s="830"/>
      <c r="F28" s="274">
        <v>290820</v>
      </c>
      <c r="G28" s="458">
        <v>290820</v>
      </c>
      <c r="H28" s="296">
        <v>22262356</v>
      </c>
      <c r="I28" s="253">
        <v>21971536</v>
      </c>
      <c r="J28" s="228"/>
    </row>
    <row r="29" spans="1:10" ht="15" customHeight="1" x14ac:dyDescent="0.2">
      <c r="A29" s="842"/>
      <c r="B29" s="93"/>
      <c r="C29" s="457"/>
      <c r="D29" s="829" t="s">
        <v>137</v>
      </c>
      <c r="E29" s="830"/>
      <c r="F29" s="274">
        <v>0</v>
      </c>
      <c r="G29" s="458">
        <v>0</v>
      </c>
      <c r="H29" s="296">
        <v>0</v>
      </c>
      <c r="I29" s="253">
        <v>0</v>
      </c>
      <c r="J29" s="228"/>
    </row>
    <row r="30" spans="1:10" ht="15" customHeight="1" x14ac:dyDescent="0.2">
      <c r="A30" s="842"/>
      <c r="B30" s="93"/>
      <c r="C30" s="457"/>
      <c r="D30" s="47" t="s">
        <v>169</v>
      </c>
      <c r="E30" s="46"/>
      <c r="F30" s="471">
        <v>4286561</v>
      </c>
      <c r="G30" s="470">
        <v>3164801</v>
      </c>
      <c r="H30" s="305">
        <v>2408099</v>
      </c>
      <c r="I30" s="253">
        <v>-756702</v>
      </c>
      <c r="J30" s="228"/>
    </row>
    <row r="31" spans="1:10" ht="15" customHeight="1" x14ac:dyDescent="0.2">
      <c r="A31" s="842"/>
      <c r="B31" s="93"/>
      <c r="C31" s="466"/>
      <c r="D31" s="831" t="s">
        <v>138</v>
      </c>
      <c r="E31" s="832"/>
      <c r="F31" s="279">
        <v>-752980</v>
      </c>
      <c r="G31" s="460">
        <v>21971536</v>
      </c>
      <c r="H31" s="203">
        <v>-1172735</v>
      </c>
      <c r="I31" s="258">
        <v>-23144271</v>
      </c>
      <c r="J31" s="228"/>
    </row>
    <row r="32" spans="1:10" ht="15" customHeight="1" thickBot="1" x14ac:dyDescent="0.25">
      <c r="A32" s="842"/>
      <c r="B32" s="94"/>
      <c r="C32" s="765" t="s">
        <v>139</v>
      </c>
      <c r="D32" s="833"/>
      <c r="E32" s="834"/>
      <c r="F32" s="472">
        <v>17516</v>
      </c>
      <c r="G32" s="473">
        <v>92181</v>
      </c>
      <c r="H32" s="306">
        <v>169078</v>
      </c>
      <c r="I32" s="474">
        <v>76897</v>
      </c>
      <c r="J32" s="228"/>
    </row>
    <row r="33" spans="1:10" ht="15" customHeight="1" thickBot="1" x14ac:dyDescent="0.25">
      <c r="A33" s="843"/>
      <c r="B33" s="873" t="s">
        <v>140</v>
      </c>
      <c r="C33" s="874"/>
      <c r="D33" s="874"/>
      <c r="E33" s="874"/>
      <c r="F33" s="289">
        <v>236631683</v>
      </c>
      <c r="G33" s="284">
        <v>266679675</v>
      </c>
      <c r="H33" s="307">
        <v>327376505</v>
      </c>
      <c r="I33" s="286">
        <v>60696830</v>
      </c>
      <c r="J33" s="228"/>
    </row>
    <row r="34" spans="1:10" ht="12" customHeight="1" x14ac:dyDescent="0.2">
      <c r="A34" s="680" t="s">
        <v>162</v>
      </c>
      <c r="B34" s="680"/>
      <c r="C34" s="680"/>
      <c r="D34" s="680"/>
      <c r="E34" s="680"/>
      <c r="F34" s="680"/>
      <c r="G34" s="680"/>
      <c r="H34" s="680"/>
      <c r="I34" s="680"/>
      <c r="J34" s="228"/>
    </row>
    <row r="35" spans="1:10" ht="12" customHeight="1" x14ac:dyDescent="0.2">
      <c r="A35" s="338"/>
      <c r="B35" s="338"/>
      <c r="C35" s="338"/>
      <c r="D35" s="338"/>
      <c r="E35" s="338"/>
      <c r="F35" s="338"/>
      <c r="G35" s="338"/>
      <c r="H35" s="338"/>
      <c r="I35" s="338"/>
      <c r="J35" s="228"/>
    </row>
    <row r="36" spans="1:10" ht="15.75" customHeight="1" x14ac:dyDescent="0.2">
      <c r="A36" s="445"/>
      <c r="B36" s="445"/>
      <c r="C36" s="445"/>
      <c r="D36" s="445"/>
      <c r="E36" s="445"/>
      <c r="F36" s="22"/>
      <c r="G36" s="22"/>
      <c r="H36" s="818"/>
      <c r="I36" s="818"/>
      <c r="J36" s="818"/>
    </row>
    <row r="37" spans="1:10" ht="4.5" customHeight="1" x14ac:dyDescent="0.2">
      <c r="A37" s="445"/>
      <c r="B37" s="445"/>
      <c r="C37" s="445"/>
      <c r="D37" s="445"/>
      <c r="E37" s="445"/>
      <c r="F37" s="22"/>
      <c r="G37" s="22"/>
      <c r="H37" s="308"/>
      <c r="I37" s="308"/>
      <c r="J37" s="228"/>
    </row>
    <row r="38" spans="1:10" ht="15" customHeight="1" thickBot="1" x14ac:dyDescent="0.25">
      <c r="A38" s="475"/>
      <c r="B38" s="35"/>
      <c r="C38" s="35"/>
      <c r="D38" s="36"/>
      <c r="E38" s="36"/>
      <c r="F38" s="309"/>
      <c r="G38" s="309"/>
      <c r="H38" s="309"/>
      <c r="I38" s="476" t="s">
        <v>62</v>
      </c>
      <c r="J38" s="228"/>
    </row>
    <row r="39" spans="1:10" ht="15" customHeight="1" thickBot="1" x14ac:dyDescent="0.25">
      <c r="A39" s="821" t="s">
        <v>141</v>
      </c>
      <c r="B39" s="822"/>
      <c r="C39" s="822"/>
      <c r="D39" s="822"/>
      <c r="E39" s="822"/>
      <c r="F39" s="82" t="s">
        <v>206</v>
      </c>
      <c r="G39" s="83" t="s">
        <v>201</v>
      </c>
      <c r="H39" s="83" t="s">
        <v>207</v>
      </c>
      <c r="I39" s="477" t="s">
        <v>27</v>
      </c>
      <c r="J39" s="228"/>
    </row>
    <row r="40" spans="1:10" ht="15" customHeight="1" x14ac:dyDescent="0.2">
      <c r="A40" s="838" t="s">
        <v>72</v>
      </c>
      <c r="B40" s="823" t="s">
        <v>142</v>
      </c>
      <c r="C40" s="824"/>
      <c r="D40" s="824"/>
      <c r="E40" s="825"/>
      <c r="F40" s="241">
        <v>88859820</v>
      </c>
      <c r="G40" s="242">
        <v>91036279</v>
      </c>
      <c r="H40" s="243">
        <v>95650248</v>
      </c>
      <c r="I40" s="244">
        <v>4613969</v>
      </c>
      <c r="J40" s="228"/>
    </row>
    <row r="41" spans="1:10" ht="15" customHeight="1" x14ac:dyDescent="0.2">
      <c r="A41" s="839"/>
      <c r="B41" s="245"/>
      <c r="C41" s="826" t="s">
        <v>143</v>
      </c>
      <c r="D41" s="827"/>
      <c r="E41" s="828"/>
      <c r="F41" s="246">
        <v>28124604</v>
      </c>
      <c r="G41" s="247">
        <v>28531973</v>
      </c>
      <c r="H41" s="248">
        <v>30031230</v>
      </c>
      <c r="I41" s="249">
        <v>1499257</v>
      </c>
      <c r="J41" s="228"/>
    </row>
    <row r="42" spans="1:10" ht="15" customHeight="1" x14ac:dyDescent="0.2">
      <c r="A42" s="839"/>
      <c r="B42" s="245"/>
      <c r="C42" s="835" t="s">
        <v>144</v>
      </c>
      <c r="D42" s="836"/>
      <c r="E42" s="837"/>
      <c r="F42" s="250">
        <v>8968944</v>
      </c>
      <c r="G42" s="251">
        <v>10092283</v>
      </c>
      <c r="H42" s="252">
        <v>10164242</v>
      </c>
      <c r="I42" s="253">
        <v>71959</v>
      </c>
      <c r="J42" s="228"/>
    </row>
    <row r="43" spans="1:10" ht="15" customHeight="1" x14ac:dyDescent="0.2">
      <c r="A43" s="839"/>
      <c r="B43" s="245"/>
      <c r="C43" s="835" t="s">
        <v>145</v>
      </c>
      <c r="D43" s="836"/>
      <c r="E43" s="837"/>
      <c r="F43" s="250">
        <v>5184078</v>
      </c>
      <c r="G43" s="251">
        <v>5244182</v>
      </c>
      <c r="H43" s="252">
        <v>4901616</v>
      </c>
      <c r="I43" s="253">
        <v>-342566</v>
      </c>
      <c r="J43" s="228"/>
    </row>
    <row r="44" spans="1:10" ht="15" customHeight="1" x14ac:dyDescent="0.2">
      <c r="A44" s="839"/>
      <c r="B44" s="245"/>
      <c r="C44" s="835" t="s">
        <v>146</v>
      </c>
      <c r="D44" s="836"/>
      <c r="E44" s="837"/>
      <c r="F44" s="250">
        <v>4585376</v>
      </c>
      <c r="G44" s="251">
        <v>2381069</v>
      </c>
      <c r="H44" s="252">
        <v>3547483</v>
      </c>
      <c r="I44" s="253">
        <v>1166414</v>
      </c>
      <c r="J44" s="228"/>
    </row>
    <row r="45" spans="1:10" ht="15" customHeight="1" x14ac:dyDescent="0.2">
      <c r="A45" s="839"/>
      <c r="B45" s="245"/>
      <c r="C45" s="835" t="s">
        <v>393</v>
      </c>
      <c r="D45" s="836"/>
      <c r="E45" s="837"/>
      <c r="F45" s="250">
        <v>1277242</v>
      </c>
      <c r="G45" s="251">
        <v>1917156</v>
      </c>
      <c r="H45" s="252">
        <v>1871392</v>
      </c>
      <c r="I45" s="253">
        <v>-45764</v>
      </c>
      <c r="J45" s="228"/>
    </row>
    <row r="46" spans="1:10" ht="15" customHeight="1" x14ac:dyDescent="0.2">
      <c r="A46" s="839"/>
      <c r="B46" s="254"/>
      <c r="C46" s="859" t="s">
        <v>147</v>
      </c>
      <c r="D46" s="860"/>
      <c r="E46" s="861"/>
      <c r="F46" s="255">
        <v>40719576</v>
      </c>
      <c r="G46" s="256">
        <v>42869616</v>
      </c>
      <c r="H46" s="257">
        <v>45134284</v>
      </c>
      <c r="I46" s="258">
        <v>2264668</v>
      </c>
      <c r="J46" s="228"/>
    </row>
    <row r="47" spans="1:10" ht="15" customHeight="1" x14ac:dyDescent="0.2">
      <c r="A47" s="839"/>
      <c r="B47" s="813" t="s">
        <v>148</v>
      </c>
      <c r="C47" s="814"/>
      <c r="D47" s="814"/>
      <c r="E47" s="815"/>
      <c r="F47" s="259">
        <v>89967240</v>
      </c>
      <c r="G47" s="260">
        <v>92920486</v>
      </c>
      <c r="H47" s="261">
        <v>97586589</v>
      </c>
      <c r="I47" s="244">
        <v>4666103</v>
      </c>
      <c r="J47" s="228"/>
    </row>
    <row r="48" spans="1:10" ht="15" customHeight="1" x14ac:dyDescent="0.2">
      <c r="A48" s="839"/>
      <c r="B48" s="262"/>
      <c r="C48" s="816" t="s">
        <v>149</v>
      </c>
      <c r="D48" s="801"/>
      <c r="E48" s="802"/>
      <c r="F48" s="263">
        <v>87027520</v>
      </c>
      <c r="G48" s="264">
        <v>90088709</v>
      </c>
      <c r="H48" s="265">
        <v>94078009</v>
      </c>
      <c r="I48" s="266">
        <v>3989300</v>
      </c>
      <c r="J48" s="228"/>
    </row>
    <row r="49" spans="1:10" ht="15" customHeight="1" x14ac:dyDescent="0.2">
      <c r="A49" s="839"/>
      <c r="B49" s="262"/>
      <c r="C49" s="267"/>
      <c r="D49" s="268" t="s">
        <v>150</v>
      </c>
      <c r="E49" s="269"/>
      <c r="F49" s="270">
        <v>38252333</v>
      </c>
      <c r="G49" s="247">
        <v>40339003</v>
      </c>
      <c r="H49" s="271">
        <v>42335704</v>
      </c>
      <c r="I49" s="249">
        <v>1996701</v>
      </c>
      <c r="J49" s="228"/>
    </row>
    <row r="50" spans="1:10" ht="15" customHeight="1" x14ac:dyDescent="0.2">
      <c r="A50" s="839"/>
      <c r="B50" s="262"/>
      <c r="C50" s="267"/>
      <c r="D50" s="272" t="s">
        <v>151</v>
      </c>
      <c r="E50" s="273"/>
      <c r="F50" s="274">
        <v>4874019</v>
      </c>
      <c r="G50" s="251">
        <v>4954810</v>
      </c>
      <c r="H50" s="275">
        <v>4453582</v>
      </c>
      <c r="I50" s="253">
        <v>-501228</v>
      </c>
      <c r="J50" s="228"/>
    </row>
    <row r="51" spans="1:10" ht="15" customHeight="1" x14ac:dyDescent="0.2">
      <c r="A51" s="839"/>
      <c r="B51" s="262"/>
      <c r="C51" s="276"/>
      <c r="D51" s="277" t="s">
        <v>152</v>
      </c>
      <c r="E51" s="278"/>
      <c r="F51" s="279">
        <v>43901169</v>
      </c>
      <c r="G51" s="256">
        <v>44794895</v>
      </c>
      <c r="H51" s="280">
        <v>47288723</v>
      </c>
      <c r="I51" s="258">
        <v>2493828</v>
      </c>
      <c r="J51" s="228"/>
    </row>
    <row r="52" spans="1:10" ht="15" customHeight="1" x14ac:dyDescent="0.2">
      <c r="A52" s="839"/>
      <c r="B52" s="262"/>
      <c r="C52" s="800" t="s">
        <v>153</v>
      </c>
      <c r="D52" s="801"/>
      <c r="E52" s="802"/>
      <c r="F52" s="263">
        <v>2631260</v>
      </c>
      <c r="G52" s="264">
        <v>2500579</v>
      </c>
      <c r="H52" s="281">
        <v>3201963</v>
      </c>
      <c r="I52" s="266">
        <v>701384</v>
      </c>
      <c r="J52" s="228"/>
    </row>
    <row r="53" spans="1:10" ht="15" customHeight="1" x14ac:dyDescent="0.2">
      <c r="A53" s="839"/>
      <c r="B53" s="262"/>
      <c r="C53" s="800" t="s">
        <v>154</v>
      </c>
      <c r="D53" s="801"/>
      <c r="E53" s="802"/>
      <c r="F53" s="263">
        <v>268612</v>
      </c>
      <c r="G53" s="264">
        <v>233520</v>
      </c>
      <c r="H53" s="281">
        <v>222432</v>
      </c>
      <c r="I53" s="266">
        <v>-11088</v>
      </c>
      <c r="J53" s="228"/>
    </row>
    <row r="54" spans="1:10" ht="15" customHeight="1" x14ac:dyDescent="0.2">
      <c r="A54" s="839"/>
      <c r="B54" s="282"/>
      <c r="C54" s="800" t="s">
        <v>121</v>
      </c>
      <c r="D54" s="801"/>
      <c r="E54" s="802"/>
      <c r="F54" s="263">
        <v>39848</v>
      </c>
      <c r="G54" s="264">
        <v>97678</v>
      </c>
      <c r="H54" s="281">
        <v>84185</v>
      </c>
      <c r="I54" s="266">
        <v>-13493</v>
      </c>
      <c r="J54" s="228"/>
    </row>
    <row r="55" spans="1:10" ht="15" customHeight="1" thickBot="1" x14ac:dyDescent="0.25">
      <c r="A55" s="839"/>
      <c r="B55" s="87" t="s">
        <v>155</v>
      </c>
      <c r="C55" s="88"/>
      <c r="D55" s="89"/>
      <c r="E55" s="90"/>
      <c r="F55" s="283">
        <v>-1107420</v>
      </c>
      <c r="G55" s="284">
        <v>-1884207</v>
      </c>
      <c r="H55" s="285">
        <v>-1936341</v>
      </c>
      <c r="I55" s="286">
        <v>-52134</v>
      </c>
      <c r="J55" s="228"/>
    </row>
    <row r="56" spans="1:10" ht="15" customHeight="1" x14ac:dyDescent="0.2">
      <c r="A56" s="839"/>
      <c r="B56" s="91" t="s">
        <v>156</v>
      </c>
      <c r="C56" s="346"/>
      <c r="D56" s="346"/>
      <c r="E56" s="347"/>
      <c r="F56" s="263">
        <v>1840027</v>
      </c>
      <c r="G56" s="287">
        <v>23883208</v>
      </c>
      <c r="H56" s="265">
        <v>152165</v>
      </c>
      <c r="I56" s="244">
        <v>-23731043</v>
      </c>
      <c r="J56" s="228"/>
    </row>
    <row r="57" spans="1:10" ht="15" customHeight="1" thickBot="1" x14ac:dyDescent="0.25">
      <c r="A57" s="839"/>
      <c r="B57" s="92" t="s">
        <v>157</v>
      </c>
      <c r="C57" s="89"/>
      <c r="D57" s="89"/>
      <c r="E57" s="90"/>
      <c r="F57" s="259">
        <v>1858995</v>
      </c>
      <c r="G57" s="288">
        <v>530027</v>
      </c>
      <c r="H57" s="261">
        <v>7703</v>
      </c>
      <c r="I57" s="244">
        <v>-522324</v>
      </c>
      <c r="J57" s="228"/>
    </row>
    <row r="58" spans="1:10" ht="15" customHeight="1" thickBot="1" x14ac:dyDescent="0.25">
      <c r="A58" s="839"/>
      <c r="B58" s="803" t="s">
        <v>158</v>
      </c>
      <c r="C58" s="804"/>
      <c r="D58" s="804"/>
      <c r="E58" s="805"/>
      <c r="F58" s="289">
        <v>-1126389</v>
      </c>
      <c r="G58" s="290">
        <v>21468974</v>
      </c>
      <c r="H58" s="291">
        <v>-1791879</v>
      </c>
      <c r="I58" s="292">
        <v>-23260853</v>
      </c>
      <c r="J58" s="228"/>
    </row>
    <row r="59" spans="1:10" ht="15" customHeight="1" thickBot="1" x14ac:dyDescent="0.25">
      <c r="A59" s="839"/>
      <c r="B59" s="803" t="s">
        <v>159</v>
      </c>
      <c r="C59" s="804"/>
      <c r="D59" s="804"/>
      <c r="E59" s="805"/>
      <c r="F59" s="289">
        <v>0</v>
      </c>
      <c r="G59" s="290">
        <v>375808</v>
      </c>
      <c r="H59" s="291">
        <v>429491</v>
      </c>
      <c r="I59" s="292">
        <v>53683</v>
      </c>
      <c r="J59" s="228"/>
    </row>
    <row r="60" spans="1:10" ht="15" customHeight="1" thickBot="1" x14ac:dyDescent="0.25">
      <c r="A60" s="839"/>
      <c r="B60" s="803" t="s">
        <v>160</v>
      </c>
      <c r="C60" s="804"/>
      <c r="D60" s="804"/>
      <c r="E60" s="805"/>
      <c r="F60" s="289">
        <v>0</v>
      </c>
      <c r="G60" s="290">
        <v>0</v>
      </c>
      <c r="H60" s="291">
        <v>0</v>
      </c>
      <c r="I60" s="292">
        <v>0</v>
      </c>
      <c r="J60" s="228"/>
    </row>
    <row r="61" spans="1:10" ht="15" customHeight="1" thickBot="1" x14ac:dyDescent="0.25">
      <c r="A61" s="839"/>
      <c r="B61" s="348" t="s">
        <v>170</v>
      </c>
      <c r="C61" s="349"/>
      <c r="D61" s="349"/>
      <c r="E61" s="350"/>
      <c r="F61" s="291">
        <v>373409</v>
      </c>
      <c r="G61" s="291">
        <v>126754</v>
      </c>
      <c r="H61" s="293">
        <v>189653</v>
      </c>
      <c r="I61" s="292">
        <v>62899</v>
      </c>
      <c r="J61" s="228"/>
    </row>
    <row r="62" spans="1:10" ht="15" customHeight="1" thickBot="1" x14ac:dyDescent="0.25">
      <c r="A62" s="840"/>
      <c r="B62" s="806" t="s">
        <v>161</v>
      </c>
      <c r="C62" s="807"/>
      <c r="D62" s="807"/>
      <c r="E62" s="808"/>
      <c r="F62" s="289">
        <v>-752980</v>
      </c>
      <c r="G62" s="290">
        <v>21971536</v>
      </c>
      <c r="H62" s="293">
        <v>-1172735</v>
      </c>
      <c r="I62" s="292">
        <v>-23144271</v>
      </c>
      <c r="J62" s="228"/>
    </row>
    <row r="63" spans="1:10" ht="15" customHeight="1" x14ac:dyDescent="0.2">
      <c r="A63" s="680" t="s">
        <v>162</v>
      </c>
      <c r="B63" s="680"/>
      <c r="C63" s="680"/>
      <c r="D63" s="680"/>
      <c r="E63" s="680"/>
      <c r="F63" s="680"/>
      <c r="G63" s="680"/>
      <c r="H63" s="680"/>
      <c r="I63" s="680"/>
      <c r="J63" s="228"/>
    </row>
    <row r="64" spans="1:10" x14ac:dyDescent="0.2">
      <c r="A64" s="8"/>
      <c r="B64" s="331"/>
      <c r="C64" s="228"/>
      <c r="D64" s="228"/>
      <c r="E64" s="228"/>
      <c r="F64" s="231"/>
      <c r="G64" s="231"/>
      <c r="I64" s="478"/>
      <c r="J64" s="228"/>
    </row>
    <row r="65" spans="1:10" ht="13.8" thickBot="1" x14ac:dyDescent="0.25">
      <c r="A65" s="228"/>
      <c r="B65" s="228"/>
      <c r="C65" s="228"/>
      <c r="D65" s="228"/>
      <c r="E65" s="228"/>
      <c r="F65" s="231"/>
      <c r="G65" s="231"/>
      <c r="I65" s="478"/>
      <c r="J65" s="228"/>
    </row>
    <row r="66" spans="1:10" ht="29.25" customHeight="1" x14ac:dyDescent="0.2">
      <c r="A66" s="794" t="s">
        <v>75</v>
      </c>
      <c r="B66" s="795"/>
      <c r="C66" s="795"/>
      <c r="D66" s="796"/>
      <c r="E66" s="85" t="s">
        <v>346</v>
      </c>
      <c r="F66" s="86" t="s">
        <v>347</v>
      </c>
      <c r="G66" s="86" t="s">
        <v>348</v>
      </c>
      <c r="H66" s="809" t="s">
        <v>74</v>
      </c>
      <c r="I66" s="810"/>
      <c r="J66" s="228"/>
    </row>
    <row r="67" spans="1:10" ht="18.75" customHeight="1" thickBot="1" x14ac:dyDescent="0.25">
      <c r="A67" s="797"/>
      <c r="B67" s="798"/>
      <c r="C67" s="798"/>
      <c r="D67" s="799"/>
      <c r="E67" s="20">
        <v>0</v>
      </c>
      <c r="F67" s="383">
        <v>0</v>
      </c>
      <c r="G67" s="383">
        <v>0</v>
      </c>
      <c r="H67" s="811">
        <v>0</v>
      </c>
      <c r="I67" s="812"/>
      <c r="J67" s="228"/>
    </row>
  </sheetData>
  <sheetProtection selectLockedCells="1"/>
  <protectedRanges>
    <protectedRange sqref="F38:H38" name="範囲1_2"/>
    <protectedRange sqref="G47:G54 F41:H46" name="範囲1_1_1"/>
    <protectedRange sqref="F10:H13" name="範囲2_2"/>
    <protectedRange sqref="F27:H33 F16:H17 F14:G15 F19:H22 F18:G18 F23:G23" name="範囲2_1_1"/>
    <protectedRange sqref="F34:H35 F63:H63" name="範囲1_2_1"/>
    <protectedRange sqref="F36:G37" name="範囲1_1"/>
    <protectedRange sqref="H14" name="範囲2_1_1_1"/>
    <protectedRange sqref="H15" name="範囲2_1_1_2"/>
    <protectedRange sqref="H18" name="範囲2_1_1_3"/>
    <protectedRange sqref="H23" name="範囲2_1_1_4"/>
  </protectedRanges>
  <mergeCells count="54">
    <mergeCell ref="C45:E45"/>
    <mergeCell ref="C46:E46"/>
    <mergeCell ref="B14:E14"/>
    <mergeCell ref="C15:E15"/>
    <mergeCell ref="D16:E16"/>
    <mergeCell ref="D22:E22"/>
    <mergeCell ref="B23:E23"/>
    <mergeCell ref="C24:E24"/>
    <mergeCell ref="C25:E25"/>
    <mergeCell ref="C26:E26"/>
    <mergeCell ref="D27:E27"/>
    <mergeCell ref="C43:E43"/>
    <mergeCell ref="C19:E19"/>
    <mergeCell ref="D20:E20"/>
    <mergeCell ref="D21:E21"/>
    <mergeCell ref="B33:E33"/>
    <mergeCell ref="A5:A33"/>
    <mergeCell ref="D11:E11"/>
    <mergeCell ref="D12:E12"/>
    <mergeCell ref="D13:E13"/>
    <mergeCell ref="D17:E17"/>
    <mergeCell ref="D18:E18"/>
    <mergeCell ref="B5:E5"/>
    <mergeCell ref="C6:E6"/>
    <mergeCell ref="D8:E8"/>
    <mergeCell ref="D9:E9"/>
    <mergeCell ref="C10:E10"/>
    <mergeCell ref="B47:E47"/>
    <mergeCell ref="C48:E48"/>
    <mergeCell ref="H1:J1"/>
    <mergeCell ref="H36:J36"/>
    <mergeCell ref="A4:E4"/>
    <mergeCell ref="A39:E39"/>
    <mergeCell ref="B40:E40"/>
    <mergeCell ref="C41:E41"/>
    <mergeCell ref="D28:E28"/>
    <mergeCell ref="D29:E29"/>
    <mergeCell ref="D31:E31"/>
    <mergeCell ref="C32:E32"/>
    <mergeCell ref="C42:E42"/>
    <mergeCell ref="A40:A62"/>
    <mergeCell ref="A34:I34"/>
    <mergeCell ref="C44:E44"/>
    <mergeCell ref="A66:D67"/>
    <mergeCell ref="C53:E53"/>
    <mergeCell ref="C54:E54"/>
    <mergeCell ref="C52:E52"/>
    <mergeCell ref="B59:E59"/>
    <mergeCell ref="B60:E60"/>
    <mergeCell ref="B62:E62"/>
    <mergeCell ref="B58:E58"/>
    <mergeCell ref="A63:I63"/>
    <mergeCell ref="H66:I66"/>
    <mergeCell ref="H67:I67"/>
  </mergeCells>
  <phoneticPr fontId="2"/>
  <printOptions horizontalCentered="1"/>
  <pageMargins left="0.59055118110236227" right="0.59055118110236227" top="0.98425196850393704" bottom="0.59055118110236227" header="0.19685039370078741" footer="0.19685039370078741"/>
  <pageSetup paperSize="9" fitToHeight="0" orientation="landscape" cellComments="asDisplayed" useFirstPageNumber="1" errors="blank" r:id="rId1"/>
  <headerFooter alignWithMargins="0"/>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N82"/>
  <sheetViews>
    <sheetView view="pageBreakPreview" zoomScale="90" zoomScaleNormal="100" zoomScaleSheetLayoutView="90" workbookViewId="0"/>
  </sheetViews>
  <sheetFormatPr defaultRowHeight="13.2" x14ac:dyDescent="0.2"/>
  <cols>
    <col min="1" max="2" width="3.88671875" customWidth="1"/>
    <col min="3" max="3" width="6.109375" customWidth="1"/>
    <col min="4" max="4" width="25.88671875" customWidth="1"/>
    <col min="5" max="5" width="18.6640625" style="25" customWidth="1"/>
    <col min="6" max="6" width="1.6640625" style="25" customWidth="1"/>
    <col min="7" max="7" width="15.6640625" style="25" customWidth="1"/>
    <col min="8" max="8" width="18.6640625" style="25" customWidth="1"/>
    <col min="9" max="9" width="1.6640625" style="25" customWidth="1"/>
    <col min="10" max="10" width="18.6640625" customWidth="1"/>
    <col min="11" max="11" width="1.6640625" customWidth="1"/>
    <col min="12" max="12" width="18.6640625" customWidth="1"/>
    <col min="14" max="14" width="3.44140625" customWidth="1"/>
  </cols>
  <sheetData>
    <row r="1" spans="1:13" ht="12" customHeight="1" x14ac:dyDescent="0.2">
      <c r="A1" s="12" t="s">
        <v>78</v>
      </c>
      <c r="D1" s="33"/>
      <c r="E1" s="23"/>
      <c r="F1" s="23"/>
      <c r="G1" s="24"/>
      <c r="H1"/>
      <c r="I1"/>
      <c r="J1" s="385"/>
    </row>
    <row r="2" spans="1:13" ht="4.95" customHeight="1" x14ac:dyDescent="0.2">
      <c r="B2" s="7"/>
      <c r="C2" s="7"/>
    </row>
    <row r="3" spans="1:13" s="8" customFormat="1" ht="12" customHeight="1" x14ac:dyDescent="0.15">
      <c r="B3" s="26" t="s">
        <v>79</v>
      </c>
      <c r="C3" s="27"/>
      <c r="D3" s="27"/>
      <c r="E3" s="138"/>
      <c r="F3" s="138"/>
      <c r="G3" s="138"/>
      <c r="H3" s="138"/>
      <c r="I3" s="138"/>
    </row>
    <row r="4" spans="1:13" s="8" customFormat="1" ht="10.199999999999999" customHeight="1" x14ac:dyDescent="0.15">
      <c r="A4" s="28"/>
      <c r="B4" s="27"/>
      <c r="C4" s="27"/>
      <c r="D4" s="27"/>
      <c r="E4" s="138"/>
      <c r="F4" s="138"/>
      <c r="I4" s="139"/>
      <c r="L4" s="140" t="s">
        <v>80</v>
      </c>
    </row>
    <row r="5" spans="1:13" s="8" customFormat="1" ht="12" customHeight="1" x14ac:dyDescent="0.2">
      <c r="C5" s="126" t="s">
        <v>81</v>
      </c>
      <c r="D5" s="127" t="s">
        <v>82</v>
      </c>
      <c r="E5" s="128"/>
      <c r="F5" s="128"/>
      <c r="G5" s="141"/>
      <c r="H5" s="141"/>
      <c r="I5" s="142"/>
      <c r="J5" s="142"/>
      <c r="K5" s="143"/>
      <c r="L5" s="142"/>
      <c r="M5" s="29"/>
    </row>
    <row r="6" spans="1:13" s="8" customFormat="1" ht="12" customHeight="1" x14ac:dyDescent="0.2">
      <c r="C6" s="129"/>
      <c r="D6" s="130"/>
      <c r="E6" s="130" t="s">
        <v>83</v>
      </c>
      <c r="F6" s="130"/>
      <c r="G6" s="144"/>
      <c r="H6" s="144"/>
      <c r="I6" s="133"/>
      <c r="J6" s="133"/>
      <c r="K6" s="133"/>
      <c r="L6" s="145">
        <v>-39612124</v>
      </c>
      <c r="M6" s="30"/>
    </row>
    <row r="7" spans="1:13" s="8" customFormat="1" ht="12" customHeight="1" x14ac:dyDescent="0.2">
      <c r="C7" s="129"/>
      <c r="D7" s="130"/>
      <c r="E7" s="130" t="s">
        <v>84</v>
      </c>
      <c r="F7" s="130"/>
      <c r="G7" s="144"/>
      <c r="H7" s="144"/>
      <c r="I7" s="133"/>
      <c r="J7" s="133"/>
      <c r="K7" s="133"/>
      <c r="L7" s="145">
        <v>-47394348</v>
      </c>
      <c r="M7" s="30"/>
    </row>
    <row r="8" spans="1:13" s="8" customFormat="1" ht="12" customHeight="1" x14ac:dyDescent="0.2">
      <c r="C8" s="129"/>
      <c r="D8" s="130"/>
      <c r="E8" s="130" t="s">
        <v>85</v>
      </c>
      <c r="F8" s="130"/>
      <c r="G8" s="144"/>
      <c r="H8" s="144"/>
      <c r="I8" s="133"/>
      <c r="J8" s="133"/>
      <c r="K8" s="133"/>
      <c r="L8" s="145">
        <v>-2365427</v>
      </c>
      <c r="M8" s="30"/>
    </row>
    <row r="9" spans="1:13" s="8" customFormat="1" ht="12" customHeight="1" x14ac:dyDescent="0.2">
      <c r="C9" s="129"/>
      <c r="D9" s="130"/>
      <c r="E9" s="130" t="s">
        <v>86</v>
      </c>
      <c r="F9" s="130"/>
      <c r="G9" s="144"/>
      <c r="H9" s="144"/>
      <c r="I9" s="133"/>
      <c r="J9" s="133"/>
      <c r="K9" s="133"/>
      <c r="L9" s="145">
        <v>29918008</v>
      </c>
      <c r="M9" s="30"/>
    </row>
    <row r="10" spans="1:13" s="8" customFormat="1" ht="12" customHeight="1" x14ac:dyDescent="0.2">
      <c r="C10" s="129"/>
      <c r="D10" s="130"/>
      <c r="E10" s="130" t="s">
        <v>87</v>
      </c>
      <c r="F10" s="130"/>
      <c r="G10" s="146"/>
      <c r="H10" s="146"/>
      <c r="I10" s="133"/>
      <c r="J10" s="133"/>
      <c r="K10" s="133"/>
      <c r="L10" s="147">
        <v>6657828</v>
      </c>
      <c r="M10" s="30"/>
    </row>
    <row r="11" spans="1:13" s="8" customFormat="1" ht="12" customHeight="1" x14ac:dyDescent="0.2">
      <c r="C11" s="129"/>
      <c r="D11" s="130"/>
      <c r="E11" s="130" t="s">
        <v>88</v>
      </c>
      <c r="F11" s="130"/>
      <c r="G11" s="146"/>
      <c r="H11" s="146"/>
      <c r="I11" s="133"/>
      <c r="J11" s="133"/>
      <c r="K11" s="133"/>
      <c r="L11" s="147">
        <v>1283653</v>
      </c>
      <c r="M11" s="30"/>
    </row>
    <row r="12" spans="1:13" s="8" customFormat="1" ht="12" customHeight="1" x14ac:dyDescent="0.2">
      <c r="C12" s="129"/>
      <c r="D12" s="130"/>
      <c r="E12" s="130" t="s">
        <v>89</v>
      </c>
      <c r="F12" s="130"/>
      <c r="G12" s="146"/>
      <c r="H12" s="146"/>
      <c r="I12" s="133"/>
      <c r="J12" s="133"/>
      <c r="K12" s="133"/>
      <c r="L12" s="147">
        <v>558386</v>
      </c>
      <c r="M12" s="30"/>
    </row>
    <row r="13" spans="1:13" s="8" customFormat="1" ht="12" customHeight="1" x14ac:dyDescent="0.2">
      <c r="C13" s="129"/>
      <c r="D13" s="130"/>
      <c r="E13" s="130" t="s">
        <v>326</v>
      </c>
      <c r="F13" s="130"/>
      <c r="G13" s="146"/>
      <c r="H13" s="146"/>
      <c r="I13" s="133"/>
      <c r="J13" s="133"/>
      <c r="K13" s="133"/>
      <c r="L13" s="147">
        <v>39484298</v>
      </c>
      <c r="M13" s="30"/>
    </row>
    <row r="14" spans="1:13" s="8" customFormat="1" ht="12" customHeight="1" x14ac:dyDescent="0.2">
      <c r="C14" s="129"/>
      <c r="D14" s="130"/>
      <c r="E14" s="130" t="s">
        <v>327</v>
      </c>
      <c r="F14" s="130"/>
      <c r="G14" s="146"/>
      <c r="H14" s="146"/>
      <c r="I14" s="133"/>
      <c r="J14" s="133"/>
      <c r="K14" s="133"/>
      <c r="L14" s="147">
        <v>2879020</v>
      </c>
      <c r="M14" s="30"/>
    </row>
    <row r="15" spans="1:13" s="8" customFormat="1" ht="12" customHeight="1" x14ac:dyDescent="0.2">
      <c r="C15" s="129"/>
      <c r="D15" s="130"/>
      <c r="E15" s="130" t="s">
        <v>328</v>
      </c>
      <c r="F15" s="130"/>
      <c r="G15" s="146"/>
      <c r="H15" s="146"/>
      <c r="I15" s="133"/>
      <c r="J15" s="133"/>
      <c r="K15" s="133"/>
      <c r="L15" s="147">
        <v>1441499</v>
      </c>
      <c r="M15" s="30"/>
    </row>
    <row r="16" spans="1:13" s="8" customFormat="1" ht="12" customHeight="1" x14ac:dyDescent="0.2">
      <c r="C16" s="129"/>
      <c r="D16" s="130"/>
      <c r="E16" s="130" t="s">
        <v>90</v>
      </c>
      <c r="F16" s="130"/>
      <c r="G16" s="146"/>
      <c r="H16" s="146"/>
      <c r="I16" s="133"/>
      <c r="J16" s="133"/>
      <c r="K16" s="133"/>
      <c r="L16" s="147">
        <v>858000</v>
      </c>
      <c r="M16" s="30"/>
    </row>
    <row r="17" spans="3:13" s="8" customFormat="1" ht="12" customHeight="1" x14ac:dyDescent="0.2">
      <c r="C17" s="129"/>
      <c r="D17" s="130"/>
      <c r="E17" s="130" t="s">
        <v>91</v>
      </c>
      <c r="F17" s="130"/>
      <c r="G17" s="144"/>
      <c r="H17" s="144"/>
      <c r="I17" s="133"/>
      <c r="J17" s="133"/>
      <c r="K17" s="133"/>
      <c r="L17" s="145">
        <v>8579940</v>
      </c>
      <c r="M17" s="30"/>
    </row>
    <row r="18" spans="3:13" s="8" customFormat="1" ht="12" customHeight="1" x14ac:dyDescent="0.2">
      <c r="C18" s="129"/>
      <c r="D18" s="130"/>
      <c r="E18" s="130" t="s">
        <v>92</v>
      </c>
      <c r="F18" s="130"/>
      <c r="G18" s="144"/>
      <c r="H18" s="144"/>
      <c r="I18" s="133"/>
      <c r="J18" s="145"/>
      <c r="K18" s="133"/>
      <c r="L18" s="145">
        <v>1490685</v>
      </c>
      <c r="M18" s="30"/>
    </row>
    <row r="19" spans="3:13" s="8" customFormat="1" ht="12" customHeight="1" x14ac:dyDescent="0.2">
      <c r="C19" s="129"/>
      <c r="D19" s="130"/>
      <c r="E19" s="130" t="s">
        <v>93</v>
      </c>
      <c r="F19" s="130"/>
      <c r="G19" s="146"/>
      <c r="H19" s="146"/>
      <c r="I19" s="133"/>
      <c r="J19" s="133"/>
      <c r="K19" s="133"/>
      <c r="L19" s="147">
        <v>1668733</v>
      </c>
      <c r="M19" s="30"/>
    </row>
    <row r="20" spans="3:13" s="8" customFormat="1" ht="12" customHeight="1" x14ac:dyDescent="0.2">
      <c r="C20" s="129"/>
      <c r="D20" s="130"/>
      <c r="E20" s="130" t="s">
        <v>329</v>
      </c>
      <c r="F20" s="130"/>
      <c r="G20" s="146"/>
      <c r="H20" s="146"/>
      <c r="I20" s="133"/>
      <c r="J20" s="133"/>
      <c r="K20" s="133"/>
      <c r="L20" s="148">
        <v>-40186</v>
      </c>
      <c r="M20" s="30"/>
    </row>
    <row r="21" spans="3:13" s="8" customFormat="1" ht="12" customHeight="1" x14ac:dyDescent="0.2">
      <c r="C21" s="129"/>
      <c r="D21" s="131" t="s">
        <v>82</v>
      </c>
      <c r="E21" s="131"/>
      <c r="F21" s="131"/>
      <c r="G21" s="146"/>
      <c r="H21" s="146"/>
      <c r="I21" s="133"/>
      <c r="J21" s="133"/>
      <c r="K21" s="133"/>
      <c r="L21" s="147">
        <v>5407964</v>
      </c>
      <c r="M21" s="30"/>
    </row>
    <row r="22" spans="3:13" s="8" customFormat="1" ht="12" customHeight="1" x14ac:dyDescent="0.2">
      <c r="C22" s="129"/>
      <c r="D22" s="131"/>
      <c r="E22" s="132"/>
      <c r="F22" s="132"/>
      <c r="G22" s="146"/>
      <c r="H22" s="146"/>
      <c r="I22" s="133"/>
      <c r="J22" s="133"/>
      <c r="K22" s="133"/>
      <c r="L22" s="147"/>
      <c r="M22" s="30"/>
    </row>
    <row r="23" spans="3:13" s="8" customFormat="1" ht="12" customHeight="1" x14ac:dyDescent="0.2">
      <c r="C23" s="129" t="s">
        <v>94</v>
      </c>
      <c r="D23" s="131" t="s">
        <v>95</v>
      </c>
      <c r="E23" s="133"/>
      <c r="F23" s="132"/>
      <c r="G23" s="144"/>
      <c r="H23" s="144"/>
      <c r="I23" s="133"/>
      <c r="J23" s="133"/>
      <c r="K23" s="133"/>
      <c r="L23" s="133"/>
      <c r="M23" s="30"/>
    </row>
    <row r="24" spans="3:13" s="8" customFormat="1" ht="12" customHeight="1" x14ac:dyDescent="0.2">
      <c r="C24" s="129"/>
      <c r="D24" s="131"/>
      <c r="E24" s="132" t="s">
        <v>96</v>
      </c>
      <c r="F24" s="132"/>
      <c r="G24" s="144"/>
      <c r="H24" s="144"/>
      <c r="I24" s="133"/>
      <c r="J24" s="133"/>
      <c r="K24" s="133"/>
      <c r="L24" s="145">
        <v>-6500000</v>
      </c>
      <c r="M24" s="30"/>
    </row>
    <row r="25" spans="3:13" s="8" customFormat="1" ht="12" customHeight="1" x14ac:dyDescent="0.2">
      <c r="C25" s="129"/>
      <c r="D25" s="131"/>
      <c r="E25" s="132" t="s">
        <v>97</v>
      </c>
      <c r="F25" s="132"/>
      <c r="G25" s="144"/>
      <c r="H25" s="144"/>
      <c r="I25" s="133"/>
      <c r="J25" s="133"/>
      <c r="K25" s="133"/>
      <c r="L25" s="145">
        <v>4410000</v>
      </c>
      <c r="M25" s="30"/>
    </row>
    <row r="26" spans="3:13" s="8" customFormat="1" ht="12" customHeight="1" x14ac:dyDescent="0.2">
      <c r="C26" s="129"/>
      <c r="D26" s="134"/>
      <c r="E26" s="130" t="s">
        <v>99</v>
      </c>
      <c r="F26" s="134"/>
      <c r="G26" s="144"/>
      <c r="H26" s="144"/>
      <c r="I26" s="133"/>
      <c r="J26" s="133"/>
      <c r="K26" s="149"/>
      <c r="L26" s="204">
        <v>-29495611</v>
      </c>
      <c r="M26" s="30"/>
    </row>
    <row r="27" spans="3:13" s="8" customFormat="1" ht="12" customHeight="1" x14ac:dyDescent="0.2">
      <c r="C27" s="129"/>
      <c r="D27" s="131"/>
      <c r="E27" s="233" t="s">
        <v>100</v>
      </c>
      <c r="F27" s="131"/>
      <c r="G27" s="144"/>
      <c r="H27" s="144"/>
      <c r="I27" s="133"/>
      <c r="J27" s="133"/>
      <c r="K27" s="149"/>
      <c r="L27" s="204">
        <v>-207491</v>
      </c>
      <c r="M27" s="30"/>
    </row>
    <row r="28" spans="3:13" s="8" customFormat="1" ht="12" customHeight="1" x14ac:dyDescent="0.2">
      <c r="C28" s="129"/>
      <c r="D28" s="214"/>
      <c r="E28" s="233" t="s">
        <v>354</v>
      </c>
      <c r="F28" s="216"/>
      <c r="G28" s="215"/>
      <c r="H28" s="215"/>
      <c r="I28" s="149"/>
      <c r="J28" s="149"/>
      <c r="K28" s="149"/>
      <c r="L28" s="145">
        <v>-200000</v>
      </c>
      <c r="M28" s="30"/>
    </row>
    <row r="29" spans="3:13" s="8" customFormat="1" ht="12" customHeight="1" x14ac:dyDescent="0.2">
      <c r="C29" s="129"/>
      <c r="D29" s="214"/>
      <c r="E29" s="135" t="s">
        <v>330</v>
      </c>
      <c r="F29" s="135"/>
      <c r="G29" s="215"/>
      <c r="H29" s="215"/>
      <c r="I29" s="149"/>
      <c r="J29" s="149"/>
      <c r="K29" s="149"/>
      <c r="L29" s="145">
        <v>-12000000</v>
      </c>
      <c r="M29" s="30"/>
    </row>
    <row r="30" spans="3:13" s="8" customFormat="1" ht="12" customHeight="1" x14ac:dyDescent="0.2">
      <c r="C30" s="129"/>
      <c r="D30" s="214"/>
      <c r="E30" s="135" t="s">
        <v>98</v>
      </c>
      <c r="F30" s="135"/>
      <c r="G30" s="215"/>
      <c r="H30" s="215"/>
      <c r="I30" s="149"/>
      <c r="J30" s="149"/>
      <c r="K30" s="149"/>
      <c r="L30" s="145">
        <v>13430000</v>
      </c>
      <c r="M30" s="30"/>
    </row>
    <row r="31" spans="3:13" s="8" customFormat="1" ht="12" customHeight="1" x14ac:dyDescent="0.2">
      <c r="C31" s="136"/>
      <c r="D31" s="217"/>
      <c r="E31" s="234" t="s">
        <v>331</v>
      </c>
      <c r="F31" s="218"/>
      <c r="G31" s="219"/>
      <c r="H31" s="219"/>
      <c r="I31" s="220"/>
      <c r="J31" s="220"/>
      <c r="K31" s="220"/>
      <c r="L31" s="221">
        <v>17581208</v>
      </c>
      <c r="M31" s="30"/>
    </row>
    <row r="32" spans="3:13" s="8" customFormat="1" ht="12" customHeight="1" x14ac:dyDescent="0.2">
      <c r="C32" s="129"/>
      <c r="D32" s="214"/>
      <c r="E32" s="234" t="s">
        <v>367</v>
      </c>
      <c r="F32" s="131"/>
      <c r="G32" s="144"/>
      <c r="H32" s="144"/>
      <c r="I32" s="133"/>
      <c r="J32" s="133"/>
      <c r="K32" s="133"/>
      <c r="L32" s="221">
        <v>-17196</v>
      </c>
      <c r="M32" s="30"/>
    </row>
    <row r="33" spans="3:13" s="8" customFormat="1" ht="12" customHeight="1" x14ac:dyDescent="0.2">
      <c r="C33" s="129"/>
      <c r="D33" s="131"/>
      <c r="E33" s="234" t="s">
        <v>101</v>
      </c>
      <c r="F33" s="132"/>
      <c r="G33" s="144"/>
      <c r="H33" s="144"/>
      <c r="I33" s="133"/>
      <c r="J33" s="133"/>
      <c r="K33" s="133"/>
      <c r="L33" s="145">
        <v>-12999091</v>
      </c>
      <c r="M33" s="30"/>
    </row>
    <row r="34" spans="3:13" s="8" customFormat="1" ht="12" customHeight="1" x14ac:dyDescent="0.2">
      <c r="C34" s="129"/>
      <c r="D34" s="131"/>
      <c r="E34" s="131" t="s">
        <v>102</v>
      </c>
      <c r="F34" s="132"/>
      <c r="G34" s="146"/>
      <c r="H34" s="146"/>
      <c r="I34" s="133"/>
      <c r="J34" s="133"/>
      <c r="K34" s="133"/>
      <c r="L34" s="148">
        <v>47136</v>
      </c>
      <c r="M34" s="30"/>
    </row>
    <row r="35" spans="3:13" s="8" customFormat="1" ht="12" customHeight="1" x14ac:dyDescent="0.2">
      <c r="C35" s="129"/>
      <c r="D35" s="131" t="s">
        <v>95</v>
      </c>
      <c r="E35" s="131"/>
      <c r="F35" s="134"/>
      <c r="G35" s="146"/>
      <c r="H35" s="146"/>
      <c r="I35" s="133"/>
      <c r="J35" s="133"/>
      <c r="K35" s="133"/>
      <c r="L35" s="147">
        <v>-12951954</v>
      </c>
      <c r="M35" s="30"/>
    </row>
    <row r="36" spans="3:13" s="8" customFormat="1" ht="12" customHeight="1" x14ac:dyDescent="0.2">
      <c r="C36" s="129"/>
      <c r="D36" s="131"/>
      <c r="E36" s="132"/>
      <c r="F36" s="132"/>
      <c r="G36" s="146"/>
      <c r="H36" s="146"/>
      <c r="I36" s="133"/>
      <c r="J36" s="133"/>
      <c r="K36" s="133"/>
      <c r="L36" s="147"/>
      <c r="M36" s="30"/>
    </row>
    <row r="37" spans="3:13" s="8" customFormat="1" ht="12" customHeight="1" x14ac:dyDescent="0.2">
      <c r="C37" s="129" t="s">
        <v>103</v>
      </c>
      <c r="D37" s="137" t="s">
        <v>104</v>
      </c>
      <c r="E37" s="132"/>
      <c r="F37" s="132"/>
      <c r="G37" s="146"/>
      <c r="H37" s="146"/>
      <c r="I37" s="133"/>
      <c r="J37" s="133"/>
      <c r="K37" s="133"/>
      <c r="L37" s="147"/>
      <c r="M37" s="30"/>
    </row>
    <row r="38" spans="3:13" s="8" customFormat="1" ht="12" customHeight="1" x14ac:dyDescent="0.2">
      <c r="C38" s="129"/>
      <c r="D38" s="134"/>
      <c r="E38" s="134" t="s">
        <v>105</v>
      </c>
      <c r="F38" s="131"/>
      <c r="G38" s="146"/>
      <c r="H38" s="146"/>
      <c r="I38" s="133"/>
      <c r="J38" s="133"/>
      <c r="K38" s="133"/>
      <c r="L38" s="147">
        <v>-768919</v>
      </c>
      <c r="M38" s="30"/>
    </row>
    <row r="39" spans="3:13" s="8" customFormat="1" ht="12" customHeight="1" x14ac:dyDescent="0.2">
      <c r="C39" s="129"/>
      <c r="D39" s="134"/>
      <c r="E39" s="134" t="s">
        <v>106</v>
      </c>
      <c r="F39" s="131"/>
      <c r="G39" s="146"/>
      <c r="H39" s="146"/>
      <c r="I39" s="133"/>
      <c r="J39" s="133"/>
      <c r="K39" s="133"/>
      <c r="L39" s="147">
        <v>-1736066</v>
      </c>
      <c r="M39" s="30"/>
    </row>
    <row r="40" spans="3:13" s="8" customFormat="1" ht="12" customHeight="1" x14ac:dyDescent="0.2">
      <c r="C40" s="129"/>
      <c r="D40" s="134"/>
      <c r="E40" s="134" t="s">
        <v>332</v>
      </c>
      <c r="F40" s="131"/>
      <c r="G40" s="146"/>
      <c r="H40" s="146"/>
      <c r="I40" s="133"/>
      <c r="J40" s="133"/>
      <c r="K40" s="133"/>
      <c r="L40" s="147">
        <v>-1104420</v>
      </c>
      <c r="M40" s="30"/>
    </row>
    <row r="41" spans="3:13" s="8" customFormat="1" ht="12" customHeight="1" x14ac:dyDescent="0.2">
      <c r="C41" s="129"/>
      <c r="D41" s="134"/>
      <c r="E41" s="134" t="s">
        <v>333</v>
      </c>
      <c r="F41" s="132"/>
      <c r="G41" s="146"/>
      <c r="H41" s="146"/>
      <c r="I41" s="133"/>
      <c r="J41" s="133"/>
      <c r="K41" s="133"/>
      <c r="L41" s="148">
        <v>1000000</v>
      </c>
      <c r="M41" s="30"/>
    </row>
    <row r="42" spans="3:13" s="8" customFormat="1" ht="12" customHeight="1" x14ac:dyDescent="0.2">
      <c r="C42" s="129"/>
      <c r="D42" s="130"/>
      <c r="E42" s="132" t="s">
        <v>101</v>
      </c>
      <c r="F42" s="132"/>
      <c r="G42" s="146"/>
      <c r="H42" s="146"/>
      <c r="I42" s="133"/>
      <c r="J42" s="133"/>
      <c r="K42" s="133"/>
      <c r="L42" s="147">
        <v>-2609405</v>
      </c>
      <c r="M42" s="30"/>
    </row>
    <row r="43" spans="3:13" s="8" customFormat="1" ht="12" customHeight="1" x14ac:dyDescent="0.2">
      <c r="C43" s="129"/>
      <c r="D43" s="130"/>
      <c r="E43" s="132" t="s">
        <v>107</v>
      </c>
      <c r="F43" s="132"/>
      <c r="G43" s="146"/>
      <c r="H43" s="146"/>
      <c r="I43" s="133"/>
      <c r="J43" s="133"/>
      <c r="K43" s="133"/>
      <c r="L43" s="148">
        <v>-222365</v>
      </c>
      <c r="M43" s="30"/>
    </row>
    <row r="44" spans="3:13" s="8" customFormat="1" ht="12" customHeight="1" x14ac:dyDescent="0.2">
      <c r="C44" s="129"/>
      <c r="D44" s="131" t="s">
        <v>104</v>
      </c>
      <c r="E44" s="131"/>
      <c r="F44" s="132"/>
      <c r="G44" s="146"/>
      <c r="H44" s="146"/>
      <c r="I44" s="133"/>
      <c r="J44" s="133"/>
      <c r="K44" s="133"/>
      <c r="L44" s="147">
        <v>-2831769</v>
      </c>
      <c r="M44" s="30"/>
    </row>
    <row r="45" spans="3:13" s="8" customFormat="1" ht="12" customHeight="1" x14ac:dyDescent="0.2">
      <c r="C45" s="129"/>
      <c r="D45" s="131"/>
      <c r="E45" s="132"/>
      <c r="F45" s="132"/>
      <c r="G45" s="146"/>
      <c r="H45" s="146"/>
      <c r="I45" s="133"/>
      <c r="J45" s="133"/>
      <c r="K45" s="133"/>
      <c r="L45" s="147"/>
      <c r="M45" s="30"/>
    </row>
    <row r="46" spans="3:13" s="8" customFormat="1" ht="12" customHeight="1" x14ac:dyDescent="0.2">
      <c r="C46" s="129" t="s">
        <v>108</v>
      </c>
      <c r="D46" s="131" t="s">
        <v>334</v>
      </c>
      <c r="E46" s="132"/>
      <c r="F46" s="132"/>
      <c r="G46" s="146"/>
      <c r="H46" s="146"/>
      <c r="I46" s="133"/>
      <c r="J46" s="133"/>
      <c r="K46" s="133"/>
      <c r="L46" s="147">
        <v>-10375760</v>
      </c>
      <c r="M46" s="30"/>
    </row>
    <row r="47" spans="3:13" s="8" customFormat="1" ht="12" customHeight="1" x14ac:dyDescent="0.2">
      <c r="C47" s="129" t="s">
        <v>109</v>
      </c>
      <c r="D47" s="131" t="s">
        <v>111</v>
      </c>
      <c r="E47" s="132"/>
      <c r="F47" s="132"/>
      <c r="G47" s="146"/>
      <c r="H47" s="146"/>
      <c r="I47" s="133"/>
      <c r="J47" s="133"/>
      <c r="K47" s="133"/>
      <c r="L47" s="151">
        <v>20131088</v>
      </c>
      <c r="M47" s="30"/>
    </row>
    <row r="48" spans="3:13" s="8" customFormat="1" ht="12" customHeight="1" x14ac:dyDescent="0.2">
      <c r="C48" s="129" t="s">
        <v>110</v>
      </c>
      <c r="D48" s="131" t="s">
        <v>112</v>
      </c>
      <c r="E48" s="132"/>
      <c r="F48" s="132"/>
      <c r="G48" s="146"/>
      <c r="H48" s="146"/>
      <c r="I48" s="133"/>
      <c r="J48" s="133"/>
      <c r="K48" s="133"/>
      <c r="L48" s="205">
        <v>9755329</v>
      </c>
      <c r="M48" s="30"/>
    </row>
    <row r="49" spans="1:14" s="8" customFormat="1" ht="12" customHeight="1" x14ac:dyDescent="0.2">
      <c r="C49" s="152"/>
      <c r="D49" s="153"/>
      <c r="E49" s="154"/>
      <c r="F49" s="154"/>
      <c r="G49" s="155"/>
      <c r="H49" s="155"/>
      <c r="I49" s="156"/>
      <c r="J49" s="156"/>
      <c r="K49" s="156"/>
      <c r="L49" s="151"/>
      <c r="M49" s="32"/>
    </row>
    <row r="50" spans="1:14" s="8" customFormat="1" ht="12" customHeight="1" x14ac:dyDescent="0.2">
      <c r="C50" s="157" t="s">
        <v>335</v>
      </c>
      <c r="D50" s="127"/>
      <c r="E50" s="128"/>
      <c r="F50" s="132"/>
      <c r="G50" s="146"/>
      <c r="H50" s="146"/>
      <c r="I50" s="133"/>
      <c r="J50" s="133"/>
      <c r="K50" s="133"/>
      <c r="L50" s="205"/>
    </row>
    <row r="51" spans="1:14" s="8" customFormat="1" ht="4.95" customHeight="1" x14ac:dyDescent="0.2">
      <c r="C51" s="158"/>
      <c r="D51" s="131"/>
      <c r="E51" s="132"/>
      <c r="F51" s="132"/>
      <c r="G51" s="146"/>
      <c r="H51" s="146"/>
      <c r="I51" s="133"/>
      <c r="J51" s="133"/>
      <c r="K51" s="133"/>
      <c r="L51" s="145"/>
    </row>
    <row r="52" spans="1:14" s="8" customFormat="1" ht="12" customHeight="1" x14ac:dyDescent="0.15">
      <c r="C52" s="159" t="s">
        <v>113</v>
      </c>
      <c r="D52" s="131"/>
      <c r="E52" s="132"/>
      <c r="F52" s="160"/>
      <c r="G52" s="161"/>
      <c r="H52" s="161"/>
      <c r="I52" s="160"/>
      <c r="J52" s="160"/>
      <c r="K52" s="160"/>
      <c r="L52" s="162" t="s">
        <v>80</v>
      </c>
    </row>
    <row r="53" spans="1:14" s="8" customFormat="1" ht="12" customHeight="1" x14ac:dyDescent="0.15">
      <c r="C53" s="163">
        <v>1</v>
      </c>
      <c r="D53" s="160" t="s">
        <v>114</v>
      </c>
      <c r="E53" s="160"/>
      <c r="F53" s="164"/>
      <c r="G53" s="161"/>
      <c r="H53" s="161"/>
      <c r="I53" s="160"/>
      <c r="J53" s="160"/>
      <c r="K53" s="160"/>
      <c r="L53" s="160"/>
    </row>
    <row r="54" spans="1:14" s="8" customFormat="1" ht="12" customHeight="1" x14ac:dyDescent="0.15">
      <c r="C54" s="163"/>
      <c r="D54" s="164" t="s">
        <v>115</v>
      </c>
      <c r="E54" s="160"/>
      <c r="F54" s="167"/>
      <c r="G54" s="206"/>
      <c r="H54" s="207"/>
      <c r="I54" s="160"/>
      <c r="J54" s="160"/>
      <c r="K54" s="160"/>
      <c r="L54" s="165">
        <v>15755329</v>
      </c>
    </row>
    <row r="55" spans="1:14" s="8" customFormat="1" ht="12" customHeight="1" x14ac:dyDescent="0.15">
      <c r="C55" s="163"/>
      <c r="D55" s="31" t="s">
        <v>336</v>
      </c>
      <c r="E55" s="31"/>
      <c r="F55" s="209"/>
      <c r="G55" s="210"/>
      <c r="H55" s="210"/>
      <c r="I55" s="209"/>
      <c r="J55" s="209"/>
      <c r="K55" s="209"/>
      <c r="L55" s="166">
        <v>-6000000</v>
      </c>
    </row>
    <row r="56" spans="1:14" s="8" customFormat="1" ht="12" customHeight="1" thickBot="1" x14ac:dyDescent="0.2">
      <c r="C56" s="160"/>
      <c r="D56" s="167" t="s">
        <v>337</v>
      </c>
      <c r="E56" s="168"/>
      <c r="F56" s="160"/>
      <c r="G56" s="161"/>
      <c r="H56" s="161"/>
      <c r="I56" s="160"/>
      <c r="J56" s="160"/>
      <c r="K56" s="160"/>
      <c r="L56" s="208">
        <v>9755329</v>
      </c>
    </row>
    <row r="57" spans="1:14" s="8" customFormat="1" ht="4.95" customHeight="1" thickTop="1" x14ac:dyDescent="0.15">
      <c r="C57" s="160"/>
    </row>
    <row r="58" spans="1:14" s="8" customFormat="1" ht="12" customHeight="1" x14ac:dyDescent="0.15">
      <c r="C58" s="163">
        <v>2</v>
      </c>
      <c r="D58" s="160" t="s">
        <v>116</v>
      </c>
      <c r="E58" s="160"/>
      <c r="F58" s="160"/>
      <c r="G58" s="161"/>
      <c r="H58" s="161"/>
      <c r="I58" s="160"/>
      <c r="J58" s="160"/>
      <c r="K58" s="160"/>
      <c r="L58" s="169"/>
    </row>
    <row r="59" spans="1:14" s="8" customFormat="1" ht="12" customHeight="1" x14ac:dyDescent="0.15">
      <c r="C59" s="160"/>
      <c r="D59" s="160" t="s">
        <v>117</v>
      </c>
      <c r="E59" s="160"/>
      <c r="F59" s="160"/>
      <c r="G59" s="161"/>
      <c r="H59" s="161"/>
      <c r="I59" s="160"/>
      <c r="J59" s="160"/>
      <c r="K59" s="160"/>
      <c r="L59" s="170"/>
    </row>
    <row r="60" spans="1:14" s="8" customFormat="1" ht="12" customHeight="1" x14ac:dyDescent="0.15">
      <c r="C60" s="160"/>
      <c r="D60" s="160" t="s">
        <v>118</v>
      </c>
      <c r="E60" s="160"/>
      <c r="F60" s="160"/>
      <c r="G60" s="161"/>
      <c r="H60" s="161"/>
      <c r="I60" s="160"/>
      <c r="J60" s="160"/>
      <c r="K60" s="160"/>
      <c r="L60" s="169">
        <v>335997</v>
      </c>
    </row>
    <row r="61" spans="1:14" s="8" customFormat="1" ht="12" customHeight="1" x14ac:dyDescent="0.15">
      <c r="A61" s="27"/>
      <c r="C61" s="160"/>
      <c r="D61" s="171" t="s">
        <v>119</v>
      </c>
      <c r="E61" s="160"/>
      <c r="F61" s="160"/>
      <c r="G61" s="161"/>
      <c r="H61" s="161"/>
      <c r="I61" s="160"/>
      <c r="J61" s="160"/>
      <c r="K61" s="160"/>
      <c r="L61" s="169">
        <v>183382</v>
      </c>
    </row>
    <row r="62" spans="1:14" s="8" customFormat="1" ht="12" customHeight="1" x14ac:dyDescent="0.2">
      <c r="A62" s="27"/>
      <c r="C62" s="163"/>
      <c r="D62" s="232" t="s">
        <v>355</v>
      </c>
      <c r="E62" s="160"/>
      <c r="F62" s="160"/>
      <c r="G62" s="161"/>
      <c r="H62" s="161"/>
      <c r="I62" s="160"/>
      <c r="J62" s="160"/>
      <c r="K62" s="160"/>
      <c r="L62" s="211">
        <v>13675815</v>
      </c>
      <c r="N62"/>
    </row>
    <row r="63" spans="1:14" s="8" customFormat="1" ht="12" customHeight="1" x14ac:dyDescent="0.15">
      <c r="C63" s="163">
        <v>3</v>
      </c>
      <c r="D63" s="171" t="s">
        <v>338</v>
      </c>
      <c r="E63" s="168"/>
      <c r="F63" s="27"/>
      <c r="G63" s="172"/>
      <c r="H63" s="172"/>
      <c r="L63" s="169"/>
    </row>
    <row r="64" spans="1:14" s="8" customFormat="1" ht="12" customHeight="1" x14ac:dyDescent="0.15">
      <c r="C64" s="163"/>
      <c r="D64" s="171"/>
      <c r="E64" s="168"/>
      <c r="F64" s="27"/>
      <c r="G64" s="172"/>
      <c r="H64" s="172"/>
      <c r="L64" s="169"/>
    </row>
    <row r="65" spans="1:12" s="8" customFormat="1" ht="12" customHeight="1" x14ac:dyDescent="0.2">
      <c r="A65" s="27"/>
      <c r="B65" s="26" t="s">
        <v>383</v>
      </c>
      <c r="C65" s="149"/>
      <c r="D65" s="171"/>
      <c r="F65" s="174"/>
      <c r="G65" s="174"/>
      <c r="H65" s="174"/>
      <c r="I65" s="174"/>
      <c r="J65" s="149"/>
      <c r="K65" s="149"/>
      <c r="L65" s="173"/>
    </row>
    <row r="66" spans="1:12" s="8" customFormat="1" ht="12" customHeight="1" x14ac:dyDescent="0.2">
      <c r="B66" s="149"/>
      <c r="C66" s="222"/>
      <c r="D66" s="171"/>
      <c r="E66" s="223"/>
      <c r="F66" s="174"/>
      <c r="G66" s="149"/>
      <c r="H66" s="175"/>
      <c r="I66" s="149"/>
      <c r="J66" s="149"/>
      <c r="K66" s="149"/>
      <c r="L66" s="212" t="s">
        <v>120</v>
      </c>
    </row>
    <row r="67" spans="1:12" s="8" customFormat="1" ht="12" customHeight="1" x14ac:dyDescent="0.2">
      <c r="B67" s="149"/>
      <c r="C67" s="135" t="s">
        <v>394</v>
      </c>
      <c r="D67" s="149"/>
      <c r="E67" s="223"/>
      <c r="F67" s="135"/>
      <c r="G67" s="150"/>
      <c r="H67" s="150"/>
      <c r="I67" s="135"/>
      <c r="J67" s="177"/>
      <c r="K67" s="177"/>
      <c r="L67" s="177">
        <v>-1172735</v>
      </c>
    </row>
    <row r="68" spans="1:12" s="8" customFormat="1" ht="12" customHeight="1" x14ac:dyDescent="0.2">
      <c r="B68" s="149"/>
      <c r="C68" s="135"/>
      <c r="D68" s="135" t="s">
        <v>356</v>
      </c>
      <c r="E68" s="135"/>
      <c r="F68" s="135"/>
      <c r="G68" s="135"/>
      <c r="H68" s="150"/>
      <c r="I68" s="150"/>
      <c r="J68" s="177">
        <v>-1172735</v>
      </c>
      <c r="K68" s="177"/>
    </row>
    <row r="69" spans="1:12" s="8" customFormat="1" ht="4.95" customHeight="1" x14ac:dyDescent="0.2">
      <c r="B69" s="149"/>
      <c r="C69" s="135"/>
      <c r="D69" s="135"/>
      <c r="E69" s="135"/>
      <c r="F69" s="135"/>
      <c r="G69" s="135"/>
      <c r="H69" s="150"/>
      <c r="I69" s="150"/>
      <c r="J69" s="150"/>
      <c r="K69" s="177"/>
    </row>
    <row r="70" spans="1:12" s="8" customFormat="1" ht="4.95" customHeight="1" x14ac:dyDescent="0.2">
      <c r="B70" s="149"/>
      <c r="C70" s="135"/>
      <c r="D70" s="135"/>
      <c r="E70" s="135"/>
      <c r="F70" s="135"/>
      <c r="G70" s="135"/>
      <c r="H70" s="150"/>
      <c r="I70" s="150"/>
      <c r="J70" s="150"/>
      <c r="K70" s="177"/>
    </row>
    <row r="71" spans="1:12" s="8" customFormat="1" ht="12" customHeight="1" x14ac:dyDescent="0.2">
      <c r="C71" s="228" t="s">
        <v>357</v>
      </c>
      <c r="D71" s="135"/>
      <c r="E71" s="213"/>
      <c r="F71" s="229"/>
      <c r="G71" s="229"/>
      <c r="H71" s="229"/>
      <c r="I71" s="229"/>
      <c r="J71" s="177"/>
      <c r="K71" s="228"/>
      <c r="L71" s="177">
        <v>1172735</v>
      </c>
    </row>
    <row r="72" spans="1:12" ht="12" customHeight="1" x14ac:dyDescent="0.2">
      <c r="C72" s="228"/>
      <c r="D72" s="228" t="s">
        <v>358</v>
      </c>
      <c r="E72" s="229"/>
      <c r="F72" s="229"/>
      <c r="G72" s="229"/>
      <c r="H72" s="229"/>
      <c r="I72" s="229"/>
      <c r="J72" s="177">
        <v>892037</v>
      </c>
      <c r="K72" s="228"/>
      <c r="L72" s="228"/>
    </row>
    <row r="73" spans="1:12" ht="12" customHeight="1" x14ac:dyDescent="0.2">
      <c r="C73" s="228" t="s">
        <v>359</v>
      </c>
      <c r="D73" s="228" t="s">
        <v>360</v>
      </c>
      <c r="E73" s="229"/>
      <c r="F73" s="229"/>
      <c r="G73" s="229"/>
      <c r="H73" s="229"/>
      <c r="I73" s="229"/>
      <c r="J73" s="177">
        <v>86171</v>
      </c>
      <c r="K73" s="228"/>
      <c r="L73" s="177"/>
    </row>
    <row r="74" spans="1:12" ht="12" customHeight="1" x14ac:dyDescent="0.2">
      <c r="C74" s="228" t="s">
        <v>359</v>
      </c>
      <c r="D74" s="228" t="s">
        <v>361</v>
      </c>
      <c r="E74" s="229"/>
      <c r="F74" s="229"/>
      <c r="G74" s="229"/>
      <c r="H74" s="229"/>
      <c r="I74" s="229"/>
      <c r="J74" s="177">
        <v>194527</v>
      </c>
      <c r="K74" s="228"/>
      <c r="L74" s="177"/>
    </row>
    <row r="75" spans="1:12" ht="6" customHeight="1" x14ac:dyDescent="0.2">
      <c r="C75" s="228"/>
      <c r="D75" s="228"/>
      <c r="E75" s="229"/>
      <c r="F75" s="229"/>
      <c r="G75" s="229"/>
      <c r="H75" s="229"/>
      <c r="I75" s="229"/>
      <c r="J75" s="177"/>
      <c r="K75" s="228"/>
      <c r="L75" s="177"/>
    </row>
    <row r="76" spans="1:12" ht="12" customHeight="1" x14ac:dyDescent="0.2">
      <c r="C76" s="228" t="s">
        <v>362</v>
      </c>
      <c r="D76" s="228"/>
      <c r="E76" s="229"/>
      <c r="F76" s="229"/>
      <c r="G76" s="229"/>
      <c r="H76" s="229"/>
      <c r="I76" s="229"/>
      <c r="J76" s="177"/>
      <c r="K76" s="228"/>
      <c r="L76" s="177">
        <v>6498565</v>
      </c>
    </row>
    <row r="77" spans="1:12" ht="12" customHeight="1" x14ac:dyDescent="0.2">
      <c r="C77" s="228"/>
      <c r="D77" s="228" t="s">
        <v>358</v>
      </c>
      <c r="E77" s="229"/>
      <c r="F77" s="229"/>
      <c r="G77" s="229"/>
      <c r="H77" s="229"/>
      <c r="I77" s="229"/>
      <c r="J77" s="177">
        <v>1516062</v>
      </c>
      <c r="K77" s="228"/>
      <c r="L77" s="228"/>
    </row>
    <row r="78" spans="1:12" ht="12" customHeight="1" x14ac:dyDescent="0.2">
      <c r="C78" s="228" t="s">
        <v>359</v>
      </c>
      <c r="D78" s="228" t="s">
        <v>363</v>
      </c>
      <c r="E78" s="229"/>
      <c r="F78" s="229"/>
      <c r="G78" s="229"/>
      <c r="H78" s="229"/>
      <c r="I78" s="229"/>
      <c r="J78" s="177">
        <v>4982503</v>
      </c>
      <c r="K78" s="228"/>
      <c r="L78" s="177"/>
    </row>
    <row r="79" spans="1:12" ht="6" customHeight="1" x14ac:dyDescent="0.2">
      <c r="C79" s="228"/>
      <c r="D79" s="228"/>
      <c r="E79" s="229"/>
      <c r="F79" s="229"/>
      <c r="G79" s="229"/>
      <c r="H79" s="229"/>
      <c r="I79" s="229"/>
      <c r="J79" s="177"/>
      <c r="K79" s="228"/>
      <c r="L79" s="177"/>
    </row>
    <row r="80" spans="1:12" ht="12" customHeight="1" x14ac:dyDescent="0.2">
      <c r="C80" s="228" t="s">
        <v>364</v>
      </c>
      <c r="D80" s="228"/>
      <c r="E80" s="229"/>
      <c r="F80" s="229"/>
      <c r="G80" s="229"/>
      <c r="H80" s="229"/>
      <c r="I80" s="229"/>
      <c r="J80" s="177"/>
      <c r="K80" s="228"/>
      <c r="L80" s="177"/>
    </row>
    <row r="81" spans="3:12" ht="12" customHeight="1" x14ac:dyDescent="0.2">
      <c r="C81" s="228"/>
      <c r="D81" s="228" t="s">
        <v>365</v>
      </c>
      <c r="E81" s="229"/>
      <c r="F81" s="230"/>
      <c r="G81" s="230"/>
      <c r="H81" s="230"/>
      <c r="I81" s="230"/>
      <c r="J81" s="228"/>
      <c r="K81" s="228"/>
      <c r="L81" s="177">
        <v>6498565</v>
      </c>
    </row>
    <row r="82" spans="3:12" x14ac:dyDescent="0.2">
      <c r="C82" s="228"/>
      <c r="D82" s="228"/>
      <c r="E82" s="231"/>
      <c r="F82" s="231"/>
      <c r="G82" s="231"/>
      <c r="H82" s="231"/>
      <c r="I82" s="231"/>
      <c r="J82" s="228"/>
      <c r="K82" s="228"/>
      <c r="L82" s="228"/>
    </row>
  </sheetData>
  <sheetProtection selectLockedCells="1"/>
  <phoneticPr fontId="2"/>
  <printOptions horizontalCentered="1"/>
  <pageMargins left="0.59055118110236227" right="0.59055118110236227" top="0.98425196850393704" bottom="0.59055118110236227" header="0.19685039370078741" footer="0.19685039370078741"/>
  <pageSetup paperSize="9" scale="57" orientation="landscape" cellComments="asDisplayed" useFirstPageNumber="1"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L28"/>
  <sheetViews>
    <sheetView showGridLines="0" view="pageBreakPreview" zoomScale="60" zoomScaleNormal="70" workbookViewId="0"/>
  </sheetViews>
  <sheetFormatPr defaultColWidth="0" defaultRowHeight="29.4" customHeight="1" x14ac:dyDescent="0.2"/>
  <cols>
    <col min="1" max="1" width="1.109375" style="49" customWidth="1"/>
    <col min="2" max="2" width="45" style="49" bestFit="1" customWidth="1"/>
    <col min="3" max="3" width="14" style="49" bestFit="1" customWidth="1"/>
    <col min="4" max="4" width="10.33203125" style="50" bestFit="1" customWidth="1"/>
    <col min="5" max="5" width="13" style="50" bestFit="1" customWidth="1"/>
    <col min="6" max="7" width="11.33203125" style="50" bestFit="1" customWidth="1"/>
    <col min="8" max="8" width="11.88671875" style="50" bestFit="1" customWidth="1"/>
    <col min="9" max="9" width="11.77734375" style="235" customWidth="1"/>
    <col min="10" max="10" width="21.5546875" style="50" bestFit="1" customWidth="1"/>
    <col min="11" max="11" width="11.88671875" style="50" bestFit="1" customWidth="1"/>
    <col min="12" max="12" width="9.21875" style="50" customWidth="1"/>
    <col min="13" max="13" width="15.33203125" style="50" bestFit="1" customWidth="1"/>
    <col min="14" max="14" width="14.44140625" style="49" bestFit="1" customWidth="1"/>
    <col min="15" max="15" width="14.33203125" style="240" customWidth="1"/>
    <col min="16" max="16" width="13.21875" style="49" bestFit="1" customWidth="1"/>
    <col min="17" max="17" width="9.21875" style="49" bestFit="1" customWidth="1"/>
    <col min="18" max="18" width="12.88671875" style="49" bestFit="1" customWidth="1"/>
    <col min="19" max="19" width="2.44140625" style="49" customWidth="1"/>
    <col min="20" max="38" width="8.88671875" style="49" customWidth="1"/>
    <col min="39" max="16384" width="8.88671875" style="49" hidden="1"/>
  </cols>
  <sheetData>
    <row r="1" spans="2:18" ht="13.2" x14ac:dyDescent="0.2">
      <c r="M1" s="384"/>
      <c r="N1" s="817"/>
      <c r="O1" s="817"/>
      <c r="P1" s="817"/>
      <c r="Q1" s="817"/>
      <c r="R1" s="817"/>
    </row>
    <row r="2" spans="2:18" ht="14.4" x14ac:dyDescent="0.15">
      <c r="B2" s="52" t="s">
        <v>195</v>
      </c>
      <c r="C2" s="51"/>
      <c r="R2" s="176" t="s">
        <v>120</v>
      </c>
    </row>
    <row r="3" spans="2:18" ht="29.4" customHeight="1" x14ac:dyDescent="0.2">
      <c r="B3" s="876"/>
      <c r="C3" s="178" t="s">
        <v>171</v>
      </c>
      <c r="D3" s="879" t="s">
        <v>172</v>
      </c>
      <c r="E3" s="893"/>
      <c r="F3" s="893"/>
      <c r="G3" s="893"/>
      <c r="H3" s="893"/>
      <c r="I3" s="880"/>
      <c r="J3" s="887" t="s">
        <v>339</v>
      </c>
      <c r="K3" s="888"/>
      <c r="L3" s="888"/>
      <c r="M3" s="888"/>
      <c r="N3" s="888"/>
      <c r="O3" s="889"/>
      <c r="P3" s="879" t="s">
        <v>173</v>
      </c>
      <c r="Q3" s="880"/>
      <c r="R3" s="881" t="s">
        <v>200</v>
      </c>
    </row>
    <row r="4" spans="2:18" ht="29.4" customHeight="1" x14ac:dyDescent="0.2">
      <c r="B4" s="877"/>
      <c r="C4" s="881" t="s">
        <v>174</v>
      </c>
      <c r="D4" s="881" t="s">
        <v>196</v>
      </c>
      <c r="E4" s="881" t="s">
        <v>340</v>
      </c>
      <c r="F4" s="881" t="s">
        <v>373</v>
      </c>
      <c r="G4" s="881" t="s">
        <v>374</v>
      </c>
      <c r="H4" s="881" t="s">
        <v>375</v>
      </c>
      <c r="I4" s="894" t="s">
        <v>371</v>
      </c>
      <c r="J4" s="881" t="s">
        <v>341</v>
      </c>
      <c r="K4" s="881" t="s">
        <v>342</v>
      </c>
      <c r="L4" s="881" t="s">
        <v>175</v>
      </c>
      <c r="M4" s="884" t="s">
        <v>197</v>
      </c>
      <c r="N4" s="179"/>
      <c r="O4" s="890" t="s">
        <v>372</v>
      </c>
      <c r="P4" s="881" t="s">
        <v>198</v>
      </c>
      <c r="Q4" s="881" t="s">
        <v>199</v>
      </c>
      <c r="R4" s="882"/>
    </row>
    <row r="5" spans="2:18" ht="29.4" customHeight="1" x14ac:dyDescent="0.2">
      <c r="B5" s="877"/>
      <c r="C5" s="882"/>
      <c r="D5" s="882"/>
      <c r="E5" s="882"/>
      <c r="F5" s="882"/>
      <c r="G5" s="882"/>
      <c r="H5" s="882"/>
      <c r="I5" s="895"/>
      <c r="J5" s="882"/>
      <c r="K5" s="882"/>
      <c r="L5" s="882"/>
      <c r="M5" s="885"/>
      <c r="N5" s="881" t="s">
        <v>343</v>
      </c>
      <c r="O5" s="891"/>
      <c r="P5" s="882"/>
      <c r="Q5" s="882"/>
      <c r="R5" s="882"/>
    </row>
    <row r="6" spans="2:18" ht="29.4" customHeight="1" x14ac:dyDescent="0.2">
      <c r="B6" s="878"/>
      <c r="C6" s="883"/>
      <c r="D6" s="883"/>
      <c r="E6" s="883"/>
      <c r="F6" s="883"/>
      <c r="G6" s="883"/>
      <c r="H6" s="883"/>
      <c r="I6" s="896"/>
      <c r="J6" s="883"/>
      <c r="K6" s="883"/>
      <c r="L6" s="883"/>
      <c r="M6" s="886"/>
      <c r="N6" s="883"/>
      <c r="O6" s="892"/>
      <c r="P6" s="883"/>
      <c r="Q6" s="883"/>
      <c r="R6" s="883"/>
    </row>
    <row r="7" spans="2:18" ht="29.4" customHeight="1" x14ac:dyDescent="0.2">
      <c r="B7" s="180" t="s">
        <v>176</v>
      </c>
      <c r="C7" s="181">
        <v>175932657</v>
      </c>
      <c r="D7" s="181">
        <v>64879662</v>
      </c>
      <c r="E7" s="181">
        <v>-88196806</v>
      </c>
      <c r="F7" s="181">
        <v>-1533</v>
      </c>
      <c r="G7" s="181">
        <v>-4212</v>
      </c>
      <c r="H7" s="181">
        <v>-3606132</v>
      </c>
      <c r="I7" s="236">
        <v>-26929021</v>
      </c>
      <c r="J7" s="181">
        <v>5732682</v>
      </c>
      <c r="K7" s="181">
        <v>3164801</v>
      </c>
      <c r="L7" s="181">
        <v>290820</v>
      </c>
      <c r="M7" s="181">
        <v>21971536</v>
      </c>
      <c r="N7" s="181" t="s">
        <v>349</v>
      </c>
      <c r="O7" s="181">
        <v>31159839</v>
      </c>
      <c r="P7" s="181">
        <v>92181</v>
      </c>
      <c r="Q7" s="181">
        <v>92181</v>
      </c>
      <c r="R7" s="181">
        <v>180255656</v>
      </c>
    </row>
    <row r="8" spans="2:18" ht="29.4" customHeight="1" x14ac:dyDescent="0.2">
      <c r="B8" s="182" t="s">
        <v>177</v>
      </c>
      <c r="C8" s="183"/>
      <c r="D8" s="183"/>
      <c r="E8" s="184"/>
      <c r="F8" s="183"/>
      <c r="G8" s="183"/>
      <c r="H8" s="183"/>
      <c r="I8" s="237"/>
      <c r="J8" s="183"/>
      <c r="K8" s="183"/>
      <c r="L8" s="183"/>
      <c r="M8" s="183"/>
      <c r="N8" s="183"/>
      <c r="O8" s="183"/>
      <c r="P8" s="183"/>
      <c r="Q8" s="183"/>
      <c r="R8" s="185"/>
    </row>
    <row r="9" spans="2:18" ht="29.4" customHeight="1" x14ac:dyDescent="0.2">
      <c r="B9" s="186" t="s">
        <v>178</v>
      </c>
      <c r="C9" s="187"/>
      <c r="D9" s="187"/>
      <c r="E9" s="188"/>
      <c r="F9" s="187"/>
      <c r="G9" s="187"/>
      <c r="H9" s="187"/>
      <c r="I9" s="238"/>
      <c r="J9" s="187"/>
      <c r="K9" s="187"/>
      <c r="L9" s="187"/>
      <c r="M9" s="187"/>
      <c r="N9" s="187"/>
      <c r="O9" s="187"/>
      <c r="P9" s="187"/>
      <c r="Q9" s="187"/>
      <c r="R9" s="189"/>
    </row>
    <row r="10" spans="2:18" ht="29.4" customHeight="1" x14ac:dyDescent="0.2">
      <c r="B10" s="190" t="s">
        <v>368</v>
      </c>
      <c r="C10" s="187">
        <v>13675815</v>
      </c>
      <c r="D10" s="187" t="s">
        <v>313</v>
      </c>
      <c r="E10" s="187" t="s">
        <v>313</v>
      </c>
      <c r="F10" s="187" t="s">
        <v>313</v>
      </c>
      <c r="G10" s="187" t="s">
        <v>313</v>
      </c>
      <c r="H10" s="187" t="s">
        <v>313</v>
      </c>
      <c r="I10" s="238" t="s">
        <v>349</v>
      </c>
      <c r="J10" s="187" t="s">
        <v>313</v>
      </c>
      <c r="K10" s="187" t="s">
        <v>313</v>
      </c>
      <c r="L10" s="187" t="s">
        <v>313</v>
      </c>
      <c r="M10" s="187" t="s">
        <v>313</v>
      </c>
      <c r="N10" s="187" t="s">
        <v>313</v>
      </c>
      <c r="O10" s="187" t="s">
        <v>349</v>
      </c>
      <c r="P10" s="187" t="s">
        <v>313</v>
      </c>
      <c r="Q10" s="187" t="s">
        <v>313</v>
      </c>
      <c r="R10" s="189">
        <v>13675815</v>
      </c>
    </row>
    <row r="11" spans="2:18" ht="29.4" customHeight="1" x14ac:dyDescent="0.2">
      <c r="B11" s="186" t="s">
        <v>179</v>
      </c>
      <c r="C11" s="187"/>
      <c r="D11" s="187"/>
      <c r="E11" s="188"/>
      <c r="F11" s="187"/>
      <c r="G11" s="187"/>
      <c r="H11" s="187"/>
      <c r="I11" s="238"/>
      <c r="J11" s="187"/>
      <c r="K11" s="187"/>
      <c r="L11" s="187"/>
      <c r="M11" s="187"/>
      <c r="N11" s="187"/>
      <c r="O11" s="187"/>
      <c r="P11" s="187"/>
      <c r="Q11" s="187"/>
      <c r="R11" s="189"/>
    </row>
    <row r="12" spans="2:18" ht="29.4" customHeight="1" x14ac:dyDescent="0.2">
      <c r="B12" s="190" t="s">
        <v>180</v>
      </c>
      <c r="C12" s="187" t="s">
        <v>313</v>
      </c>
      <c r="D12" s="187">
        <v>57452155</v>
      </c>
      <c r="E12" s="187" t="s">
        <v>313</v>
      </c>
      <c r="F12" s="187" t="s">
        <v>313</v>
      </c>
      <c r="G12" s="187" t="s">
        <v>313</v>
      </c>
      <c r="H12" s="187" t="s">
        <v>313</v>
      </c>
      <c r="I12" s="238">
        <v>57452155</v>
      </c>
      <c r="J12" s="187" t="s">
        <v>313</v>
      </c>
      <c r="K12" s="187" t="s">
        <v>313</v>
      </c>
      <c r="L12" s="187" t="s">
        <v>313</v>
      </c>
      <c r="M12" s="187" t="s">
        <v>313</v>
      </c>
      <c r="N12" s="187" t="s">
        <v>313</v>
      </c>
      <c r="O12" s="187" t="s">
        <v>349</v>
      </c>
      <c r="P12" s="187" t="s">
        <v>313</v>
      </c>
      <c r="Q12" s="187" t="s">
        <v>313</v>
      </c>
      <c r="R12" s="189">
        <v>57452155</v>
      </c>
    </row>
    <row r="13" spans="2:18" ht="29.4" customHeight="1" x14ac:dyDescent="0.2">
      <c r="B13" s="190" t="s">
        <v>181</v>
      </c>
      <c r="C13" s="187" t="s">
        <v>313</v>
      </c>
      <c r="D13" s="187" t="s">
        <v>313</v>
      </c>
      <c r="E13" s="188">
        <v>87274</v>
      </c>
      <c r="F13" s="187">
        <v>812</v>
      </c>
      <c r="G13" s="187" t="s">
        <v>313</v>
      </c>
      <c r="H13" s="187">
        <v>-89613</v>
      </c>
      <c r="I13" s="238">
        <v>-1528</v>
      </c>
      <c r="J13" s="187" t="s">
        <v>313</v>
      </c>
      <c r="K13" s="187" t="s">
        <v>313</v>
      </c>
      <c r="L13" s="187" t="s">
        <v>313</v>
      </c>
      <c r="M13" s="187" t="s">
        <v>313</v>
      </c>
      <c r="N13" s="187" t="s">
        <v>313</v>
      </c>
      <c r="O13" s="187" t="s">
        <v>349</v>
      </c>
      <c r="P13" s="187" t="s">
        <v>313</v>
      </c>
      <c r="Q13" s="187" t="s">
        <v>313</v>
      </c>
      <c r="R13" s="189">
        <v>-1528</v>
      </c>
    </row>
    <row r="14" spans="2:18" ht="29.4" customHeight="1" x14ac:dyDescent="0.2">
      <c r="B14" s="190" t="s">
        <v>182</v>
      </c>
      <c r="C14" s="187" t="s">
        <v>313</v>
      </c>
      <c r="D14" s="187" t="s">
        <v>313</v>
      </c>
      <c r="E14" s="188">
        <v>-4797385</v>
      </c>
      <c r="F14" s="187" t="s">
        <v>313</v>
      </c>
      <c r="G14" s="187" t="s">
        <v>313</v>
      </c>
      <c r="H14" s="187" t="s">
        <v>313</v>
      </c>
      <c r="I14" s="238">
        <v>-4797385</v>
      </c>
      <c r="J14" s="187" t="s">
        <v>313</v>
      </c>
      <c r="K14" s="187" t="s">
        <v>313</v>
      </c>
      <c r="L14" s="187" t="s">
        <v>313</v>
      </c>
      <c r="M14" s="187" t="s">
        <v>313</v>
      </c>
      <c r="N14" s="187" t="s">
        <v>313</v>
      </c>
      <c r="O14" s="187" t="s">
        <v>349</v>
      </c>
      <c r="P14" s="187" t="s">
        <v>313</v>
      </c>
      <c r="Q14" s="187" t="s">
        <v>313</v>
      </c>
      <c r="R14" s="189">
        <v>-4797385</v>
      </c>
    </row>
    <row r="15" spans="2:18" ht="29.4" customHeight="1" x14ac:dyDescent="0.2">
      <c r="B15" s="190" t="s">
        <v>183</v>
      </c>
      <c r="C15" s="187" t="s">
        <v>313</v>
      </c>
      <c r="D15" s="187" t="s">
        <v>313</v>
      </c>
      <c r="E15" s="187" t="s">
        <v>313</v>
      </c>
      <c r="F15" s="187">
        <v>-812</v>
      </c>
      <c r="G15" s="187" t="s">
        <v>313</v>
      </c>
      <c r="H15" s="187" t="s">
        <v>313</v>
      </c>
      <c r="I15" s="238">
        <v>-812</v>
      </c>
      <c r="J15" s="187" t="s">
        <v>313</v>
      </c>
      <c r="K15" s="187" t="s">
        <v>313</v>
      </c>
      <c r="L15" s="187" t="s">
        <v>313</v>
      </c>
      <c r="M15" s="187" t="s">
        <v>313</v>
      </c>
      <c r="N15" s="187" t="s">
        <v>313</v>
      </c>
      <c r="O15" s="187" t="s">
        <v>349</v>
      </c>
      <c r="P15" s="187" t="s">
        <v>313</v>
      </c>
      <c r="Q15" s="187" t="s">
        <v>313</v>
      </c>
      <c r="R15" s="189">
        <v>-812</v>
      </c>
    </row>
    <row r="16" spans="2:18" ht="29.4" customHeight="1" x14ac:dyDescent="0.2">
      <c r="B16" s="190" t="s">
        <v>184</v>
      </c>
      <c r="C16" s="187" t="s">
        <v>313</v>
      </c>
      <c r="D16" s="187" t="s">
        <v>313</v>
      </c>
      <c r="E16" s="187" t="s">
        <v>313</v>
      </c>
      <c r="F16" s="187" t="s">
        <v>313</v>
      </c>
      <c r="G16" s="187">
        <v>-477</v>
      </c>
      <c r="H16" s="187" t="s">
        <v>313</v>
      </c>
      <c r="I16" s="238">
        <v>-477</v>
      </c>
      <c r="J16" s="187" t="s">
        <v>313</v>
      </c>
      <c r="K16" s="187" t="s">
        <v>313</v>
      </c>
      <c r="L16" s="187" t="s">
        <v>313</v>
      </c>
      <c r="M16" s="187" t="s">
        <v>313</v>
      </c>
      <c r="N16" s="187" t="s">
        <v>313</v>
      </c>
      <c r="O16" s="187" t="s">
        <v>349</v>
      </c>
      <c r="P16" s="187" t="s">
        <v>313</v>
      </c>
      <c r="Q16" s="187" t="s">
        <v>313</v>
      </c>
      <c r="R16" s="189">
        <v>-477</v>
      </c>
    </row>
    <row r="17" spans="2:18" ht="29.4" customHeight="1" x14ac:dyDescent="0.2">
      <c r="B17" s="186" t="s">
        <v>185</v>
      </c>
      <c r="C17" s="187"/>
      <c r="D17" s="187"/>
      <c r="E17" s="187"/>
      <c r="F17" s="187"/>
      <c r="G17" s="187"/>
      <c r="H17" s="187"/>
      <c r="I17" s="238"/>
      <c r="J17" s="187"/>
      <c r="K17" s="187"/>
      <c r="L17" s="187"/>
      <c r="M17" s="187"/>
      <c r="N17" s="187"/>
      <c r="O17" s="187"/>
      <c r="P17" s="187"/>
      <c r="Q17" s="187"/>
      <c r="R17" s="189"/>
    </row>
    <row r="18" spans="2:18" ht="29.4" customHeight="1" x14ac:dyDescent="0.2">
      <c r="B18" s="190" t="s">
        <v>186</v>
      </c>
      <c r="C18" s="191"/>
      <c r="D18" s="191"/>
      <c r="E18" s="192"/>
      <c r="F18" s="191"/>
      <c r="G18" s="191"/>
      <c r="H18" s="191"/>
      <c r="I18" s="239"/>
      <c r="J18" s="191"/>
      <c r="K18" s="191"/>
      <c r="L18" s="191"/>
      <c r="M18" s="191"/>
      <c r="N18" s="191"/>
      <c r="O18" s="191"/>
      <c r="P18" s="187"/>
      <c r="Q18" s="187"/>
      <c r="R18" s="193"/>
    </row>
    <row r="19" spans="2:18" ht="29.4" customHeight="1" x14ac:dyDescent="0.2">
      <c r="B19" s="190" t="s">
        <v>187</v>
      </c>
      <c r="C19" s="187" t="s">
        <v>313</v>
      </c>
      <c r="D19" s="187" t="s">
        <v>313</v>
      </c>
      <c r="E19" s="187" t="s">
        <v>313</v>
      </c>
      <c r="F19" s="187" t="s">
        <v>313</v>
      </c>
      <c r="G19" s="187" t="s">
        <v>313</v>
      </c>
      <c r="H19" s="187" t="s">
        <v>313</v>
      </c>
      <c r="I19" s="238" t="s">
        <v>349</v>
      </c>
      <c r="J19" s="187" t="s">
        <v>313</v>
      </c>
      <c r="K19" s="187" t="s">
        <v>313</v>
      </c>
      <c r="L19" s="187">
        <v>21971536</v>
      </c>
      <c r="M19" s="187" t="s">
        <v>313</v>
      </c>
      <c r="N19" s="187" t="s">
        <v>313</v>
      </c>
      <c r="O19" s="187">
        <v>21971536</v>
      </c>
      <c r="P19" s="187" t="s">
        <v>313</v>
      </c>
      <c r="Q19" s="187" t="s">
        <v>313</v>
      </c>
      <c r="R19" s="187">
        <v>21971536</v>
      </c>
    </row>
    <row r="20" spans="2:18" ht="29.4" customHeight="1" x14ac:dyDescent="0.2">
      <c r="B20" s="190" t="s">
        <v>188</v>
      </c>
      <c r="C20" s="187" t="s">
        <v>313</v>
      </c>
      <c r="D20" s="187" t="s">
        <v>313</v>
      </c>
      <c r="E20" s="187" t="s">
        <v>313</v>
      </c>
      <c r="F20" s="187" t="s">
        <v>313</v>
      </c>
      <c r="G20" s="187" t="s">
        <v>313</v>
      </c>
      <c r="H20" s="187" t="s">
        <v>313</v>
      </c>
      <c r="I20" s="238" t="s">
        <v>349</v>
      </c>
      <c r="J20" s="187" t="s">
        <v>313</v>
      </c>
      <c r="K20" s="191" t="s">
        <v>313</v>
      </c>
      <c r="L20" s="187" t="s">
        <v>313</v>
      </c>
      <c r="M20" s="191">
        <v>-21971536</v>
      </c>
      <c r="N20" s="187" t="s">
        <v>313</v>
      </c>
      <c r="O20" s="187">
        <v>-21971536</v>
      </c>
      <c r="P20" s="187" t="s">
        <v>313</v>
      </c>
      <c r="Q20" s="187" t="s">
        <v>313</v>
      </c>
      <c r="R20" s="187">
        <v>-21971536</v>
      </c>
    </row>
    <row r="21" spans="2:18" ht="29.4" customHeight="1" x14ac:dyDescent="0.2">
      <c r="B21" s="190" t="s">
        <v>189</v>
      </c>
      <c r="C21" s="191"/>
      <c r="D21" s="191"/>
      <c r="E21" s="192"/>
      <c r="F21" s="191"/>
      <c r="G21" s="191"/>
      <c r="H21" s="191"/>
      <c r="I21" s="239"/>
      <c r="J21" s="191"/>
      <c r="K21" s="191"/>
      <c r="L21" s="191"/>
      <c r="M21" s="191"/>
      <c r="N21" s="191"/>
      <c r="O21" s="191"/>
      <c r="P21" s="191"/>
      <c r="Q21" s="191"/>
      <c r="R21" s="193"/>
    </row>
    <row r="22" spans="2:18" ht="29.4" customHeight="1" x14ac:dyDescent="0.2">
      <c r="B22" s="190" t="s">
        <v>190</v>
      </c>
      <c r="C22" s="187" t="s">
        <v>313</v>
      </c>
      <c r="D22" s="187" t="s">
        <v>313</v>
      </c>
      <c r="E22" s="187" t="s">
        <v>313</v>
      </c>
      <c r="F22" s="187" t="s">
        <v>313</v>
      </c>
      <c r="G22" s="187" t="s">
        <v>313</v>
      </c>
      <c r="H22" s="187" t="s">
        <v>313</v>
      </c>
      <c r="I22" s="238" t="s">
        <v>349</v>
      </c>
      <c r="J22" s="187" t="s">
        <v>313</v>
      </c>
      <c r="K22" s="187" t="s">
        <v>313</v>
      </c>
      <c r="L22" s="187" t="s">
        <v>313</v>
      </c>
      <c r="M22" s="191">
        <v>-1791879</v>
      </c>
      <c r="N22" s="191">
        <v>-1791879</v>
      </c>
      <c r="O22" s="191">
        <v>-1791879</v>
      </c>
      <c r="P22" s="187" t="s">
        <v>313</v>
      </c>
      <c r="Q22" s="187" t="s">
        <v>313</v>
      </c>
      <c r="R22" s="193">
        <v>-1791879</v>
      </c>
    </row>
    <row r="23" spans="2:18" ht="29.4" customHeight="1" x14ac:dyDescent="0.2">
      <c r="B23" s="190" t="s">
        <v>191</v>
      </c>
      <c r="C23" s="187" t="s">
        <v>313</v>
      </c>
      <c r="D23" s="187" t="s">
        <v>313</v>
      </c>
      <c r="E23" s="187" t="s">
        <v>313</v>
      </c>
      <c r="F23" s="187" t="s">
        <v>313</v>
      </c>
      <c r="G23" s="187" t="s">
        <v>313</v>
      </c>
      <c r="H23" s="187" t="s">
        <v>313</v>
      </c>
      <c r="I23" s="239" t="s">
        <v>349</v>
      </c>
      <c r="J23" s="191">
        <v>-555653</v>
      </c>
      <c r="K23" s="191" t="s">
        <v>313</v>
      </c>
      <c r="L23" s="187" t="s">
        <v>313</v>
      </c>
      <c r="M23" s="191">
        <v>429491</v>
      </c>
      <c r="N23" s="191">
        <v>429491</v>
      </c>
      <c r="O23" s="191">
        <v>-126162</v>
      </c>
      <c r="P23" s="187" t="s">
        <v>313</v>
      </c>
      <c r="Q23" s="187" t="s">
        <v>313</v>
      </c>
      <c r="R23" s="193">
        <v>-126162</v>
      </c>
    </row>
    <row r="24" spans="2:18" ht="29.4" customHeight="1" x14ac:dyDescent="0.2">
      <c r="B24" s="190" t="s">
        <v>344</v>
      </c>
      <c r="C24" s="187" t="s">
        <v>313</v>
      </c>
      <c r="D24" s="187" t="s">
        <v>313</v>
      </c>
      <c r="E24" s="187" t="s">
        <v>313</v>
      </c>
      <c r="F24" s="187" t="s">
        <v>313</v>
      </c>
      <c r="G24" s="187" t="s">
        <v>313</v>
      </c>
      <c r="H24" s="187" t="s">
        <v>313</v>
      </c>
      <c r="I24" s="238" t="s">
        <v>349</v>
      </c>
      <c r="J24" s="187" t="s">
        <v>313</v>
      </c>
      <c r="K24" s="191">
        <v>-756702</v>
      </c>
      <c r="L24" s="187" t="s">
        <v>313</v>
      </c>
      <c r="M24" s="191">
        <v>189653</v>
      </c>
      <c r="N24" s="191">
        <v>189653</v>
      </c>
      <c r="O24" s="191">
        <v>-567049</v>
      </c>
      <c r="P24" s="187" t="s">
        <v>313</v>
      </c>
      <c r="Q24" s="187" t="s">
        <v>313</v>
      </c>
      <c r="R24" s="193">
        <v>-567049</v>
      </c>
    </row>
    <row r="25" spans="2:18" ht="29.4" customHeight="1" x14ac:dyDescent="0.2">
      <c r="B25" s="194" t="s">
        <v>192</v>
      </c>
      <c r="C25" s="187" t="s">
        <v>313</v>
      </c>
      <c r="D25" s="187" t="s">
        <v>313</v>
      </c>
      <c r="E25" s="187" t="s">
        <v>313</v>
      </c>
      <c r="F25" s="187" t="s">
        <v>313</v>
      </c>
      <c r="G25" s="187" t="s">
        <v>313</v>
      </c>
      <c r="H25" s="187" t="s">
        <v>313</v>
      </c>
      <c r="I25" s="238" t="s">
        <v>349</v>
      </c>
      <c r="J25" s="187" t="s">
        <v>313</v>
      </c>
      <c r="K25" s="187" t="s">
        <v>313</v>
      </c>
      <c r="L25" s="187" t="s">
        <v>313</v>
      </c>
      <c r="M25" s="187" t="s">
        <v>313</v>
      </c>
      <c r="N25" s="195" t="s">
        <v>313</v>
      </c>
      <c r="O25" s="191" t="s">
        <v>349</v>
      </c>
      <c r="P25" s="191">
        <v>76898</v>
      </c>
      <c r="Q25" s="191">
        <v>76898</v>
      </c>
      <c r="R25" s="193">
        <v>76898</v>
      </c>
    </row>
    <row r="26" spans="2:18" ht="29.4" customHeight="1" x14ac:dyDescent="0.2">
      <c r="B26" s="196" t="s">
        <v>193</v>
      </c>
      <c r="C26" s="181">
        <v>13675815</v>
      </c>
      <c r="D26" s="181">
        <v>57452155</v>
      </c>
      <c r="E26" s="197">
        <v>-4710111</v>
      </c>
      <c r="F26" s="181" t="s">
        <v>349</v>
      </c>
      <c r="G26" s="181">
        <v>-477</v>
      </c>
      <c r="H26" s="181">
        <v>-89613</v>
      </c>
      <c r="I26" s="236">
        <v>52651954</v>
      </c>
      <c r="J26" s="181">
        <v>-555653</v>
      </c>
      <c r="K26" s="181">
        <v>-756702</v>
      </c>
      <c r="L26" s="181">
        <v>21971536</v>
      </c>
      <c r="M26" s="181">
        <v>-23144271</v>
      </c>
      <c r="N26" s="181">
        <v>-1172735</v>
      </c>
      <c r="O26" s="352">
        <v>-2485089</v>
      </c>
      <c r="P26" s="181">
        <v>76898</v>
      </c>
      <c r="Q26" s="181">
        <v>76898</v>
      </c>
      <c r="R26" s="198">
        <v>63919577</v>
      </c>
    </row>
    <row r="27" spans="2:18" ht="29.4" customHeight="1" x14ac:dyDescent="0.2">
      <c r="B27" s="196" t="s">
        <v>194</v>
      </c>
      <c r="C27" s="181">
        <v>189608471</v>
      </c>
      <c r="D27" s="181">
        <v>122331817</v>
      </c>
      <c r="E27" s="181">
        <v>-92906918</v>
      </c>
      <c r="F27" s="181">
        <v>-1533</v>
      </c>
      <c r="G27" s="181">
        <v>-4688</v>
      </c>
      <c r="H27" s="181">
        <v>-3695746</v>
      </c>
      <c r="I27" s="236">
        <v>25722933</v>
      </c>
      <c r="J27" s="181">
        <v>5177030</v>
      </c>
      <c r="K27" s="181">
        <v>2408099</v>
      </c>
      <c r="L27" s="181">
        <v>22262356</v>
      </c>
      <c r="M27" s="181">
        <v>-1172735</v>
      </c>
      <c r="N27" s="181">
        <v>-1172735</v>
      </c>
      <c r="O27" s="181">
        <v>28674750</v>
      </c>
      <c r="P27" s="181">
        <v>169078</v>
      </c>
      <c r="Q27" s="181">
        <v>169078</v>
      </c>
      <c r="R27" s="181">
        <v>244175233</v>
      </c>
    </row>
    <row r="28" spans="2:18" ht="29.4" customHeight="1" x14ac:dyDescent="0.2">
      <c r="B28" s="875" t="s">
        <v>162</v>
      </c>
      <c r="C28" s="875"/>
      <c r="D28" s="875"/>
      <c r="E28" s="875"/>
      <c r="F28" s="875"/>
      <c r="G28" s="875"/>
      <c r="H28" s="875"/>
      <c r="I28" s="875"/>
      <c r="J28" s="875"/>
      <c r="K28" s="45"/>
      <c r="L28" s="199"/>
      <c r="M28" s="199"/>
      <c r="N28" s="199"/>
      <c r="O28" s="199"/>
      <c r="P28" s="199"/>
      <c r="Q28" s="199"/>
      <c r="R28" s="199"/>
    </row>
  </sheetData>
  <protectedRanges>
    <protectedRange sqref="K28 G28:I28" name="範囲1_2_1_1"/>
  </protectedRanges>
  <mergeCells count="22">
    <mergeCell ref="N1:R1"/>
    <mergeCell ref="J3:O3"/>
    <mergeCell ref="O4:O6"/>
    <mergeCell ref="D4:D6"/>
    <mergeCell ref="E4:E6"/>
    <mergeCell ref="F4:F6"/>
    <mergeCell ref="G4:G6"/>
    <mergeCell ref="D3:I3"/>
    <mergeCell ref="I4:I6"/>
    <mergeCell ref="P4:P6"/>
    <mergeCell ref="Q4:Q6"/>
    <mergeCell ref="B28:J28"/>
    <mergeCell ref="B3:B6"/>
    <mergeCell ref="P3:Q3"/>
    <mergeCell ref="R3:R6"/>
    <mergeCell ref="C4:C6"/>
    <mergeCell ref="H4:H6"/>
    <mergeCell ref="J4:J6"/>
    <mergeCell ref="K4:K6"/>
    <mergeCell ref="L4:L6"/>
    <mergeCell ref="M4:M6"/>
    <mergeCell ref="N5:N6"/>
  </mergeCells>
  <phoneticPr fontId="2"/>
  <printOptions horizontalCentered="1"/>
  <pageMargins left="0.59055118110236227" right="0.59055118110236227" top="0.98425196850393704" bottom="0.59055118110236227" header="0.19685039370078741" footer="0.19685039370078741"/>
  <pageSetup paperSize="9" scale="53" orientation="landscape" cellComments="asDisplayed" useFirstPageNumber="1"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法人概要</vt:lpstr>
      <vt:lpstr>事業計画及び事業実績</vt:lpstr>
      <vt:lpstr>府の財政的関与</vt:lpstr>
      <vt:lpstr>財務 （大学）</vt:lpstr>
      <vt:lpstr>附表</vt:lpstr>
      <vt:lpstr>純資産変動計算書</vt:lpstr>
      <vt:lpstr>'財務 （大学）'!Print_Area</vt:lpstr>
      <vt:lpstr>事業計画及び事業実績!Print_Area</vt:lpstr>
      <vt:lpstr>純資産変動計算書!Print_Area</vt:lpstr>
      <vt:lpstr>府の財政的関与!Print_Area</vt:lpstr>
      <vt:lpstr>附表!Print_Area</vt:lpstr>
      <vt:lpstr>法人概要!Print_Area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2025-09-17T03:54:35Z</dcterms:created>
  <dcterms:modified xsi:type="dcterms:W3CDTF">2025-09-17T04:32:04Z</dcterms:modified>
</cp:coreProperties>
</file>