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H31年度\28　社会教育調査\05 府Web掲載\02 施行\"/>
    </mc:Choice>
  </mc:AlternateContent>
  <bookViews>
    <workbookView xWindow="0" yWindow="0" windowWidth="20460" windowHeight="8160"/>
  </bookViews>
  <sheets>
    <sheet name="HP用公民館主催事業（○）" sheetId="1" r:id="rId1"/>
  </sheets>
  <externalReferences>
    <externalReference r:id="rId2"/>
  </externalReferences>
  <definedNames>
    <definedName name="_xlnm.Print_Area" localSheetId="0">'HP用公民館主催事業（○）'!$A$1:$G$42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D36" i="1" s="1"/>
  <c r="C35" i="1"/>
  <c r="C34" i="1"/>
  <c r="C33" i="1"/>
  <c r="C32" i="1"/>
  <c r="D32" i="1" s="1"/>
  <c r="C31" i="1"/>
  <c r="C30" i="1"/>
  <c r="C29" i="1"/>
  <c r="C38" i="1" s="1"/>
  <c r="D38" i="1" s="1"/>
  <c r="C24" i="1"/>
  <c r="C23" i="1"/>
  <c r="C22" i="1"/>
  <c r="C21" i="1"/>
  <c r="C20" i="1"/>
  <c r="C19" i="1"/>
  <c r="C18" i="1"/>
  <c r="C17" i="1"/>
  <c r="C25" i="1" s="1"/>
  <c r="C12" i="1"/>
  <c r="C11" i="1"/>
  <c r="C10" i="1"/>
  <c r="C9" i="1"/>
  <c r="C8" i="1"/>
  <c r="C7" i="1"/>
  <c r="C6" i="1"/>
  <c r="C5" i="1"/>
  <c r="D5" i="1" l="1"/>
  <c r="D9" i="1"/>
  <c r="D33" i="1"/>
  <c r="D37" i="1"/>
  <c r="D6" i="1"/>
  <c r="D10" i="1"/>
  <c r="D30" i="1"/>
  <c r="D34" i="1"/>
  <c r="D7" i="1"/>
  <c r="D31" i="1"/>
  <c r="D35" i="1"/>
  <c r="D29" i="1"/>
  <c r="C13" i="1"/>
  <c r="D12" i="1" s="1"/>
  <c r="D24" i="1" l="1"/>
  <c r="D22" i="1"/>
  <c r="D20" i="1"/>
  <c r="D23" i="1"/>
  <c r="D21" i="1"/>
  <c r="D19" i="1"/>
  <c r="D17" i="1"/>
  <c r="D11" i="1"/>
  <c r="D18" i="1"/>
  <c r="D8" i="1"/>
</calcChain>
</file>

<file path=xl/sharedStrings.xml><?xml version="1.0" encoding="utf-8"?>
<sst xmlns="http://schemas.openxmlformats.org/spreadsheetml/2006/main" count="42" uniqueCount="38">
  <si>
    <t>公民館・公民館類似施設が主催する事業数（学級・講座・集会等）</t>
    <rPh sb="18" eb="19">
      <t>スウ</t>
    </rPh>
    <phoneticPr fontId="4"/>
  </si>
  <si>
    <t>平成30</t>
    <rPh sb="0" eb="2">
      <t>ヘイセイ</t>
    </rPh>
    <phoneticPr fontId="6"/>
  </si>
  <si>
    <t>年度状況</t>
    <phoneticPr fontId="6"/>
  </si>
  <si>
    <t>主催事業数</t>
    <phoneticPr fontId="4"/>
  </si>
  <si>
    <t>事業数</t>
    <phoneticPr fontId="4"/>
  </si>
  <si>
    <t>市町村数</t>
    <rPh sb="0" eb="3">
      <t>シチョウソン</t>
    </rPh>
    <rPh sb="3" eb="4">
      <t>スウ</t>
    </rPh>
    <phoneticPr fontId="4"/>
  </si>
  <si>
    <t>％</t>
    <phoneticPr fontId="4"/>
  </si>
  <si>
    <t>１～9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</si>
  <si>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</si>
  <si>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</si>
  <si>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</si>
  <si>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</si>
  <si>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50～99</t>
    <phoneticPr fontId="4"/>
  </si>
  <si>
    <t>100以上</t>
    <rPh sb="3" eb="5">
      <t>イジョウ</t>
    </rPh>
    <phoneticPr fontId="4"/>
  </si>
  <si>
    <t>合計</t>
    <rPh sb="0" eb="2">
      <t>ゴウケイ</t>
    </rPh>
    <phoneticPr fontId="4"/>
  </si>
  <si>
    <t>うち、人権問題学習事業</t>
    <rPh sb="9" eb="11">
      <t>ジギョウ</t>
    </rPh>
    <phoneticPr fontId="4"/>
  </si>
  <si>
    <t>事業数</t>
    <phoneticPr fontId="4"/>
  </si>
  <si>
    <t>％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</si>
  <si>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</si>
  <si>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</si>
  <si>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</si>
  <si>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</si>
  <si>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50～99</t>
    <phoneticPr fontId="4"/>
  </si>
  <si>
    <t>延べ参加人数（主催事業）</t>
    <rPh sb="7" eb="9">
      <t>シュサイ</t>
    </rPh>
    <rPh sb="9" eb="11">
      <t>ジギョウ</t>
    </rPh>
    <phoneticPr fontId="4"/>
  </si>
  <si>
    <t>延べ参加人数</t>
    <rPh sb="0" eb="1">
      <t>ノ</t>
    </rPh>
    <rPh sb="2" eb="4">
      <t>サンカ</t>
    </rPh>
    <rPh sb="4" eb="6">
      <t>ニンズウ</t>
    </rPh>
    <phoneticPr fontId="4"/>
  </si>
  <si>
    <t>市町村数</t>
  </si>
  <si>
    <t>％</t>
  </si>
  <si>
    <t>１～999</t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</si>
  <si>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</si>
  <si>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</si>
  <si>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</si>
  <si>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</si>
  <si>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</si>
  <si>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</si>
  <si>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</si>
  <si>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合計</t>
  </si>
  <si>
    <t>※表の値は、公民館・公民館類似施設を設置している市町村の値です。</t>
  </si>
  <si>
    <t>※値は小数点以下を四捨五入しているため、合計が100%にならない場合があります。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</si>
</sst>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1" fillId="0" borderId="0" xfId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9" fontId="5" fillId="0" borderId="8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9" fontId="5" fillId="0" borderId="14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9" fontId="5" fillId="0" borderId="20" xfId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38" fontId="5" fillId="0" borderId="19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center" vertical="center"/>
    </xf>
    <xf numFmtId="9" fontId="5" fillId="0" borderId="21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top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28&#12288;&#31038;&#20250;&#25945;&#32946;&#35519;&#26619;/04%20&#38598;&#35336;/02&#38598;&#35336;&#12475;&#12483;&#12488;/&#35519;&#26619;&#8544;(&#27096;&#24335;3&#12539;&#27096;&#24335;4-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様式3(一覧)"/>
      <sheetName val="様式3(抽出)"/>
      <sheetName val="(HP)教育委員会 主催事業数"/>
      <sheetName val="様式4-2(一覧)"/>
      <sheetName val="様式4-2(抽出)"/>
      <sheetName val="HP用公民館主催事業（○）"/>
    </sheetNames>
    <sheetDataSet>
      <sheetData sheetId="0"/>
      <sheetData sheetId="1"/>
      <sheetData sheetId="2"/>
      <sheetData sheetId="3"/>
      <sheetData sheetId="4"/>
      <sheetData sheetId="5">
        <row r="2">
          <cell r="V2">
            <v>793</v>
          </cell>
          <cell r="X2">
            <v>42</v>
          </cell>
          <cell r="Y2">
            <v>63860</v>
          </cell>
        </row>
        <row r="795">
          <cell r="V795">
            <v>0</v>
          </cell>
          <cell r="X795">
            <v>0</v>
          </cell>
          <cell r="Y795">
            <v>0</v>
          </cell>
        </row>
        <row r="796">
          <cell r="V796">
            <v>1358</v>
          </cell>
          <cell r="X796">
            <v>57</v>
          </cell>
          <cell r="Y796">
            <v>51627</v>
          </cell>
        </row>
        <row r="2154">
          <cell r="V2154">
            <v>350</v>
          </cell>
          <cell r="X2154">
            <v>28</v>
          </cell>
          <cell r="Y2154">
            <v>227447</v>
          </cell>
        </row>
        <row r="2504">
          <cell r="V2504">
            <v>441</v>
          </cell>
          <cell r="X2504">
            <v>7</v>
          </cell>
          <cell r="Y2504">
            <v>178417</v>
          </cell>
        </row>
        <row r="2945">
          <cell r="V2945">
            <v>137</v>
          </cell>
          <cell r="X2945">
            <v>9</v>
          </cell>
          <cell r="Y2945">
            <v>5692</v>
          </cell>
        </row>
        <row r="3082">
          <cell r="V3082">
            <v>13</v>
          </cell>
          <cell r="X3082">
            <v>0</v>
          </cell>
          <cell r="Y3082">
            <v>3522</v>
          </cell>
        </row>
        <row r="3095">
          <cell r="V3095">
            <v>240</v>
          </cell>
          <cell r="X3095">
            <v>31</v>
          </cell>
          <cell r="Y3095">
            <v>16333</v>
          </cell>
        </row>
        <row r="3335">
          <cell r="V3335">
            <v>29</v>
          </cell>
          <cell r="X3335">
            <v>0</v>
          </cell>
          <cell r="Y3335">
            <v>1644</v>
          </cell>
        </row>
        <row r="3364">
          <cell r="V3364">
            <v>0</v>
          </cell>
          <cell r="X3364">
            <v>0</v>
          </cell>
          <cell r="Y3364">
            <v>0</v>
          </cell>
        </row>
        <row r="3365">
          <cell r="V3365">
            <v>0</v>
          </cell>
          <cell r="X3365">
            <v>0</v>
          </cell>
          <cell r="Y3365">
            <v>0</v>
          </cell>
        </row>
        <row r="3366">
          <cell r="V3366">
            <v>9</v>
          </cell>
          <cell r="X3366">
            <v>0</v>
          </cell>
          <cell r="Y3366">
            <v>385</v>
          </cell>
        </row>
        <row r="3375">
          <cell r="V3375">
            <v>37</v>
          </cell>
          <cell r="X3375">
            <v>3</v>
          </cell>
          <cell r="Y3375">
            <v>2090</v>
          </cell>
        </row>
        <row r="3412">
          <cell r="V3412">
            <v>82</v>
          </cell>
          <cell r="X3412">
            <v>0</v>
          </cell>
          <cell r="Y3412">
            <v>34847</v>
          </cell>
        </row>
        <row r="3494">
          <cell r="V3494">
            <v>58</v>
          </cell>
          <cell r="X3494">
            <v>5</v>
          </cell>
          <cell r="Y3494">
            <v>6889</v>
          </cell>
        </row>
        <row r="3552">
          <cell r="V3552">
            <v>18</v>
          </cell>
          <cell r="X3552">
            <v>1</v>
          </cell>
          <cell r="Y3552">
            <v>639</v>
          </cell>
        </row>
        <row r="3570">
          <cell r="V3570">
            <v>287</v>
          </cell>
          <cell r="X3570">
            <v>14</v>
          </cell>
          <cell r="Y3570">
            <v>75187</v>
          </cell>
        </row>
        <row r="3857">
          <cell r="V3857">
            <v>118</v>
          </cell>
          <cell r="X3857">
            <v>4</v>
          </cell>
          <cell r="Y3857">
            <v>17396</v>
          </cell>
        </row>
        <row r="3975">
          <cell r="V3975">
            <v>146</v>
          </cell>
          <cell r="X3975">
            <v>0</v>
          </cell>
          <cell r="Y3975">
            <v>3856</v>
          </cell>
        </row>
        <row r="4121">
          <cell r="V4121">
            <v>20</v>
          </cell>
          <cell r="X4121">
            <v>0</v>
          </cell>
          <cell r="Y4121">
            <v>2413</v>
          </cell>
        </row>
        <row r="4141">
          <cell r="V4141">
            <v>81</v>
          </cell>
          <cell r="X4141">
            <v>17</v>
          </cell>
          <cell r="Y4141">
            <v>11270</v>
          </cell>
        </row>
        <row r="4222">
          <cell r="V4222">
            <v>35</v>
          </cell>
          <cell r="X4222">
            <v>0</v>
          </cell>
          <cell r="Y4222">
            <v>1740</v>
          </cell>
        </row>
        <row r="4257">
          <cell r="V4257">
            <v>19</v>
          </cell>
          <cell r="X4257">
            <v>0</v>
          </cell>
          <cell r="Y4257">
            <v>575</v>
          </cell>
        </row>
        <row r="4276">
          <cell r="V4276">
            <v>0</v>
          </cell>
          <cell r="X4276">
            <v>0</v>
          </cell>
          <cell r="Y4276">
            <v>0</v>
          </cell>
        </row>
        <row r="4277">
          <cell r="V4277">
            <v>89</v>
          </cell>
          <cell r="X4277">
            <v>0</v>
          </cell>
          <cell r="Y4277">
            <v>5690</v>
          </cell>
        </row>
        <row r="4366">
          <cell r="V4366">
            <v>212</v>
          </cell>
          <cell r="X4366">
            <v>8</v>
          </cell>
          <cell r="Y4366">
            <v>13013</v>
          </cell>
        </row>
        <row r="4578">
          <cell r="V4578">
            <v>16</v>
          </cell>
          <cell r="X4578">
            <v>0</v>
          </cell>
          <cell r="Y4578">
            <v>1451</v>
          </cell>
        </row>
        <row r="4594">
          <cell r="V4594">
            <v>34</v>
          </cell>
          <cell r="X4594">
            <v>0</v>
          </cell>
          <cell r="Y4594">
            <v>4207</v>
          </cell>
        </row>
        <row r="4628">
          <cell r="V4628">
            <v>27</v>
          </cell>
          <cell r="X4628">
            <v>3</v>
          </cell>
          <cell r="Y4628">
            <v>5017</v>
          </cell>
        </row>
        <row r="4655">
          <cell r="V4655">
            <v>47</v>
          </cell>
          <cell r="X4655">
            <v>1</v>
          </cell>
          <cell r="Y4655">
            <v>24325</v>
          </cell>
        </row>
        <row r="4702">
          <cell r="V4702">
            <v>5</v>
          </cell>
          <cell r="X4702">
            <v>0</v>
          </cell>
          <cell r="Y4702">
            <v>102</v>
          </cell>
        </row>
        <row r="4707">
          <cell r="V4707">
            <v>14</v>
          </cell>
          <cell r="X4707">
            <v>0</v>
          </cell>
          <cell r="Y4707">
            <v>997</v>
          </cell>
        </row>
        <row r="4721">
          <cell r="V4721">
            <v>0</v>
          </cell>
          <cell r="X4721">
            <v>0</v>
          </cell>
          <cell r="Y4721">
            <v>0</v>
          </cell>
        </row>
        <row r="4722">
          <cell r="V4722">
            <v>0</v>
          </cell>
          <cell r="X4722">
            <v>0</v>
          </cell>
          <cell r="Y4722">
            <v>0</v>
          </cell>
        </row>
        <row r="4723">
          <cell r="V4723">
            <v>28</v>
          </cell>
          <cell r="X4723">
            <v>15</v>
          </cell>
          <cell r="Y4723">
            <v>19467</v>
          </cell>
        </row>
        <row r="4751">
          <cell r="V4751">
            <v>22</v>
          </cell>
          <cell r="X4751">
            <v>0</v>
          </cell>
          <cell r="Y4751">
            <v>2693</v>
          </cell>
        </row>
        <row r="4773">
          <cell r="V4773">
            <v>20</v>
          </cell>
          <cell r="X4773">
            <v>0</v>
          </cell>
          <cell r="Y4773">
            <v>2339</v>
          </cell>
        </row>
        <row r="4793">
          <cell r="V4793">
            <v>7</v>
          </cell>
          <cell r="X4793">
            <v>1</v>
          </cell>
          <cell r="Y4793">
            <v>993</v>
          </cell>
        </row>
        <row r="4800">
          <cell r="V4800">
            <v>41</v>
          </cell>
          <cell r="X4800">
            <v>1</v>
          </cell>
          <cell r="Y4800">
            <v>29344</v>
          </cell>
        </row>
        <row r="4841">
          <cell r="V4841">
            <v>77</v>
          </cell>
          <cell r="X4841">
            <v>1</v>
          </cell>
          <cell r="Y4841">
            <v>6585</v>
          </cell>
        </row>
        <row r="4918">
          <cell r="V4918">
            <v>133</v>
          </cell>
          <cell r="X4918">
            <v>5</v>
          </cell>
          <cell r="Y4918">
            <v>21873</v>
          </cell>
        </row>
        <row r="5051">
          <cell r="V5051">
            <v>18</v>
          </cell>
          <cell r="X5051">
            <v>0</v>
          </cell>
          <cell r="Y5051">
            <v>7464</v>
          </cell>
        </row>
        <row r="5069">
          <cell r="V5069">
            <v>0</v>
          </cell>
          <cell r="X5069">
            <v>0</v>
          </cell>
          <cell r="Y506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2"/>
  <sheetViews>
    <sheetView tabSelected="1" view="pageBreakPreview" zoomScaleNormal="100" zoomScaleSheetLayoutView="100" workbookViewId="0">
      <selection activeCell="D43" sqref="D43"/>
    </sheetView>
  </sheetViews>
  <sheetFormatPr defaultRowHeight="18.75" x14ac:dyDescent="0.4"/>
  <cols>
    <col min="1" max="1" width="3.75" customWidth="1"/>
    <col min="2" max="2" width="18.875" customWidth="1"/>
    <col min="3" max="3" width="9" customWidth="1"/>
    <col min="4" max="4" width="15.25" customWidth="1"/>
    <col min="6" max="6" width="14.5" customWidth="1"/>
  </cols>
  <sheetData>
    <row r="1" spans="1:6" x14ac:dyDescent="0.4">
      <c r="A1" s="34" t="s">
        <v>0</v>
      </c>
      <c r="B1" s="34"/>
      <c r="C1" s="34"/>
      <c r="D1" s="34"/>
      <c r="E1" s="34"/>
      <c r="F1" s="34"/>
    </row>
    <row r="2" spans="1:6" x14ac:dyDescent="0.4">
      <c r="A2" s="1"/>
      <c r="B2" s="1"/>
      <c r="C2" s="1"/>
      <c r="E2" s="2" t="s">
        <v>1</v>
      </c>
      <c r="F2" s="3" t="s">
        <v>2</v>
      </c>
    </row>
    <row r="3" spans="1:6" ht="19.5" thickBot="1" x14ac:dyDescent="0.45">
      <c r="A3" s="1"/>
      <c r="B3" s="4" t="s">
        <v>3</v>
      </c>
      <c r="C3" s="5"/>
      <c r="D3" s="5"/>
    </row>
    <row r="4" spans="1:6" ht="19.5" thickBot="1" x14ac:dyDescent="0.45">
      <c r="A4" s="1"/>
      <c r="B4" s="6" t="s">
        <v>4</v>
      </c>
      <c r="C4" s="7" t="s">
        <v>5</v>
      </c>
      <c r="D4" s="8" t="s">
        <v>6</v>
      </c>
    </row>
    <row r="5" spans="1:6" ht="19.5" thickTop="1" x14ac:dyDescent="0.4">
      <c r="A5" s="1"/>
      <c r="B5" s="9">
        <v>0</v>
      </c>
      <c r="C5" s="10">
        <f>COUNTIF('[1]様式4-2(抽出)'!V2:V5069,0)-2</f>
        <v>5</v>
      </c>
      <c r="D5" s="11">
        <f t="shared" ref="D5:D12" si="0">C5/$C$13</f>
        <v>0.12195121951219512</v>
      </c>
    </row>
    <row r="6" spans="1:6" x14ac:dyDescent="0.4">
      <c r="A6" s="1"/>
      <c r="B6" s="12" t="s">
        <v>7</v>
      </c>
      <c r="C6" s="13">
        <f>COUNTIFS('[1]様式4-2(抽出)'!V2:V5069,"&gt;=1",'[1]様式4-2(抽出)'!V2:V5069,"&lt;10")</f>
        <v>3</v>
      </c>
      <c r="D6" s="14">
        <f t="shared" si="0"/>
        <v>7.3170731707317069E-2</v>
      </c>
    </row>
    <row r="7" spans="1:6" x14ac:dyDescent="0.4">
      <c r="A7" s="1"/>
      <c r="B7" s="12" t="s">
        <v>8</v>
      </c>
      <c r="C7" s="15">
        <f>COUNTIFS('[1]様式4-2(抽出)'!V2:V5069,"&gt;=10",'[1]様式4-2(抽出)'!V2:V5069,"&lt;20")</f>
        <v>6</v>
      </c>
      <c r="D7" s="14">
        <f t="shared" si="0"/>
        <v>0.14634146341463414</v>
      </c>
    </row>
    <row r="8" spans="1:6" x14ac:dyDescent="0.4">
      <c r="A8" s="1"/>
      <c r="B8" s="12" t="s">
        <v>9</v>
      </c>
      <c r="C8" s="15">
        <f>COUNTIFS('[1]様式4-2(抽出)'!V2:V5069,"&gt;=20",'[1]様式4-2(抽出)'!V2:V5069,"&lt;30")</f>
        <v>6</v>
      </c>
      <c r="D8" s="14">
        <f t="shared" si="0"/>
        <v>0.14634146341463414</v>
      </c>
    </row>
    <row r="9" spans="1:6" x14ac:dyDescent="0.4">
      <c r="A9" s="1"/>
      <c r="B9" s="12" t="s">
        <v>10</v>
      </c>
      <c r="C9" s="15">
        <f>COUNTIFS('[1]様式4-2(抽出)'!V2:V5069,"&gt;=30",'[1]様式4-2(抽出)'!V2:V5069,"&lt;40")</f>
        <v>3</v>
      </c>
      <c r="D9" s="14">
        <f t="shared" si="0"/>
        <v>7.3170731707317069E-2</v>
      </c>
    </row>
    <row r="10" spans="1:6" x14ac:dyDescent="0.4">
      <c r="A10" s="1"/>
      <c r="B10" s="12" t="s">
        <v>11</v>
      </c>
      <c r="C10" s="15">
        <f>COUNTIFS('[1]様式4-2(抽出)'!V2:V5069,"&gt;=40",'[1]様式4-2(抽出)'!V2:V5069,"&lt;50")</f>
        <v>2</v>
      </c>
      <c r="D10" s="14">
        <f t="shared" si="0"/>
        <v>4.878048780487805E-2</v>
      </c>
    </row>
    <row r="11" spans="1:6" x14ac:dyDescent="0.4">
      <c r="A11" s="1"/>
      <c r="B11" s="12" t="s">
        <v>12</v>
      </c>
      <c r="C11" s="15">
        <f>COUNTIFS('[1]様式4-2(抽出)'!V2:V5069,"&gt;=50",'[1]様式4-2(抽出)'!V2:V5069,"&lt;100")</f>
        <v>5</v>
      </c>
      <c r="D11" s="14">
        <f t="shared" si="0"/>
        <v>0.12195121951219512</v>
      </c>
    </row>
    <row r="12" spans="1:6" ht="19.5" thickBot="1" x14ac:dyDescent="0.45">
      <c r="A12" s="1"/>
      <c r="B12" s="16" t="s">
        <v>13</v>
      </c>
      <c r="C12" s="17">
        <f>COUNTIF('[1]様式4-2(抽出)'!V2:V5069,"&gt;=100")</f>
        <v>11</v>
      </c>
      <c r="D12" s="18">
        <f t="shared" si="0"/>
        <v>0.26829268292682928</v>
      </c>
    </row>
    <row r="13" spans="1:6" ht="20.25" thickTop="1" thickBot="1" x14ac:dyDescent="0.45">
      <c r="A13" s="1"/>
      <c r="B13" s="19" t="s">
        <v>14</v>
      </c>
      <c r="C13" s="20">
        <f>SUM(C5:C12)</f>
        <v>41</v>
      </c>
      <c r="D13" s="21">
        <v>1</v>
      </c>
    </row>
    <row r="14" spans="1:6" x14ac:dyDescent="0.4">
      <c r="A14" s="1"/>
      <c r="B14" s="5"/>
      <c r="C14" s="5"/>
      <c r="D14" s="5"/>
    </row>
    <row r="15" spans="1:6" ht="19.5" thickBot="1" x14ac:dyDescent="0.45">
      <c r="A15" s="1"/>
      <c r="B15" s="4" t="s">
        <v>15</v>
      </c>
      <c r="C15" s="5"/>
      <c r="D15" s="5"/>
    </row>
    <row r="16" spans="1:6" ht="19.5" thickBot="1" x14ac:dyDescent="0.45">
      <c r="A16" s="1"/>
      <c r="B16" s="22" t="s">
        <v>16</v>
      </c>
      <c r="C16" s="23" t="s">
        <v>5</v>
      </c>
      <c r="D16" s="24" t="s">
        <v>17</v>
      </c>
    </row>
    <row r="17" spans="1:4" ht="19.5" thickTop="1" x14ac:dyDescent="0.4">
      <c r="A17" s="1"/>
      <c r="B17" s="25">
        <v>0</v>
      </c>
      <c r="C17" s="26">
        <f>COUNTIF('[1]様式4-2(抽出)'!X2:X5069,0)-2</f>
        <v>21</v>
      </c>
      <c r="D17" s="27">
        <f>C17/$C$13</f>
        <v>0.51219512195121952</v>
      </c>
    </row>
    <row r="18" spans="1:4" x14ac:dyDescent="0.4">
      <c r="A18" s="1"/>
      <c r="B18" s="12" t="s">
        <v>7</v>
      </c>
      <c r="C18" s="15">
        <f>COUNTIFS('[1]様式4-2(抽出)'!X2:X5069,"&gt;=1",'[1]様式4-2(抽出)'!X2:X5069,"&lt;10")</f>
        <v>13</v>
      </c>
      <c r="D18" s="14">
        <f t="shared" ref="D18:D24" si="1">C18/$C$13</f>
        <v>0.31707317073170732</v>
      </c>
    </row>
    <row r="19" spans="1:4" x14ac:dyDescent="0.4">
      <c r="A19" s="1"/>
      <c r="B19" s="12" t="s">
        <v>18</v>
      </c>
      <c r="C19" s="15">
        <f>COUNTIFS('[1]様式4-2(抽出)'!X2:X5069,"&gt;=10",'[1]様式4-2(抽出)'!X2:X5069,"&lt;20")</f>
        <v>3</v>
      </c>
      <c r="D19" s="14">
        <f t="shared" si="1"/>
        <v>7.3170731707317069E-2</v>
      </c>
    </row>
    <row r="20" spans="1:4" x14ac:dyDescent="0.4">
      <c r="A20" s="1"/>
      <c r="B20" s="12" t="s">
        <v>19</v>
      </c>
      <c r="C20" s="15">
        <f>COUNTIFS('[1]様式4-2(抽出)'!X2:X5069,"&gt;=20",'[1]様式4-2(抽出)'!X2:X5069,"&lt;30")</f>
        <v>1</v>
      </c>
      <c r="D20" s="14">
        <f t="shared" si="1"/>
        <v>2.4390243902439025E-2</v>
      </c>
    </row>
    <row r="21" spans="1:4" x14ac:dyDescent="0.4">
      <c r="A21" s="1"/>
      <c r="B21" s="12" t="s">
        <v>20</v>
      </c>
      <c r="C21" s="15">
        <f>COUNTIFS('[1]様式4-2(抽出)'!X2:X5069,"&gt;=30",'[1]様式4-2(抽出)'!X2:X5069,"&lt;40")</f>
        <v>1</v>
      </c>
      <c r="D21" s="14">
        <f t="shared" si="1"/>
        <v>2.4390243902439025E-2</v>
      </c>
    </row>
    <row r="22" spans="1:4" x14ac:dyDescent="0.4">
      <c r="A22" s="1"/>
      <c r="B22" s="12" t="s">
        <v>21</v>
      </c>
      <c r="C22" s="15">
        <f>COUNTIFS('[1]様式4-2(抽出)'!X2:X5069,"&gt;=40",'[1]様式4-2(抽出)'!X2:X5069,"&lt;50")</f>
        <v>1</v>
      </c>
      <c r="D22" s="14">
        <f t="shared" si="1"/>
        <v>2.4390243902439025E-2</v>
      </c>
    </row>
    <row r="23" spans="1:4" x14ac:dyDescent="0.4">
      <c r="A23" s="1"/>
      <c r="B23" s="12" t="s">
        <v>22</v>
      </c>
      <c r="C23" s="15">
        <f>COUNTIFS('[1]様式4-2(抽出)'!X2:X5069,"&gt;=50",'[1]様式4-2(抽出)'!X2:X5069,"&lt;100")</f>
        <v>1</v>
      </c>
      <c r="D23" s="14">
        <f t="shared" si="1"/>
        <v>2.4390243902439025E-2</v>
      </c>
    </row>
    <row r="24" spans="1:4" ht="19.5" thickBot="1" x14ac:dyDescent="0.45">
      <c r="A24" s="1"/>
      <c r="B24" s="16" t="s">
        <v>13</v>
      </c>
      <c r="C24" s="17">
        <f>COUNTIF('[1]様式4-2(抽出)'!X2:X5069,"&gt;=100")</f>
        <v>0</v>
      </c>
      <c r="D24" s="18">
        <f t="shared" si="1"/>
        <v>0</v>
      </c>
    </row>
    <row r="25" spans="1:4" ht="20.25" thickTop="1" thickBot="1" x14ac:dyDescent="0.45">
      <c r="A25" s="1"/>
      <c r="B25" s="19" t="s">
        <v>14</v>
      </c>
      <c r="C25" s="20">
        <f>SUM(C17:C24)</f>
        <v>41</v>
      </c>
      <c r="D25" s="21">
        <v>1</v>
      </c>
    </row>
    <row r="26" spans="1:4" x14ac:dyDescent="0.4">
      <c r="A26" s="1"/>
      <c r="B26" s="5"/>
      <c r="C26" s="5"/>
      <c r="D26" s="5"/>
    </row>
    <row r="27" spans="1:4" ht="19.5" thickBot="1" x14ac:dyDescent="0.45">
      <c r="A27" s="1"/>
      <c r="B27" s="28" t="s">
        <v>23</v>
      </c>
      <c r="C27" s="5"/>
      <c r="D27" s="5"/>
    </row>
    <row r="28" spans="1:4" ht="19.5" thickBot="1" x14ac:dyDescent="0.45">
      <c r="A28" s="1"/>
      <c r="B28" s="22" t="s">
        <v>24</v>
      </c>
      <c r="C28" s="23" t="s">
        <v>25</v>
      </c>
      <c r="D28" s="24" t="s">
        <v>26</v>
      </c>
    </row>
    <row r="29" spans="1:4" ht="19.5" thickTop="1" x14ac:dyDescent="0.4">
      <c r="A29" s="1"/>
      <c r="B29" s="25">
        <v>0</v>
      </c>
      <c r="C29" s="29">
        <f>COUNTIF('[1]様式4-2(抽出)'!Y2:Y5069,0)-2</f>
        <v>5</v>
      </c>
      <c r="D29" s="27">
        <f>C29/$C$38</f>
        <v>0.12195121951219512</v>
      </c>
    </row>
    <row r="30" spans="1:4" x14ac:dyDescent="0.4">
      <c r="A30" s="1"/>
      <c r="B30" s="12" t="s">
        <v>27</v>
      </c>
      <c r="C30" s="30">
        <f>COUNTIFS('[1]様式4-2(抽出)'!Y2:Y5069,"&gt;=1",'[1]様式4-2(抽出)'!Y2:Y5069,"&lt;1000")</f>
        <v>6</v>
      </c>
      <c r="D30" s="14">
        <f t="shared" ref="D30:D38" si="2">C30/$C$38</f>
        <v>0.14634146341463414</v>
      </c>
    </row>
    <row r="31" spans="1:4" x14ac:dyDescent="0.4">
      <c r="A31" s="1"/>
      <c r="B31" s="12" t="s">
        <v>28</v>
      </c>
      <c r="C31" s="30">
        <f>COUNTIFS('[1]様式4-2(抽出)'!Y2:Y5069,"&gt;=1000",'[1]様式4-2(抽出)'!Y2:Y5069,"&lt;2000")</f>
        <v>3</v>
      </c>
      <c r="D31" s="14">
        <f t="shared" si="2"/>
        <v>7.3170731707317069E-2</v>
      </c>
    </row>
    <row r="32" spans="1:4" x14ac:dyDescent="0.4">
      <c r="A32" s="1"/>
      <c r="B32" s="12" t="s">
        <v>29</v>
      </c>
      <c r="C32" s="30">
        <f>COUNTIFS('[1]様式4-2(抽出)'!Y2:Y5069,"&gt;=2000",'[1]様式4-2(抽出)'!Y2:Y5069,"&lt;3000")</f>
        <v>4</v>
      </c>
      <c r="D32" s="14">
        <f t="shared" si="2"/>
        <v>9.7560975609756101E-2</v>
      </c>
    </row>
    <row r="33" spans="1:7" x14ac:dyDescent="0.4">
      <c r="A33" s="1"/>
      <c r="B33" s="12" t="s">
        <v>30</v>
      </c>
      <c r="C33" s="30">
        <f>COUNTIFS('[1]様式4-2(抽出)'!Y2:Y5069,"&gt;=3000",'[1]様式4-2(抽出)'!Y2:Y5069,"&lt;4000")</f>
        <v>2</v>
      </c>
      <c r="D33" s="14">
        <f t="shared" si="2"/>
        <v>4.878048780487805E-2</v>
      </c>
    </row>
    <row r="34" spans="1:7" x14ac:dyDescent="0.4">
      <c r="A34" s="1"/>
      <c r="B34" s="12" t="s">
        <v>31</v>
      </c>
      <c r="C34" s="30">
        <f>COUNTIFS('[1]様式4-2(抽出)'!Y2:Y5069,"&gt;=4000",'[1]様式4-2(抽出)'!Y2:Y5069,"&lt;5000")</f>
        <v>1</v>
      </c>
      <c r="D34" s="14">
        <f t="shared" si="2"/>
        <v>2.4390243902439025E-2</v>
      </c>
    </row>
    <row r="35" spans="1:7" x14ac:dyDescent="0.4">
      <c r="A35" s="1"/>
      <c r="B35" s="12" t="s">
        <v>32</v>
      </c>
      <c r="C35" s="30">
        <f>COUNTIFS('[1]様式4-2(抽出)'!Y2:Y5069,"&gt;=5000",'[1]様式4-2(抽出)'!Y2:Y5069,"&lt;10000")</f>
        <v>6</v>
      </c>
      <c r="D35" s="14">
        <f t="shared" si="2"/>
        <v>0.14634146341463414</v>
      </c>
    </row>
    <row r="36" spans="1:7" x14ac:dyDescent="0.4">
      <c r="A36" s="1"/>
      <c r="B36" s="12" t="s">
        <v>33</v>
      </c>
      <c r="C36" s="30">
        <f>COUNTIFS('[1]様式4-2(抽出)'!Y2:Y5069,"&gt;=10000",'[1]様式4-2(抽出)'!Y2:Y5069,"&lt;20000")</f>
        <v>5</v>
      </c>
      <c r="D36" s="14">
        <f t="shared" si="2"/>
        <v>0.12195121951219512</v>
      </c>
    </row>
    <row r="37" spans="1:7" ht="19.5" thickBot="1" x14ac:dyDescent="0.45">
      <c r="A37" s="1"/>
      <c r="B37" s="16" t="s">
        <v>34</v>
      </c>
      <c r="C37" s="17">
        <f>COUNTIF('[1]様式4-2(抽出)'!Y2:Y5069,"&gt;=20000")</f>
        <v>9</v>
      </c>
      <c r="D37" s="18">
        <f t="shared" si="2"/>
        <v>0.21951219512195122</v>
      </c>
    </row>
    <row r="38" spans="1:7" ht="20.25" thickTop="1" thickBot="1" x14ac:dyDescent="0.45">
      <c r="A38" s="1"/>
      <c r="B38" s="19" t="s">
        <v>35</v>
      </c>
      <c r="C38" s="20">
        <f>SUM(C29:C37)</f>
        <v>41</v>
      </c>
      <c r="D38" s="31">
        <f t="shared" si="2"/>
        <v>1</v>
      </c>
    </row>
    <row r="40" spans="1:7" x14ac:dyDescent="0.4">
      <c r="B40" s="32" t="s">
        <v>36</v>
      </c>
    </row>
    <row r="41" spans="1:7" ht="18.75" customHeight="1" x14ac:dyDescent="0.4">
      <c r="B41" s="35" t="s">
        <v>37</v>
      </c>
      <c r="C41" s="35"/>
      <c r="D41" s="35"/>
      <c r="E41" s="35"/>
      <c r="F41" s="35"/>
      <c r="G41" s="35"/>
    </row>
    <row r="42" spans="1:7" x14ac:dyDescent="0.4">
      <c r="B42" s="33"/>
      <c r="C42" s="33"/>
      <c r="D42" s="33"/>
      <c r="E42" s="33"/>
      <c r="F42" s="33"/>
    </row>
  </sheetData>
  <mergeCells count="2">
    <mergeCell ref="A1:F1"/>
    <mergeCell ref="B41:G41"/>
  </mergeCells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HP用公民館主催事業（○）</vt:lpstr>
      <vt:lpstr>'HP用公民館主催事業（○）'!Print_Area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2019-09-19T10:36:49Z</cp:lastPrinted>
  <dcterms:created xsi:type="dcterms:W3CDTF">2019-09-18T11:02:21Z</dcterms:created>
  <dcterms:modified xsi:type="dcterms:W3CDTF">2019-10-10T01:45:34Z</dcterms:modified>
</cp:coreProperties>
</file>