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H31年度\28　社会教育調査\05 府Web掲載\01 案\01 起案\(案5)\"/>
    </mc:Choice>
  </mc:AlternateContent>
  <bookViews>
    <workbookView xWindow="0" yWindow="0" windowWidth="20460" windowHeight="8160"/>
  </bookViews>
  <sheets>
    <sheet name="(HP)教育委員会 主催事業数" sheetId="1" r:id="rId1"/>
  </sheets>
  <externalReferences>
    <externalReference r:id="rId2"/>
  </externalReferences>
  <definedNames>
    <definedName name="_xlnm.Print_Area" localSheetId="0">'(HP)教育委員会 主催事業数'!$A$1:$F$40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D34" i="1" s="1"/>
  <c r="C33" i="1"/>
  <c r="C32" i="1"/>
  <c r="C31" i="1"/>
  <c r="C30" i="1"/>
  <c r="D30" i="1" s="1"/>
  <c r="C29" i="1"/>
  <c r="C38" i="1" s="1"/>
  <c r="D38" i="1" s="1"/>
  <c r="C24" i="1"/>
  <c r="C23" i="1"/>
  <c r="C22" i="1"/>
  <c r="D22" i="1" s="1"/>
  <c r="C21" i="1"/>
  <c r="C20" i="1"/>
  <c r="C19" i="1"/>
  <c r="C18" i="1"/>
  <c r="D18" i="1" s="1"/>
  <c r="C17" i="1"/>
  <c r="C12" i="1"/>
  <c r="C11" i="1"/>
  <c r="C10" i="1"/>
  <c r="D10" i="1" s="1"/>
  <c r="C9" i="1"/>
  <c r="C8" i="1"/>
  <c r="C7" i="1"/>
  <c r="D7" i="1" s="1"/>
  <c r="C6" i="1"/>
  <c r="D6" i="1" s="1"/>
  <c r="C5" i="1"/>
  <c r="C13" i="1" s="1"/>
  <c r="D13" i="1" s="1"/>
  <c r="D11" i="1" l="1"/>
  <c r="D19" i="1"/>
  <c r="D23" i="1"/>
  <c r="D31" i="1"/>
  <c r="D35" i="1"/>
  <c r="D8" i="1"/>
  <c r="D12" i="1"/>
  <c r="D20" i="1"/>
  <c r="D24" i="1"/>
  <c r="D32" i="1"/>
  <c r="D36" i="1"/>
  <c r="D9" i="1"/>
  <c r="D17" i="1"/>
  <c r="D21" i="1"/>
  <c r="D33" i="1"/>
  <c r="D37" i="1"/>
  <c r="D5" i="1"/>
  <c r="D29" i="1"/>
  <c r="C25" i="1"/>
  <c r="D25" i="1" s="1"/>
</calcChain>
</file>

<file path=xl/sharedStrings.xml><?xml version="1.0" encoding="utf-8"?>
<sst xmlns="http://schemas.openxmlformats.org/spreadsheetml/2006/main" count="41" uniqueCount="34">
  <si>
    <t>教育委員会（社会教育主管課・青少年教育主管課）が主催する事業数</t>
    <rPh sb="30" eb="31">
      <t>スウ</t>
    </rPh>
    <phoneticPr fontId="4"/>
  </si>
  <si>
    <t>平成30</t>
    <rPh sb="0" eb="2">
      <t>ヘイセイ</t>
    </rPh>
    <phoneticPr fontId="6"/>
  </si>
  <si>
    <t>年度状況</t>
  </si>
  <si>
    <t>主催事業数</t>
    <phoneticPr fontId="4"/>
  </si>
  <si>
    <t>事業数</t>
    <phoneticPr fontId="4"/>
  </si>
  <si>
    <t>市町村数</t>
    <rPh sb="0" eb="3">
      <t>シチョウソン</t>
    </rPh>
    <rPh sb="3" eb="4">
      <t>スウ</t>
    </rPh>
    <phoneticPr fontId="4"/>
  </si>
  <si>
    <t>％</t>
    <phoneticPr fontId="4"/>
  </si>
  <si>
    <t>１～9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</si>
  <si>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</si>
  <si>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</si>
  <si>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</si>
  <si>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</si>
  <si>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50～99</t>
    <phoneticPr fontId="4"/>
  </si>
  <si>
    <t>100以上</t>
    <rPh sb="3" eb="5">
      <t>イジョウ</t>
    </rPh>
    <phoneticPr fontId="4"/>
  </si>
  <si>
    <t>合計</t>
    <rPh sb="0" eb="2">
      <t>ゴウケイ</t>
    </rPh>
    <phoneticPr fontId="4"/>
  </si>
  <si>
    <t>うち、人権問題学習事業</t>
    <rPh sb="9" eb="11">
      <t>ジギョウ</t>
    </rPh>
    <phoneticPr fontId="4"/>
  </si>
  <si>
    <t>％</t>
    <phoneticPr fontId="4"/>
  </si>
  <si>
    <t>10～19</t>
    <phoneticPr fontId="4"/>
  </si>
  <si>
    <t>40～49</t>
    <phoneticPr fontId="4"/>
  </si>
  <si>
    <t>50～99</t>
    <phoneticPr fontId="4"/>
  </si>
  <si>
    <t>延べ参加人数（主催事業）</t>
    <rPh sb="7" eb="9">
      <t>シュサイ</t>
    </rPh>
    <rPh sb="9" eb="11">
      <t>ジギョウ</t>
    </rPh>
    <phoneticPr fontId="4"/>
  </si>
  <si>
    <t>延べ参加人数</t>
    <rPh sb="0" eb="1">
      <t>ノ</t>
    </rPh>
    <rPh sb="2" eb="4">
      <t>サンカ</t>
    </rPh>
    <rPh sb="4" eb="6">
      <t>ニンズウ</t>
    </rPh>
    <phoneticPr fontId="4"/>
  </si>
  <si>
    <t>市町村数</t>
  </si>
  <si>
    <t>％</t>
  </si>
  <si>
    <t>１～999</t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</si>
  <si>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</si>
  <si>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</si>
  <si>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</si>
  <si>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</si>
  <si>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</si>
  <si>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</si>
  <si>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</si>
  <si>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合計</t>
  </si>
  <si>
    <t>※値は小数点以下を四捨五入しているため、
　合計が100%にならない場合があります。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</si>
</sst>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5" fillId="0" borderId="0" xfId="1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1" applyFont="1">
      <alignment vertical="center"/>
    </xf>
    <xf numFmtId="0" fontId="5" fillId="0" borderId="0" xfId="0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9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9" fontId="5" fillId="0" borderId="1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9" fontId="5" fillId="0" borderId="14" xfId="1" applyNumberFormat="1" applyFont="1" applyBorder="1" applyAlignment="1">
      <alignment horizontal="center" vertical="center"/>
    </xf>
    <xf numFmtId="9" fontId="5" fillId="0" borderId="0" xfId="0" applyNumberFormat="1" applyFont="1"/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9" fontId="5" fillId="0" borderId="20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0" xfId="0" applyFont="1" applyAlignment="1">
      <alignment horizontal="left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28&#12288;&#31038;&#20250;&#25945;&#32946;&#35519;&#26619;/04%20&#38598;&#35336;/02&#38598;&#35336;&#12475;&#12483;&#12488;/&#35519;&#26619;&#8544;(&#27096;&#24335;3&#12539;&#27096;&#24335;4-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様式3(一覧)"/>
      <sheetName val="様式3(抽出)"/>
      <sheetName val="(HP)教育委員会 主催事業数"/>
      <sheetName val="様式4-2(一覧)"/>
      <sheetName val="様式4-2(抽出)"/>
      <sheetName val="HP用公民館主催事業（○）"/>
    </sheetNames>
    <sheetDataSet>
      <sheetData sheetId="0"/>
      <sheetData sheetId="1"/>
      <sheetData sheetId="2">
        <row r="2">
          <cell r="X2">
            <v>30</v>
          </cell>
          <cell r="Z2">
            <v>30</v>
          </cell>
          <cell r="AA2">
            <v>29862</v>
          </cell>
        </row>
        <row r="32">
          <cell r="X32">
            <v>9</v>
          </cell>
          <cell r="Z32">
            <v>9</v>
          </cell>
          <cell r="AA32">
            <v>1340</v>
          </cell>
        </row>
        <row r="41">
          <cell r="X41">
            <v>104</v>
          </cell>
          <cell r="Z41">
            <v>7</v>
          </cell>
          <cell r="AA41">
            <v>133439</v>
          </cell>
        </row>
        <row r="145">
          <cell r="X145">
            <v>100</v>
          </cell>
          <cell r="Z145">
            <v>11</v>
          </cell>
          <cell r="AA145">
            <v>69535</v>
          </cell>
        </row>
        <row r="245">
          <cell r="X245">
            <v>32</v>
          </cell>
          <cell r="Z245">
            <v>10</v>
          </cell>
          <cell r="AA245">
            <v>7612</v>
          </cell>
        </row>
        <row r="277">
          <cell r="X277">
            <v>0</v>
          </cell>
          <cell r="Z277">
            <v>0</v>
          </cell>
          <cell r="AA277">
            <v>0</v>
          </cell>
        </row>
        <row r="278">
          <cell r="X278">
            <v>22</v>
          </cell>
          <cell r="Z278">
            <v>2</v>
          </cell>
          <cell r="AA278">
            <v>13901</v>
          </cell>
        </row>
        <row r="300">
          <cell r="X300">
            <v>2</v>
          </cell>
          <cell r="Z300">
            <v>0</v>
          </cell>
          <cell r="AA300">
            <v>974</v>
          </cell>
        </row>
        <row r="302">
          <cell r="X302">
            <v>4</v>
          </cell>
          <cell r="Z302">
            <v>0</v>
          </cell>
          <cell r="AA302">
            <v>3007</v>
          </cell>
        </row>
        <row r="306">
          <cell r="X306">
            <v>52</v>
          </cell>
          <cell r="Z306">
            <v>0</v>
          </cell>
          <cell r="AA306">
            <v>7354</v>
          </cell>
        </row>
        <row r="358">
          <cell r="X358">
            <v>16</v>
          </cell>
          <cell r="Z358">
            <v>0</v>
          </cell>
          <cell r="AA358">
            <v>7093</v>
          </cell>
        </row>
        <row r="374">
          <cell r="X374">
            <v>5</v>
          </cell>
          <cell r="Z374">
            <v>2</v>
          </cell>
          <cell r="AA374">
            <v>1531</v>
          </cell>
        </row>
        <row r="379">
          <cell r="X379">
            <v>13</v>
          </cell>
          <cell r="Z379">
            <v>0</v>
          </cell>
          <cell r="AA379">
            <v>51746</v>
          </cell>
        </row>
        <row r="392">
          <cell r="X392">
            <v>180</v>
          </cell>
          <cell r="Z392">
            <v>8</v>
          </cell>
          <cell r="AA392">
            <v>5418</v>
          </cell>
        </row>
        <row r="572">
          <cell r="X572">
            <v>0</v>
          </cell>
          <cell r="Z572">
            <v>0</v>
          </cell>
          <cell r="AA572">
            <v>0</v>
          </cell>
        </row>
        <row r="573">
          <cell r="X573">
            <v>0</v>
          </cell>
          <cell r="Z573">
            <v>0</v>
          </cell>
          <cell r="AA573">
            <v>0</v>
          </cell>
        </row>
        <row r="574">
          <cell r="X574">
            <v>25</v>
          </cell>
          <cell r="Z574">
            <v>1</v>
          </cell>
          <cell r="AA574">
            <v>27742</v>
          </cell>
        </row>
        <row r="599">
          <cell r="X599">
            <v>13</v>
          </cell>
          <cell r="Z599">
            <v>1</v>
          </cell>
          <cell r="AA599">
            <v>5366</v>
          </cell>
        </row>
        <row r="612">
          <cell r="X612">
            <v>63</v>
          </cell>
          <cell r="Z612">
            <v>4</v>
          </cell>
          <cell r="AA612">
            <v>10197</v>
          </cell>
        </row>
        <row r="675">
          <cell r="X675">
            <v>32</v>
          </cell>
          <cell r="Z675">
            <v>7</v>
          </cell>
          <cell r="AA675">
            <v>13764</v>
          </cell>
        </row>
        <row r="707">
          <cell r="X707">
            <v>5</v>
          </cell>
          <cell r="Z707">
            <v>1</v>
          </cell>
          <cell r="AA707">
            <v>1884</v>
          </cell>
        </row>
        <row r="712">
          <cell r="X712">
            <v>14</v>
          </cell>
          <cell r="Z712">
            <v>1</v>
          </cell>
          <cell r="AA712">
            <v>1179</v>
          </cell>
        </row>
        <row r="726">
          <cell r="X726">
            <v>11</v>
          </cell>
          <cell r="Z726">
            <v>0</v>
          </cell>
          <cell r="AA726">
            <v>983</v>
          </cell>
        </row>
        <row r="737">
          <cell r="X737">
            <v>10</v>
          </cell>
          <cell r="Z737">
            <v>0</v>
          </cell>
          <cell r="AA737">
            <v>70</v>
          </cell>
        </row>
        <row r="747">
          <cell r="X747">
            <v>74</v>
          </cell>
          <cell r="Z747">
            <v>0</v>
          </cell>
          <cell r="AA747">
            <v>1724</v>
          </cell>
        </row>
        <row r="821">
          <cell r="X821">
            <v>6</v>
          </cell>
          <cell r="Z821">
            <v>0</v>
          </cell>
          <cell r="AA821">
            <v>12529</v>
          </cell>
        </row>
        <row r="828">
          <cell r="X828">
            <v>13</v>
          </cell>
          <cell r="Z828">
            <v>0</v>
          </cell>
          <cell r="AA828">
            <v>792</v>
          </cell>
        </row>
        <row r="841">
          <cell r="X841">
            <v>10</v>
          </cell>
          <cell r="Z841">
            <v>0</v>
          </cell>
          <cell r="AA841">
            <v>43875</v>
          </cell>
        </row>
        <row r="851">
          <cell r="X851">
            <v>5</v>
          </cell>
          <cell r="Z851">
            <v>0</v>
          </cell>
          <cell r="AA851">
            <v>494</v>
          </cell>
        </row>
        <row r="856">
          <cell r="X856">
            <v>3</v>
          </cell>
          <cell r="Z856">
            <v>2</v>
          </cell>
          <cell r="AA856">
            <v>104</v>
          </cell>
        </row>
        <row r="859">
          <cell r="X859">
            <v>25</v>
          </cell>
          <cell r="Z859">
            <v>1</v>
          </cell>
          <cell r="AA859">
            <v>4493</v>
          </cell>
        </row>
        <row r="884">
          <cell r="X884">
            <v>6</v>
          </cell>
          <cell r="Z884">
            <v>1</v>
          </cell>
          <cell r="AA884">
            <v>6083</v>
          </cell>
        </row>
        <row r="890">
          <cell r="X890">
            <v>3</v>
          </cell>
          <cell r="Z890">
            <v>0</v>
          </cell>
          <cell r="AA890">
            <v>385</v>
          </cell>
        </row>
        <row r="893">
          <cell r="X893">
            <v>47</v>
          </cell>
          <cell r="Z893">
            <v>6</v>
          </cell>
          <cell r="AA893">
            <v>57616</v>
          </cell>
        </row>
        <row r="940">
          <cell r="X940">
            <v>11</v>
          </cell>
          <cell r="Z940">
            <v>0</v>
          </cell>
          <cell r="AA940">
            <v>949</v>
          </cell>
        </row>
        <row r="951">
          <cell r="X951">
            <v>59</v>
          </cell>
          <cell r="Z951">
            <v>2</v>
          </cell>
          <cell r="AA951">
            <v>35521</v>
          </cell>
        </row>
        <row r="1010">
          <cell r="X1010">
            <v>8</v>
          </cell>
          <cell r="Z1010">
            <v>0</v>
          </cell>
          <cell r="AA1010">
            <v>422</v>
          </cell>
        </row>
        <row r="1018">
          <cell r="X1018">
            <v>13</v>
          </cell>
          <cell r="Z1018">
            <v>6</v>
          </cell>
          <cell r="AA1018">
            <v>4639</v>
          </cell>
        </row>
        <row r="1031">
          <cell r="X1031">
            <v>18</v>
          </cell>
          <cell r="Z1031">
            <v>1</v>
          </cell>
          <cell r="AA1031">
            <v>2812</v>
          </cell>
        </row>
        <row r="1049">
          <cell r="X1049">
            <v>3</v>
          </cell>
          <cell r="Z1049">
            <v>1</v>
          </cell>
          <cell r="AA1049">
            <v>49745</v>
          </cell>
        </row>
        <row r="1052">
          <cell r="X1052">
            <v>5</v>
          </cell>
          <cell r="Z1052">
            <v>1</v>
          </cell>
          <cell r="AA1052">
            <v>13599</v>
          </cell>
        </row>
        <row r="1057">
          <cell r="X1057">
            <v>6</v>
          </cell>
          <cell r="Z1057">
            <v>0</v>
          </cell>
          <cell r="AA1057">
            <v>2929</v>
          </cell>
        </row>
        <row r="1063">
          <cell r="X1063">
            <v>2</v>
          </cell>
          <cell r="Z1063">
            <v>0</v>
          </cell>
          <cell r="AA1063">
            <v>293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0"/>
  <sheetViews>
    <sheetView tabSelected="1" view="pageBreakPreview" topLeftCell="A31" zoomScaleNormal="100" zoomScaleSheetLayoutView="100" workbookViewId="0">
      <selection activeCell="B41" sqref="B41"/>
    </sheetView>
  </sheetViews>
  <sheetFormatPr defaultRowHeight="18.75" x14ac:dyDescent="0.4"/>
  <cols>
    <col min="1" max="1" width="3.75" customWidth="1"/>
    <col min="2" max="2" width="18.875" customWidth="1"/>
    <col min="4" max="4" width="15.25" customWidth="1"/>
    <col min="6" max="6" width="14.5" customWidth="1"/>
  </cols>
  <sheetData>
    <row r="1" spans="1:6" x14ac:dyDescent="0.4">
      <c r="A1" s="30" t="s">
        <v>0</v>
      </c>
      <c r="B1" s="30"/>
      <c r="C1" s="30"/>
      <c r="D1" s="30"/>
      <c r="E1" s="30"/>
      <c r="F1" s="30"/>
    </row>
    <row r="2" spans="1:6" x14ac:dyDescent="0.4">
      <c r="A2" s="1"/>
      <c r="B2" s="1"/>
      <c r="C2" s="1"/>
      <c r="D2" s="1"/>
      <c r="E2" s="2" t="s">
        <v>1</v>
      </c>
      <c r="F2" s="3" t="s">
        <v>2</v>
      </c>
    </row>
    <row r="3" spans="1:6" ht="19.5" thickBot="1" x14ac:dyDescent="0.45">
      <c r="A3" s="1"/>
      <c r="B3" s="4" t="s">
        <v>3</v>
      </c>
      <c r="C3" s="1"/>
      <c r="D3" s="1"/>
      <c r="E3" s="5"/>
      <c r="F3" s="5"/>
    </row>
    <row r="4" spans="1:6" ht="19.5" thickBot="1" x14ac:dyDescent="0.45">
      <c r="A4" s="1"/>
      <c r="B4" s="6" t="s">
        <v>4</v>
      </c>
      <c r="C4" s="7" t="s">
        <v>5</v>
      </c>
      <c r="D4" s="8" t="s">
        <v>6</v>
      </c>
      <c r="E4" s="5"/>
      <c r="F4" s="5"/>
    </row>
    <row r="5" spans="1:6" ht="19.5" thickTop="1" x14ac:dyDescent="0.4">
      <c r="A5" s="1"/>
      <c r="B5" s="9">
        <v>0</v>
      </c>
      <c r="C5" s="10">
        <f>COUNTIF('[1]様式3(抽出)'!X2:X1063,0)</f>
        <v>3</v>
      </c>
      <c r="D5" s="11">
        <f t="shared" ref="D5:D13" si="0">C5/$C$13</f>
        <v>6.9767441860465115E-2</v>
      </c>
      <c r="E5" s="5"/>
      <c r="F5" s="5"/>
    </row>
    <row r="6" spans="1:6" x14ac:dyDescent="0.4">
      <c r="A6" s="1"/>
      <c r="B6" s="12" t="s">
        <v>7</v>
      </c>
      <c r="C6" s="13">
        <f>COUNTIFS('[1]様式3(抽出)'!X2:X1063,"&gt;=1",'[1]様式3(抽出)'!X2:X1063,"&lt;10")</f>
        <v>15</v>
      </c>
      <c r="D6" s="14">
        <f t="shared" si="0"/>
        <v>0.34883720930232559</v>
      </c>
      <c r="E6" s="5"/>
      <c r="F6" s="5"/>
    </row>
    <row r="7" spans="1:6" x14ac:dyDescent="0.4">
      <c r="A7" s="1"/>
      <c r="B7" s="12" t="s">
        <v>8</v>
      </c>
      <c r="C7" s="13">
        <f>COUNTIFS('[1]様式3(抽出)'!X2:X1063,"&gt;=10",'[1]様式3(抽出)'!X2:X1063,"&lt;20")</f>
        <v>11</v>
      </c>
      <c r="D7" s="14">
        <f t="shared" si="0"/>
        <v>0.2558139534883721</v>
      </c>
      <c r="E7" s="5"/>
      <c r="F7" s="5"/>
    </row>
    <row r="8" spans="1:6" x14ac:dyDescent="0.4">
      <c r="A8" s="1"/>
      <c r="B8" s="12" t="s">
        <v>9</v>
      </c>
      <c r="C8" s="13">
        <f>COUNTIFS('[1]様式3(抽出)'!X2:X1063,"&gt;=20",'[1]様式3(抽出)'!X2:X1063,"&lt;30")</f>
        <v>3</v>
      </c>
      <c r="D8" s="14">
        <f t="shared" si="0"/>
        <v>6.9767441860465115E-2</v>
      </c>
      <c r="E8" s="5"/>
      <c r="F8" s="5"/>
    </row>
    <row r="9" spans="1:6" x14ac:dyDescent="0.4">
      <c r="A9" s="1"/>
      <c r="B9" s="12" t="s">
        <v>10</v>
      </c>
      <c r="C9" s="13">
        <f>COUNTIFS('[1]様式3(抽出)'!X2:X1063,"&gt;=30",'[1]様式3(抽出)'!X2:X1063,"&lt;40")</f>
        <v>3</v>
      </c>
      <c r="D9" s="14">
        <f t="shared" si="0"/>
        <v>6.9767441860465115E-2</v>
      </c>
      <c r="E9" s="5"/>
      <c r="F9" s="5"/>
    </row>
    <row r="10" spans="1:6" x14ac:dyDescent="0.4">
      <c r="A10" s="1"/>
      <c r="B10" s="12" t="s">
        <v>11</v>
      </c>
      <c r="C10" s="13">
        <f>COUNTIFS('[1]様式3(抽出)'!X2:X1063,"&gt;=40",'[1]様式3(抽出)'!X2:X1063,"&lt;50")</f>
        <v>1</v>
      </c>
      <c r="D10" s="14">
        <f t="shared" si="0"/>
        <v>2.3255813953488372E-2</v>
      </c>
      <c r="E10" s="5"/>
      <c r="F10" s="5"/>
    </row>
    <row r="11" spans="1:6" x14ac:dyDescent="0.4">
      <c r="A11" s="1"/>
      <c r="B11" s="12" t="s">
        <v>12</v>
      </c>
      <c r="C11" s="13">
        <f>COUNTIFS('[1]様式3(抽出)'!X2:X1063,"&gt;=50",'[1]様式3(抽出)'!X2:X1063,"&lt;100")</f>
        <v>4</v>
      </c>
      <c r="D11" s="14">
        <f t="shared" si="0"/>
        <v>9.3023255813953487E-2</v>
      </c>
      <c r="E11" s="5"/>
      <c r="F11" s="5"/>
    </row>
    <row r="12" spans="1:6" ht="19.5" thickBot="1" x14ac:dyDescent="0.45">
      <c r="A12" s="1"/>
      <c r="B12" s="15" t="s">
        <v>13</v>
      </c>
      <c r="C12" s="16">
        <f>COUNTIF('[1]様式3(抽出)'!X2:X1063,"&gt;=100")</f>
        <v>3</v>
      </c>
      <c r="D12" s="17">
        <f t="shared" si="0"/>
        <v>6.9767441860465115E-2</v>
      </c>
      <c r="E12" s="5"/>
      <c r="F12" s="5"/>
    </row>
    <row r="13" spans="1:6" ht="20.25" thickTop="1" thickBot="1" x14ac:dyDescent="0.45">
      <c r="A13" s="1"/>
      <c r="B13" s="18" t="s">
        <v>14</v>
      </c>
      <c r="C13" s="19">
        <f>SUM(C5:C12)</f>
        <v>43</v>
      </c>
      <c r="D13" s="20">
        <f t="shared" si="0"/>
        <v>1</v>
      </c>
      <c r="E13" s="5"/>
      <c r="F13" s="21"/>
    </row>
    <row r="14" spans="1:6" x14ac:dyDescent="0.4">
      <c r="A14" s="1"/>
      <c r="B14" s="1"/>
      <c r="C14" s="1"/>
      <c r="D14" s="1"/>
      <c r="E14" s="5"/>
      <c r="F14" s="5"/>
    </row>
    <row r="15" spans="1:6" ht="19.5" thickBot="1" x14ac:dyDescent="0.45">
      <c r="A15" s="1"/>
      <c r="B15" s="4" t="s">
        <v>15</v>
      </c>
      <c r="C15" s="1"/>
      <c r="D15" s="1"/>
      <c r="E15" s="5"/>
      <c r="F15" s="5"/>
    </row>
    <row r="16" spans="1:6" ht="19.5" thickBot="1" x14ac:dyDescent="0.45">
      <c r="A16" s="1"/>
      <c r="B16" s="22" t="s">
        <v>4</v>
      </c>
      <c r="C16" s="23" t="s">
        <v>5</v>
      </c>
      <c r="D16" s="24" t="s">
        <v>16</v>
      </c>
      <c r="E16" s="5"/>
      <c r="F16" s="5"/>
    </row>
    <row r="17" spans="1:6" ht="19.5" thickTop="1" x14ac:dyDescent="0.4">
      <c r="A17" s="1"/>
      <c r="B17" s="25">
        <v>0</v>
      </c>
      <c r="C17" s="26">
        <f>COUNTIF('[1]様式3(抽出)'!Z2:Z1063,0)</f>
        <v>20</v>
      </c>
      <c r="D17" s="27">
        <f t="shared" ref="D17:D24" si="1">C17/$C$13</f>
        <v>0.46511627906976744</v>
      </c>
      <c r="E17" s="5"/>
      <c r="F17" s="5"/>
    </row>
    <row r="18" spans="1:6" x14ac:dyDescent="0.4">
      <c r="A18" s="1"/>
      <c r="B18" s="12" t="s">
        <v>7</v>
      </c>
      <c r="C18" s="28">
        <f>COUNTIFS('[1]様式3(抽出)'!Z2:Z1063,"&gt;=1",'[1]様式3(抽出)'!Z2:Z1063,"&lt;10")</f>
        <v>20</v>
      </c>
      <c r="D18" s="14">
        <f t="shared" si="1"/>
        <v>0.46511627906976744</v>
      </c>
      <c r="E18" s="5"/>
      <c r="F18" s="5"/>
    </row>
    <row r="19" spans="1:6" x14ac:dyDescent="0.4">
      <c r="A19" s="1"/>
      <c r="B19" s="12" t="s">
        <v>17</v>
      </c>
      <c r="C19" s="28">
        <f>COUNTIFS('[1]様式3(抽出)'!Z2:Z1063,"&gt;=10",'[1]様式3(抽出)'!Z2:Z1063,"&lt;20")</f>
        <v>2</v>
      </c>
      <c r="D19" s="14">
        <f t="shared" si="1"/>
        <v>4.6511627906976744E-2</v>
      </c>
      <c r="E19" s="5"/>
      <c r="F19" s="5"/>
    </row>
    <row r="20" spans="1:6" x14ac:dyDescent="0.4">
      <c r="A20" s="1"/>
      <c r="B20" s="12" t="s">
        <v>9</v>
      </c>
      <c r="C20" s="28">
        <f>COUNTIFS('[1]様式3(抽出)'!Z2:Z1063,"&gt;=20",'[1]様式3(抽出)'!Z2:Z1063,"&lt;30")</f>
        <v>0</v>
      </c>
      <c r="D20" s="14">
        <f t="shared" si="1"/>
        <v>0</v>
      </c>
      <c r="E20" s="5"/>
      <c r="F20" s="5"/>
    </row>
    <row r="21" spans="1:6" x14ac:dyDescent="0.4">
      <c r="A21" s="1"/>
      <c r="B21" s="12" t="s">
        <v>10</v>
      </c>
      <c r="C21" s="28">
        <f>COUNTIFS('[1]様式3(抽出)'!Z2:Z1063,"&gt;=30",'[1]様式3(抽出)'!Z2:Z1063,"&lt;40")</f>
        <v>1</v>
      </c>
      <c r="D21" s="14">
        <f t="shared" si="1"/>
        <v>2.3255813953488372E-2</v>
      </c>
      <c r="E21" s="5"/>
      <c r="F21" s="5"/>
    </row>
    <row r="22" spans="1:6" x14ac:dyDescent="0.4">
      <c r="A22" s="1"/>
      <c r="B22" s="12" t="s">
        <v>18</v>
      </c>
      <c r="C22" s="28">
        <f>COUNTIFS('[1]様式3(抽出)'!Z2:Z1063,"&gt;=40",'[1]様式3(抽出)'!Z2:Z1063,"&lt;50")</f>
        <v>0</v>
      </c>
      <c r="D22" s="14">
        <f t="shared" si="1"/>
        <v>0</v>
      </c>
      <c r="E22" s="5"/>
      <c r="F22" s="5"/>
    </row>
    <row r="23" spans="1:6" x14ac:dyDescent="0.4">
      <c r="A23" s="1"/>
      <c r="B23" s="12" t="s">
        <v>19</v>
      </c>
      <c r="C23" s="28">
        <f>COUNTIFS('[1]様式3(抽出)'!Z2:Z1063,"&gt;=50",'[1]様式3(抽出)'!Z2:Z1063,"&lt;100")</f>
        <v>0</v>
      </c>
      <c r="D23" s="14">
        <f t="shared" si="1"/>
        <v>0</v>
      </c>
      <c r="E23" s="5"/>
      <c r="F23" s="5"/>
    </row>
    <row r="24" spans="1:6" ht="19.5" thickBot="1" x14ac:dyDescent="0.45">
      <c r="A24" s="1"/>
      <c r="B24" s="15" t="s">
        <v>13</v>
      </c>
      <c r="C24" s="16">
        <f>COUNTIF('[1]様式3(抽出)'!Z2:Z1063,"&gt;=100")</f>
        <v>0</v>
      </c>
      <c r="D24" s="17">
        <f t="shared" si="1"/>
        <v>0</v>
      </c>
      <c r="E24" s="5"/>
      <c r="F24" s="5"/>
    </row>
    <row r="25" spans="1:6" ht="20.25" thickTop="1" thickBot="1" x14ac:dyDescent="0.45">
      <c r="A25" s="1"/>
      <c r="B25" s="18" t="s">
        <v>14</v>
      </c>
      <c r="C25" s="19">
        <f>SUM(C17:C24)</f>
        <v>43</v>
      </c>
      <c r="D25" s="20">
        <f>C25/$C$25</f>
        <v>1</v>
      </c>
      <c r="E25" s="5"/>
      <c r="F25" s="5"/>
    </row>
    <row r="26" spans="1:6" x14ac:dyDescent="0.4">
      <c r="A26" s="1"/>
      <c r="B26" s="1"/>
      <c r="C26" s="1"/>
      <c r="D26" s="1"/>
      <c r="E26" s="5"/>
      <c r="F26" s="5"/>
    </row>
    <row r="27" spans="1:6" ht="19.5" thickBot="1" x14ac:dyDescent="0.45">
      <c r="A27" s="1"/>
      <c r="B27" s="29" t="s">
        <v>20</v>
      </c>
      <c r="C27" s="1"/>
      <c r="D27" s="1"/>
      <c r="E27" s="5"/>
      <c r="F27" s="5"/>
    </row>
    <row r="28" spans="1:6" ht="19.5" thickBot="1" x14ac:dyDescent="0.45">
      <c r="A28" s="1"/>
      <c r="B28" s="22" t="s">
        <v>21</v>
      </c>
      <c r="C28" s="23" t="s">
        <v>22</v>
      </c>
      <c r="D28" s="24" t="s">
        <v>23</v>
      </c>
      <c r="E28" s="5"/>
      <c r="F28" s="5"/>
    </row>
    <row r="29" spans="1:6" ht="19.5" thickTop="1" x14ac:dyDescent="0.4">
      <c r="A29" s="1"/>
      <c r="B29" s="25">
        <v>0</v>
      </c>
      <c r="C29" s="26">
        <f>COUNTIF('[1]様式3(抽出)'!AA2:AA1063,0)</f>
        <v>3</v>
      </c>
      <c r="D29" s="27">
        <f t="shared" ref="D29:D37" si="2">C29/$C$13</f>
        <v>6.9767441860465115E-2</v>
      </c>
      <c r="E29" s="5"/>
      <c r="F29" s="5"/>
    </row>
    <row r="30" spans="1:6" x14ac:dyDescent="0.4">
      <c r="A30" s="1"/>
      <c r="B30" s="12" t="s">
        <v>24</v>
      </c>
      <c r="C30" s="28">
        <f>COUNTIFS('[1]様式3(抽出)'!AA2:AA1063,"&gt;=1",'[1]様式3(抽出)'!AA2:AA1063,"&lt;1000")</f>
        <v>10</v>
      </c>
      <c r="D30" s="14">
        <f t="shared" si="2"/>
        <v>0.23255813953488372</v>
      </c>
      <c r="E30" s="5"/>
      <c r="F30" s="5"/>
    </row>
    <row r="31" spans="1:6" x14ac:dyDescent="0.4">
      <c r="A31" s="1"/>
      <c r="B31" s="12" t="s">
        <v>25</v>
      </c>
      <c r="C31" s="28">
        <f>COUNTIFS('[1]様式3(抽出)'!AA2:AA1063,"&gt;=1000",'[1]様式3(抽出)'!AA2:AA1063,"&lt;2000")</f>
        <v>5</v>
      </c>
      <c r="D31" s="14">
        <f t="shared" si="2"/>
        <v>0.11627906976744186</v>
      </c>
      <c r="E31" s="5"/>
      <c r="F31" s="5"/>
    </row>
    <row r="32" spans="1:6" x14ac:dyDescent="0.4">
      <c r="A32" s="1"/>
      <c r="B32" s="12" t="s">
        <v>26</v>
      </c>
      <c r="C32" s="28">
        <f>COUNTIFS('[1]様式3(抽出)'!AA2:AA1063,"&gt;=2000",'[1]様式3(抽出)'!AA2:AA1063,"&lt;3000")</f>
        <v>2</v>
      </c>
      <c r="D32" s="14">
        <f t="shared" si="2"/>
        <v>4.6511627906976744E-2</v>
      </c>
      <c r="E32" s="5"/>
      <c r="F32" s="5"/>
    </row>
    <row r="33" spans="1:6" x14ac:dyDescent="0.4">
      <c r="A33" s="1"/>
      <c r="B33" s="12" t="s">
        <v>27</v>
      </c>
      <c r="C33" s="28">
        <f>COUNTIFS('[1]様式3(抽出)'!AA2:AA1063,"&gt;=3000",'[1]様式3(抽出)'!AA2:AA1063,"&lt;4000")</f>
        <v>1</v>
      </c>
      <c r="D33" s="14">
        <f t="shared" si="2"/>
        <v>2.3255813953488372E-2</v>
      </c>
      <c r="E33" s="5"/>
      <c r="F33" s="5"/>
    </row>
    <row r="34" spans="1:6" x14ac:dyDescent="0.4">
      <c r="A34" s="1"/>
      <c r="B34" s="12" t="s">
        <v>28</v>
      </c>
      <c r="C34" s="28">
        <f>COUNTIFS('[1]様式3(抽出)'!AA2:AA1063,"&gt;=4000",'[1]様式3(抽出)'!AA2:AA1063,"&lt;5000")</f>
        <v>2</v>
      </c>
      <c r="D34" s="14">
        <f t="shared" si="2"/>
        <v>4.6511627906976744E-2</v>
      </c>
      <c r="E34" s="5"/>
      <c r="F34" s="5"/>
    </row>
    <row r="35" spans="1:6" x14ac:dyDescent="0.4">
      <c r="A35" s="1"/>
      <c r="B35" s="12" t="s">
        <v>29</v>
      </c>
      <c r="C35" s="28">
        <f>COUNTIFS('[1]様式3(抽出)'!AA2:AA1063,"&gt;=5000",'[1]様式3(抽出)'!AA2:AA1063,"&lt;10000")</f>
        <v>6</v>
      </c>
      <c r="D35" s="14">
        <f t="shared" si="2"/>
        <v>0.13953488372093023</v>
      </c>
      <c r="E35" s="5"/>
      <c r="F35" s="5"/>
    </row>
    <row r="36" spans="1:6" x14ac:dyDescent="0.4">
      <c r="A36" s="1"/>
      <c r="B36" s="12" t="s">
        <v>30</v>
      </c>
      <c r="C36" s="28">
        <f>COUNTIFS('[1]様式3(抽出)'!AA2:AA1063,"&gt;=10000",'[1]様式3(抽出)'!AA2:AA1063,"&lt;20000")</f>
        <v>5</v>
      </c>
      <c r="D36" s="14">
        <f t="shared" si="2"/>
        <v>0.11627906976744186</v>
      </c>
      <c r="E36" s="5"/>
      <c r="F36" s="5"/>
    </row>
    <row r="37" spans="1:6" ht="19.5" thickBot="1" x14ac:dyDescent="0.45">
      <c r="A37" s="1"/>
      <c r="B37" s="15" t="s">
        <v>31</v>
      </c>
      <c r="C37" s="16">
        <f>COUNTIF('[1]様式3(抽出)'!AA2:AA1063,"&gt;=20000")</f>
        <v>9</v>
      </c>
      <c r="D37" s="17">
        <f t="shared" si="2"/>
        <v>0.20930232558139536</v>
      </c>
      <c r="E37" s="5"/>
      <c r="F37" s="21"/>
    </row>
    <row r="38" spans="1:6" ht="20.25" thickTop="1" thickBot="1" x14ac:dyDescent="0.45">
      <c r="A38" s="1"/>
      <c r="B38" s="18" t="s">
        <v>32</v>
      </c>
      <c r="C38" s="19">
        <f>SUM(C29:C37)</f>
        <v>43</v>
      </c>
      <c r="D38" s="20">
        <f>C38/$C$38</f>
        <v>1</v>
      </c>
      <c r="E38" s="5"/>
      <c r="F38" s="5"/>
    </row>
    <row r="39" spans="1:6" ht="18.75" customHeight="1" x14ac:dyDescent="0.4">
      <c r="A39" s="5"/>
      <c r="B39" s="31" t="s">
        <v>33</v>
      </c>
      <c r="C39" s="31"/>
      <c r="D39" s="31"/>
      <c r="E39" s="31"/>
      <c r="F39" s="5"/>
    </row>
    <row r="40" spans="1:6" x14ac:dyDescent="0.4">
      <c r="B40" s="31"/>
      <c r="C40" s="31"/>
      <c r="D40" s="31"/>
      <c r="E40" s="31"/>
    </row>
  </sheetData>
  <mergeCells count="2">
    <mergeCell ref="A1:F1"/>
    <mergeCell ref="B39:E40"/>
  </mergeCells>
  <phoneticPr fontId="3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(HP)教育委員会 主催事業数</vt:lpstr>
      <vt:lpstr>'(HP)教育委員会 主催事業数'!Print_Area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2019-09-19T10:34:49Z</cp:lastPrinted>
  <dcterms:created xsi:type="dcterms:W3CDTF">2019-09-18T11:00:54Z</dcterms:created>
  <dcterms:modified xsi:type="dcterms:W3CDTF">2019-09-19T10:34:54Z</dcterms:modified>
</cp:coreProperties>
</file>